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stfs01\32230_施設設備課$\01_所属全体フォルダ\600_水質管理室\13 水質試験月報・年報\○ 水質月報\令和6年度\"/>
    </mc:Choice>
  </mc:AlternateContent>
  <xr:revisionPtr revIDLastSave="0" documentId="13_ncr:1_{78EF3736-9174-4BBF-A8F8-42FC6EDBB0C4}" xr6:coauthVersionLast="47" xr6:coauthVersionMax="47" xr10:uidLastSave="{00000000-0000-0000-0000-000000000000}"/>
  <bookViews>
    <workbookView xWindow="2220" yWindow="2136" windowWidth="17280" windowHeight="8880" tabRatio="593" xr2:uid="{00000000-000D-0000-FFFF-FFFF00000000}"/>
  </bookViews>
  <sheets>
    <sheet name="南八幡" sheetId="36" r:id="rId1"/>
    <sheet name="印旛沼" sheetId="58" r:id="rId2"/>
    <sheet name="郡本" sheetId="55" r:id="rId3"/>
    <sheet name="佐倉" sheetId="53" r:id="rId4"/>
    <sheet name="袖ケ浦" sheetId="54" r:id="rId5"/>
    <sheet name="皿木" sheetId="56" r:id="rId6"/>
    <sheet name="人見" sheetId="57" r:id="rId7"/>
    <sheet name="空港南部・横芝給水場" sheetId="39" r:id="rId8"/>
    <sheet name="排水・汚泥処理" sheetId="59" r:id="rId9"/>
    <sheet name="汚泥分析結果" sheetId="30" r:id="rId10"/>
    <sheet name="浄水薬品" sheetId="29" r:id="rId11"/>
  </sheets>
  <definedNames>
    <definedName name="_xlnm.Print_Area" localSheetId="1">印旛沼!$A$1:$AO$421</definedName>
    <definedName name="_xlnm.Print_Area" localSheetId="7">空港南部・横芝給水場!$A$1:$N$408</definedName>
    <definedName name="_xlnm.Print_Area" localSheetId="10">浄水薬品!$A$1:$F$44,浄水薬品!$G$1:$V$36</definedName>
    <definedName name="_xlnm.Print_Area" localSheetId="8">排水・汚泥処理!$A$1:$I$36</definedName>
    <definedName name="_xlnm.Print_Titles" localSheetId="1">印旛沼!$1:$3</definedName>
    <definedName name="_xlnm.Print_Titles" localSheetId="7">空港南部・横芝給水場!$1:$3</definedName>
    <definedName name="_xlnm.Print_Titles" localSheetId="2">郡本!$1:$3</definedName>
    <definedName name="_xlnm.Print_Titles" localSheetId="3">佐倉!$1:$3</definedName>
    <definedName name="_xlnm.Print_Titles" localSheetId="5">皿木!$1:$3</definedName>
    <definedName name="_xlnm.Print_Titles" localSheetId="6">人見!$1:$3</definedName>
    <definedName name="_xlnm.Print_Titles" localSheetId="4">袖ケ浦!$1:$3</definedName>
    <definedName name="_xlnm.Print_Titles" localSheetId="0">南八幡!$1:$3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6" i="55" l="1"/>
  <c r="F346" i="55"/>
  <c r="G346" i="55"/>
  <c r="H346" i="55"/>
  <c r="I346" i="55"/>
  <c r="J346" i="55"/>
  <c r="K346" i="55"/>
  <c r="L346" i="55"/>
  <c r="M346" i="55"/>
  <c r="N346" i="55"/>
  <c r="E276" i="58"/>
  <c r="F276" i="58"/>
  <c r="G276" i="58"/>
  <c r="H276" i="58"/>
  <c r="I276" i="58"/>
  <c r="J276" i="58"/>
  <c r="K276" i="58"/>
  <c r="L276" i="58"/>
  <c r="M276" i="58"/>
  <c r="N276" i="58"/>
  <c r="O276" i="58"/>
  <c r="P276" i="58"/>
  <c r="Q276" i="58"/>
  <c r="R276" i="58"/>
  <c r="S276" i="58"/>
  <c r="T276" i="58"/>
  <c r="U276" i="58"/>
  <c r="V276" i="58"/>
  <c r="W276" i="58"/>
  <c r="X276" i="58"/>
  <c r="Y276" i="58"/>
  <c r="Z276" i="58"/>
  <c r="AA276" i="58"/>
  <c r="AB276" i="58"/>
  <c r="AC276" i="58"/>
  <c r="AD276" i="58"/>
  <c r="AE276" i="58"/>
  <c r="E207" i="58" l="1"/>
  <c r="F207" i="58"/>
  <c r="G207" i="58"/>
  <c r="H207" i="58"/>
  <c r="I207" i="58"/>
  <c r="J207" i="58"/>
  <c r="K207" i="58"/>
  <c r="L207" i="58"/>
  <c r="M207" i="58"/>
  <c r="N207" i="58"/>
  <c r="O207" i="58"/>
  <c r="P207" i="58"/>
  <c r="Q207" i="58"/>
  <c r="R207" i="58"/>
  <c r="S207" i="58"/>
  <c r="T207" i="58"/>
  <c r="U207" i="58"/>
  <c r="V207" i="58"/>
  <c r="W207" i="58"/>
  <c r="X207" i="58"/>
  <c r="Y207" i="58"/>
  <c r="Z207" i="58"/>
  <c r="AA207" i="58"/>
  <c r="AB207" i="58"/>
  <c r="AC207" i="58"/>
  <c r="AD207" i="58"/>
  <c r="AE207" i="58"/>
  <c r="AG173" i="58" l="1"/>
  <c r="P138" i="57" l="1"/>
  <c r="P139" i="57"/>
  <c r="C4" i="39"/>
  <c r="C5" i="39"/>
  <c r="C6" i="39"/>
  <c r="C7" i="39"/>
  <c r="C8" i="39"/>
  <c r="C9" i="39"/>
  <c r="C10" i="39"/>
  <c r="C11" i="39"/>
  <c r="C12" i="39"/>
  <c r="C13" i="39"/>
  <c r="C14" i="39"/>
  <c r="C15" i="39"/>
  <c r="C16" i="39"/>
  <c r="C17" i="39"/>
  <c r="C18" i="39"/>
  <c r="C19" i="39"/>
  <c r="C20" i="39"/>
  <c r="C21" i="39"/>
  <c r="C22" i="39"/>
  <c r="C23" i="39"/>
  <c r="C24" i="39"/>
  <c r="C25" i="39"/>
  <c r="C26" i="39"/>
  <c r="C27" i="39"/>
  <c r="C28" i="39"/>
  <c r="C29" i="39"/>
  <c r="C30" i="39"/>
  <c r="C31" i="39"/>
  <c r="C32" i="39"/>
  <c r="C33" i="39"/>
  <c r="C37" i="39"/>
  <c r="C38" i="39"/>
  <c r="C39" i="39"/>
  <c r="C40" i="39"/>
  <c r="C41" i="39"/>
  <c r="C42" i="39"/>
  <c r="C43" i="39"/>
  <c r="C44" i="39"/>
  <c r="C45" i="39"/>
  <c r="C46" i="39"/>
  <c r="C47" i="39"/>
  <c r="C48" i="39"/>
  <c r="C49" i="39"/>
  <c r="C50" i="39"/>
  <c r="C51" i="39"/>
  <c r="C52" i="39"/>
  <c r="C53" i="39"/>
  <c r="C54" i="39"/>
  <c r="C55" i="39"/>
  <c r="C56" i="39"/>
  <c r="C57" i="39"/>
  <c r="C58" i="39"/>
  <c r="C59" i="39"/>
  <c r="C60" i="39"/>
  <c r="C61" i="39"/>
  <c r="C62" i="39"/>
  <c r="C63" i="39"/>
  <c r="C64" i="39"/>
  <c r="C65" i="39"/>
  <c r="C66" i="39"/>
  <c r="C67" i="39"/>
  <c r="C71" i="39"/>
  <c r="C72" i="39"/>
  <c r="C73" i="39"/>
  <c r="C74" i="39"/>
  <c r="C75" i="39"/>
  <c r="C76" i="39"/>
  <c r="C77" i="39"/>
  <c r="C78" i="39"/>
  <c r="C79" i="39"/>
  <c r="C80" i="39"/>
  <c r="C81" i="39"/>
  <c r="C82" i="39"/>
  <c r="C83" i="39"/>
  <c r="C84" i="39"/>
  <c r="C85" i="39"/>
  <c r="C86" i="39"/>
  <c r="C87" i="39"/>
  <c r="C88" i="39"/>
  <c r="C89" i="39"/>
  <c r="C90" i="39"/>
  <c r="C91" i="39"/>
  <c r="C92" i="39"/>
  <c r="C93" i="39"/>
  <c r="C94" i="39"/>
  <c r="C95" i="39"/>
  <c r="C96" i="39"/>
  <c r="C97" i="39"/>
  <c r="C98" i="39"/>
  <c r="C99" i="39"/>
  <c r="C100" i="39"/>
  <c r="C104" i="39"/>
  <c r="C105" i="39"/>
  <c r="C106" i="39"/>
  <c r="C107" i="39"/>
  <c r="C108" i="39"/>
  <c r="C109" i="39"/>
  <c r="C110" i="39"/>
  <c r="C111" i="39"/>
  <c r="C112" i="39"/>
  <c r="C113" i="39"/>
  <c r="C114" i="39"/>
  <c r="C115" i="39"/>
  <c r="C116" i="39"/>
  <c r="C117" i="39"/>
  <c r="C118" i="39"/>
  <c r="C119" i="39"/>
  <c r="C120" i="39"/>
  <c r="C121" i="39"/>
  <c r="C122" i="39"/>
  <c r="C123" i="39"/>
  <c r="C124" i="39"/>
  <c r="C125" i="39"/>
  <c r="C126" i="39"/>
  <c r="C127" i="39"/>
  <c r="C128" i="39"/>
  <c r="C129" i="39"/>
  <c r="C130" i="39"/>
  <c r="C131" i="39"/>
  <c r="C132" i="39"/>
  <c r="C133" i="39"/>
  <c r="C134" i="39"/>
  <c r="C138" i="39"/>
  <c r="C139" i="39"/>
  <c r="C140" i="39"/>
  <c r="C141" i="39"/>
  <c r="C142" i="39"/>
  <c r="C143" i="39"/>
  <c r="C144" i="39"/>
  <c r="C145" i="39"/>
  <c r="C146" i="39"/>
  <c r="C147" i="39"/>
  <c r="C148" i="39"/>
  <c r="C149" i="39"/>
  <c r="C150" i="39"/>
  <c r="C151" i="39"/>
  <c r="C152" i="39"/>
  <c r="C153" i="39"/>
  <c r="C154" i="39"/>
  <c r="C155" i="39"/>
  <c r="C156" i="39"/>
  <c r="C157" i="39"/>
  <c r="C158" i="39"/>
  <c r="C159" i="39"/>
  <c r="C160" i="39"/>
  <c r="C161" i="39"/>
  <c r="C162" i="39"/>
  <c r="C163" i="39"/>
  <c r="C164" i="39"/>
  <c r="C165" i="39"/>
  <c r="C166" i="39"/>
  <c r="C167" i="39"/>
  <c r="C168" i="39"/>
  <c r="C172" i="39"/>
  <c r="C173" i="39"/>
  <c r="C174" i="39"/>
  <c r="C175" i="39"/>
  <c r="C176" i="39"/>
  <c r="C177" i="39"/>
  <c r="C178" i="39"/>
  <c r="C179" i="39"/>
  <c r="C180" i="39"/>
  <c r="C181" i="39"/>
  <c r="C182" i="39"/>
  <c r="C183" i="39"/>
  <c r="C184" i="39"/>
  <c r="C185" i="39"/>
  <c r="C186" i="39"/>
  <c r="C187" i="39"/>
  <c r="C188" i="39"/>
  <c r="C189" i="39"/>
  <c r="C190" i="39"/>
  <c r="C191" i="39"/>
  <c r="C192" i="39"/>
  <c r="C193" i="39"/>
  <c r="C194" i="39"/>
  <c r="C195" i="39"/>
  <c r="C196" i="39"/>
  <c r="C197" i="39"/>
  <c r="C198" i="39"/>
  <c r="C199" i="39"/>
  <c r="C200" i="39"/>
  <c r="C201" i="39"/>
  <c r="C205" i="39"/>
  <c r="C206" i="39"/>
  <c r="C207" i="39"/>
  <c r="C208" i="39"/>
  <c r="C209" i="39"/>
  <c r="C210" i="39"/>
  <c r="C211" i="39"/>
  <c r="C212" i="39"/>
  <c r="C213" i="39"/>
  <c r="C214" i="39"/>
  <c r="C215" i="39"/>
  <c r="C216" i="39"/>
  <c r="C217" i="39"/>
  <c r="C218" i="39"/>
  <c r="C219" i="39"/>
  <c r="C220" i="39"/>
  <c r="C221" i="39"/>
  <c r="C222" i="39"/>
  <c r="C223" i="39"/>
  <c r="C224" i="39"/>
  <c r="C225" i="39"/>
  <c r="C226" i="39"/>
  <c r="C227" i="39"/>
  <c r="C228" i="39"/>
  <c r="C229" i="39"/>
  <c r="C230" i="39"/>
  <c r="C231" i="39"/>
  <c r="C232" i="39"/>
  <c r="C233" i="39"/>
  <c r="C234" i="39"/>
  <c r="C235" i="39"/>
  <c r="C239" i="39"/>
  <c r="C240" i="39"/>
  <c r="C241" i="39"/>
  <c r="C242" i="39"/>
  <c r="C243" i="39"/>
  <c r="C244" i="39"/>
  <c r="C245" i="39"/>
  <c r="C246" i="39"/>
  <c r="C247" i="39"/>
  <c r="C248" i="39"/>
  <c r="C249" i="39"/>
  <c r="C250" i="39"/>
  <c r="C251" i="39"/>
  <c r="C252" i="39"/>
  <c r="C253" i="39"/>
  <c r="C254" i="39"/>
  <c r="C255" i="39"/>
  <c r="C256" i="39"/>
  <c r="C257" i="39"/>
  <c r="C258" i="39"/>
  <c r="C259" i="39"/>
  <c r="C260" i="39"/>
  <c r="C261" i="39"/>
  <c r="C262" i="39"/>
  <c r="C263" i="39"/>
  <c r="C264" i="39"/>
  <c r="C265" i="39"/>
  <c r="C266" i="39"/>
  <c r="C267" i="39"/>
  <c r="C268" i="39"/>
  <c r="C272" i="39"/>
  <c r="C273" i="39"/>
  <c r="C274" i="39"/>
  <c r="C275" i="39"/>
  <c r="C276" i="39"/>
  <c r="C277" i="39"/>
  <c r="C278" i="39"/>
  <c r="C279" i="39"/>
  <c r="C280" i="39"/>
  <c r="C281" i="39"/>
  <c r="C282" i="39"/>
  <c r="C283" i="39"/>
  <c r="C284" i="39"/>
  <c r="C285" i="39"/>
  <c r="C286" i="39"/>
  <c r="C287" i="39"/>
  <c r="C288" i="39"/>
  <c r="C289" i="39"/>
  <c r="C290" i="39"/>
  <c r="C291" i="39"/>
  <c r="C292" i="39"/>
  <c r="C293" i="39"/>
  <c r="C294" i="39"/>
  <c r="C295" i="39"/>
  <c r="C296" i="39"/>
  <c r="C297" i="39"/>
  <c r="C298" i="39"/>
  <c r="C299" i="39"/>
  <c r="C300" i="39"/>
  <c r="C301" i="39"/>
  <c r="C302" i="39"/>
  <c r="C306" i="39"/>
  <c r="C307" i="39"/>
  <c r="C308" i="39"/>
  <c r="C309" i="39"/>
  <c r="C310" i="39"/>
  <c r="C311" i="39"/>
  <c r="C312" i="39"/>
  <c r="C313" i="39"/>
  <c r="C314" i="39"/>
  <c r="C315" i="39"/>
  <c r="C316" i="39"/>
  <c r="C317" i="39"/>
  <c r="C318" i="39"/>
  <c r="C319" i="39"/>
  <c r="C320" i="39"/>
  <c r="C321" i="39"/>
  <c r="C322" i="39"/>
  <c r="C323" i="39"/>
  <c r="C324" i="39"/>
  <c r="C325" i="39"/>
  <c r="C326" i="39"/>
  <c r="C327" i="39"/>
  <c r="C328" i="39"/>
  <c r="C329" i="39"/>
  <c r="C330" i="39"/>
  <c r="C331" i="39"/>
  <c r="C332" i="39"/>
  <c r="C333" i="39"/>
  <c r="C334" i="39"/>
  <c r="C335" i="39"/>
  <c r="C336" i="39"/>
  <c r="C340" i="39"/>
  <c r="C341" i="39"/>
  <c r="C342" i="39"/>
  <c r="C343" i="39"/>
  <c r="C344" i="39"/>
  <c r="C345" i="39"/>
  <c r="C346" i="39"/>
  <c r="C347" i="39"/>
  <c r="C348" i="39"/>
  <c r="C349" i="39"/>
  <c r="C350" i="39"/>
  <c r="C351" i="39"/>
  <c r="C352" i="39"/>
  <c r="C353" i="39"/>
  <c r="C354" i="39"/>
  <c r="C355" i="39"/>
  <c r="C356" i="39"/>
  <c r="C357" i="39"/>
  <c r="C358" i="39"/>
  <c r="C359" i="39"/>
  <c r="C360" i="39"/>
  <c r="C361" i="39"/>
  <c r="C362" i="39"/>
  <c r="C363" i="39"/>
  <c r="C364" i="39"/>
  <c r="C365" i="39"/>
  <c r="C366" i="39"/>
  <c r="C367" i="39"/>
  <c r="C371" i="39"/>
  <c r="C372" i="39"/>
  <c r="C373" i="39"/>
  <c r="C374" i="39"/>
  <c r="C375" i="39"/>
  <c r="C376" i="39"/>
  <c r="C377" i="39"/>
  <c r="C378" i="39"/>
  <c r="C379" i="39"/>
  <c r="C380" i="39"/>
  <c r="C381" i="39"/>
  <c r="C382" i="39"/>
  <c r="C383" i="39"/>
  <c r="C384" i="39"/>
  <c r="C385" i="39"/>
  <c r="C386" i="39"/>
  <c r="C387" i="39"/>
  <c r="C388" i="39"/>
  <c r="C389" i="39"/>
  <c r="C390" i="39"/>
  <c r="C391" i="39"/>
  <c r="C392" i="39"/>
  <c r="C393" i="39"/>
  <c r="C394" i="39"/>
  <c r="C395" i="39"/>
  <c r="C396" i="39"/>
  <c r="C397" i="39"/>
  <c r="C398" i="39"/>
  <c r="C399" i="39"/>
  <c r="C400" i="39"/>
  <c r="C401" i="39"/>
  <c r="C412" i="57"/>
  <c r="C411" i="57"/>
  <c r="C410" i="57"/>
  <c r="C409" i="57"/>
  <c r="C408" i="57"/>
  <c r="C407" i="57"/>
  <c r="C406" i="57"/>
  <c r="C405" i="57"/>
  <c r="C404" i="57"/>
  <c r="C403" i="57"/>
  <c r="C402" i="57"/>
  <c r="C401" i="57"/>
  <c r="C400" i="57"/>
  <c r="C399" i="57"/>
  <c r="C398" i="57"/>
  <c r="C397" i="57"/>
  <c r="C396" i="57"/>
  <c r="C395" i="57"/>
  <c r="C394" i="57"/>
  <c r="C393" i="57"/>
  <c r="C392" i="57"/>
  <c r="C391" i="57"/>
  <c r="C390" i="57"/>
  <c r="C389" i="57"/>
  <c r="C388" i="57"/>
  <c r="C387" i="57"/>
  <c r="C386" i="57"/>
  <c r="C385" i="57"/>
  <c r="C384" i="57"/>
  <c r="C383" i="57"/>
  <c r="C382" i="57"/>
  <c r="C377" i="57"/>
  <c r="C376" i="57"/>
  <c r="C375" i="57"/>
  <c r="C374" i="57"/>
  <c r="C373" i="57"/>
  <c r="C372" i="57"/>
  <c r="C371" i="57"/>
  <c r="C370" i="57"/>
  <c r="C369" i="57"/>
  <c r="C368" i="57"/>
  <c r="C367" i="57"/>
  <c r="C366" i="57"/>
  <c r="C365" i="57"/>
  <c r="C364" i="57"/>
  <c r="C363" i="57"/>
  <c r="C362" i="57"/>
  <c r="C361" i="57"/>
  <c r="C360" i="57"/>
  <c r="C359" i="57"/>
  <c r="C358" i="57"/>
  <c r="C357" i="57"/>
  <c r="C356" i="57"/>
  <c r="C355" i="57"/>
  <c r="C354" i="57"/>
  <c r="C353" i="57"/>
  <c r="C352" i="57"/>
  <c r="C351" i="57"/>
  <c r="C350" i="57"/>
  <c r="C345" i="57"/>
  <c r="C344" i="57"/>
  <c r="C343" i="57"/>
  <c r="C342" i="57"/>
  <c r="C341" i="57"/>
  <c r="C340" i="57"/>
  <c r="C339" i="57"/>
  <c r="C338" i="57"/>
  <c r="C337" i="57"/>
  <c r="C336" i="57"/>
  <c r="C335" i="57"/>
  <c r="C334" i="57"/>
  <c r="C333" i="57"/>
  <c r="C332" i="57"/>
  <c r="C331" i="57"/>
  <c r="C330" i="57"/>
  <c r="C329" i="57"/>
  <c r="C328" i="57"/>
  <c r="C327" i="57"/>
  <c r="C326" i="57"/>
  <c r="C325" i="57"/>
  <c r="C324" i="57"/>
  <c r="C323" i="57"/>
  <c r="C322" i="57"/>
  <c r="C321" i="57"/>
  <c r="C320" i="57"/>
  <c r="C319" i="57"/>
  <c r="C318" i="57"/>
  <c r="C317" i="57"/>
  <c r="C316" i="57"/>
  <c r="C315" i="57"/>
  <c r="C310" i="57"/>
  <c r="C309" i="57"/>
  <c r="C308" i="57"/>
  <c r="C307" i="57"/>
  <c r="C306" i="57"/>
  <c r="C305" i="57"/>
  <c r="C304" i="57"/>
  <c r="C303" i="57"/>
  <c r="C302" i="57"/>
  <c r="C301" i="57"/>
  <c r="C300" i="57"/>
  <c r="C299" i="57"/>
  <c r="C298" i="57"/>
  <c r="C297" i="57"/>
  <c r="C296" i="57"/>
  <c r="C295" i="57"/>
  <c r="C294" i="57"/>
  <c r="C293" i="57"/>
  <c r="C292" i="57"/>
  <c r="C291" i="57"/>
  <c r="C290" i="57"/>
  <c r="C289" i="57"/>
  <c r="C288" i="57"/>
  <c r="C287" i="57"/>
  <c r="C286" i="57"/>
  <c r="C285" i="57"/>
  <c r="C284" i="57"/>
  <c r="C283" i="57"/>
  <c r="C282" i="57"/>
  <c r="C281" i="57"/>
  <c r="C280" i="57"/>
  <c r="C275" i="57"/>
  <c r="C274" i="57"/>
  <c r="C273" i="57"/>
  <c r="C272" i="57"/>
  <c r="C271" i="57"/>
  <c r="C270" i="57"/>
  <c r="C269" i="57"/>
  <c r="C268" i="57"/>
  <c r="C267" i="57"/>
  <c r="C266" i="57"/>
  <c r="C265" i="57"/>
  <c r="C264" i="57"/>
  <c r="C263" i="57"/>
  <c r="C262" i="57"/>
  <c r="C261" i="57"/>
  <c r="C260" i="57"/>
  <c r="C259" i="57"/>
  <c r="C258" i="57"/>
  <c r="C257" i="57"/>
  <c r="C256" i="57"/>
  <c r="C255" i="57"/>
  <c r="C254" i="57"/>
  <c r="C253" i="57"/>
  <c r="C252" i="57"/>
  <c r="C251" i="57"/>
  <c r="C250" i="57"/>
  <c r="C249" i="57"/>
  <c r="C248" i="57"/>
  <c r="C247" i="57"/>
  <c r="C246" i="57"/>
  <c r="C241" i="57"/>
  <c r="C240" i="57"/>
  <c r="C239" i="57"/>
  <c r="C238" i="57"/>
  <c r="C237" i="57"/>
  <c r="C236" i="57"/>
  <c r="C235" i="57"/>
  <c r="C234" i="57"/>
  <c r="C233" i="57"/>
  <c r="C232" i="57"/>
  <c r="C231" i="57"/>
  <c r="C230" i="57"/>
  <c r="C229" i="57"/>
  <c r="C228" i="57"/>
  <c r="C227" i="57"/>
  <c r="C226" i="57"/>
  <c r="C225" i="57"/>
  <c r="C224" i="57"/>
  <c r="C223" i="57"/>
  <c r="C222" i="57"/>
  <c r="C221" i="57"/>
  <c r="C220" i="57"/>
  <c r="C219" i="57"/>
  <c r="C218" i="57"/>
  <c r="C217" i="57"/>
  <c r="C216" i="57"/>
  <c r="C215" i="57"/>
  <c r="C214" i="57"/>
  <c r="C213" i="57"/>
  <c r="C212" i="57"/>
  <c r="C211" i="57"/>
  <c r="C206" i="57"/>
  <c r="C205" i="57"/>
  <c r="C204" i="57"/>
  <c r="C203" i="57"/>
  <c r="C202" i="57"/>
  <c r="C201" i="57"/>
  <c r="C200" i="57"/>
  <c r="C199" i="57"/>
  <c r="C198" i="57"/>
  <c r="C197" i="57"/>
  <c r="C196" i="57"/>
  <c r="C195" i="57"/>
  <c r="C194" i="57"/>
  <c r="C193" i="57"/>
  <c r="C192" i="57"/>
  <c r="C191" i="57"/>
  <c r="C190" i="57"/>
  <c r="C189" i="57"/>
  <c r="C188" i="57"/>
  <c r="C187" i="57"/>
  <c r="C186" i="57"/>
  <c r="C185" i="57"/>
  <c r="C184" i="57"/>
  <c r="C183" i="57"/>
  <c r="C182" i="57"/>
  <c r="C181" i="57"/>
  <c r="C180" i="57"/>
  <c r="C179" i="57"/>
  <c r="C178" i="57"/>
  <c r="C177" i="57"/>
  <c r="C172" i="57"/>
  <c r="C171" i="57"/>
  <c r="C170" i="57"/>
  <c r="C169" i="57"/>
  <c r="C168" i="57"/>
  <c r="C167" i="57"/>
  <c r="C166" i="57"/>
  <c r="C165" i="57"/>
  <c r="C164" i="57"/>
  <c r="C163" i="57"/>
  <c r="C162" i="57"/>
  <c r="C161" i="57"/>
  <c r="C160" i="57"/>
  <c r="C159" i="57"/>
  <c r="C158" i="57"/>
  <c r="C157" i="57"/>
  <c r="C156" i="57"/>
  <c r="C155" i="57"/>
  <c r="C154" i="57"/>
  <c r="C153" i="57"/>
  <c r="C152" i="57"/>
  <c r="C151" i="57"/>
  <c r="C150" i="57"/>
  <c r="C149" i="57"/>
  <c r="C148" i="57"/>
  <c r="C147" i="57"/>
  <c r="C146" i="57"/>
  <c r="C145" i="57"/>
  <c r="C144" i="57"/>
  <c r="C143" i="57"/>
  <c r="C142" i="57"/>
  <c r="C137" i="57"/>
  <c r="C136" i="57"/>
  <c r="C135" i="57"/>
  <c r="C134" i="57"/>
  <c r="C133" i="57"/>
  <c r="C132" i="57"/>
  <c r="C131" i="57"/>
  <c r="C130" i="57"/>
  <c r="C129" i="57"/>
  <c r="C128" i="57"/>
  <c r="C127" i="57"/>
  <c r="C126" i="57"/>
  <c r="C125" i="57"/>
  <c r="C124" i="57"/>
  <c r="C123" i="57"/>
  <c r="C122" i="57"/>
  <c r="C121" i="57"/>
  <c r="C120" i="57"/>
  <c r="C119" i="57"/>
  <c r="C118" i="57"/>
  <c r="C117" i="57"/>
  <c r="C116" i="57"/>
  <c r="C115" i="57"/>
  <c r="C114" i="57"/>
  <c r="C113" i="57"/>
  <c r="C112" i="57"/>
  <c r="C111" i="57"/>
  <c r="C110" i="57"/>
  <c r="C109" i="57"/>
  <c r="C108" i="57"/>
  <c r="C107" i="57"/>
  <c r="C102" i="57"/>
  <c r="C101" i="57"/>
  <c r="C100" i="57"/>
  <c r="C99" i="57"/>
  <c r="C98" i="57"/>
  <c r="C97" i="57"/>
  <c r="C96" i="57"/>
  <c r="C95" i="57"/>
  <c r="C94" i="57"/>
  <c r="C93" i="57"/>
  <c r="C92" i="57"/>
  <c r="C91" i="57"/>
  <c r="C90" i="57"/>
  <c r="C89" i="57"/>
  <c r="C88" i="57"/>
  <c r="C87" i="57"/>
  <c r="C86" i="57"/>
  <c r="C85" i="57"/>
  <c r="C84" i="57"/>
  <c r="C83" i="57"/>
  <c r="C82" i="57"/>
  <c r="C81" i="57"/>
  <c r="C80" i="57"/>
  <c r="C79" i="57"/>
  <c r="C78" i="57"/>
  <c r="C77" i="57"/>
  <c r="C76" i="57"/>
  <c r="C75" i="57"/>
  <c r="C74" i="57"/>
  <c r="C73" i="57"/>
  <c r="C68" i="57"/>
  <c r="C67" i="57"/>
  <c r="C66" i="57"/>
  <c r="C65" i="57"/>
  <c r="C64" i="57"/>
  <c r="C63" i="57"/>
  <c r="C62" i="57"/>
  <c r="C61" i="57"/>
  <c r="C60" i="57"/>
  <c r="C59" i="57"/>
  <c r="C58" i="57"/>
  <c r="C57" i="57"/>
  <c r="C56" i="57"/>
  <c r="C55" i="57"/>
  <c r="C54" i="57"/>
  <c r="C53" i="57"/>
  <c r="C52" i="57"/>
  <c r="C51" i="57"/>
  <c r="C50" i="57"/>
  <c r="C49" i="57"/>
  <c r="C48" i="57"/>
  <c r="C47" i="57"/>
  <c r="C46" i="57"/>
  <c r="C45" i="57"/>
  <c r="C44" i="57"/>
  <c r="C43" i="57"/>
  <c r="C42" i="57"/>
  <c r="C41" i="57"/>
  <c r="C40" i="57"/>
  <c r="C39" i="57"/>
  <c r="C38" i="57"/>
  <c r="C33" i="57"/>
  <c r="C32" i="57"/>
  <c r="C31" i="57"/>
  <c r="C30" i="57"/>
  <c r="C29" i="57"/>
  <c r="C28" i="57"/>
  <c r="C27" i="57"/>
  <c r="C26" i="57"/>
  <c r="C25" i="57"/>
  <c r="C24" i="57"/>
  <c r="C23" i="57"/>
  <c r="C22" i="57"/>
  <c r="C21" i="57"/>
  <c r="C20" i="57"/>
  <c r="C19" i="57"/>
  <c r="C18" i="57"/>
  <c r="C17" i="57"/>
  <c r="C16" i="57"/>
  <c r="C15" i="57"/>
  <c r="C14" i="57"/>
  <c r="C13" i="57"/>
  <c r="C12" i="57"/>
  <c r="C11" i="57"/>
  <c r="C10" i="57"/>
  <c r="C9" i="57"/>
  <c r="C8" i="57"/>
  <c r="C7" i="57"/>
  <c r="C6" i="57"/>
  <c r="C5" i="57"/>
  <c r="C4" i="57"/>
  <c r="C412" i="56"/>
  <c r="C411" i="56"/>
  <c r="C410" i="56"/>
  <c r="C409" i="56"/>
  <c r="C408" i="56"/>
  <c r="C407" i="56"/>
  <c r="C406" i="56"/>
  <c r="C405" i="56"/>
  <c r="C404" i="56"/>
  <c r="C403" i="56"/>
  <c r="C402" i="56"/>
  <c r="C401" i="56"/>
  <c r="C400" i="56"/>
  <c r="C399" i="56"/>
  <c r="C398" i="56"/>
  <c r="C397" i="56"/>
  <c r="C396" i="56"/>
  <c r="C395" i="56"/>
  <c r="C394" i="56"/>
  <c r="C393" i="56"/>
  <c r="C392" i="56"/>
  <c r="C391" i="56"/>
  <c r="C390" i="56"/>
  <c r="C389" i="56"/>
  <c r="C388" i="56"/>
  <c r="C387" i="56"/>
  <c r="C386" i="56"/>
  <c r="C385" i="56"/>
  <c r="C384" i="56"/>
  <c r="C383" i="56"/>
  <c r="C382" i="56"/>
  <c r="C377" i="56"/>
  <c r="C376" i="56"/>
  <c r="C375" i="56"/>
  <c r="C374" i="56"/>
  <c r="C373" i="56"/>
  <c r="C372" i="56"/>
  <c r="C371" i="56"/>
  <c r="C370" i="56"/>
  <c r="C369" i="56"/>
  <c r="C368" i="56"/>
  <c r="C367" i="56"/>
  <c r="C366" i="56"/>
  <c r="C365" i="56"/>
  <c r="C364" i="56"/>
  <c r="C363" i="56"/>
  <c r="C362" i="56"/>
  <c r="C361" i="56"/>
  <c r="C360" i="56"/>
  <c r="C359" i="56"/>
  <c r="C358" i="56"/>
  <c r="C357" i="56"/>
  <c r="C356" i="56"/>
  <c r="C355" i="56"/>
  <c r="C354" i="56"/>
  <c r="C353" i="56"/>
  <c r="C352" i="56"/>
  <c r="C351" i="56"/>
  <c r="C350" i="56"/>
  <c r="C345" i="56"/>
  <c r="C344" i="56"/>
  <c r="C343" i="56"/>
  <c r="C342" i="56"/>
  <c r="C341" i="56"/>
  <c r="C340" i="56"/>
  <c r="C339" i="56"/>
  <c r="C338" i="56"/>
  <c r="C337" i="56"/>
  <c r="C336" i="56"/>
  <c r="C335" i="56"/>
  <c r="C334" i="56"/>
  <c r="C333" i="56"/>
  <c r="C332" i="56"/>
  <c r="C331" i="56"/>
  <c r="C330" i="56"/>
  <c r="C329" i="56"/>
  <c r="C328" i="56"/>
  <c r="C327" i="56"/>
  <c r="C326" i="56"/>
  <c r="C325" i="56"/>
  <c r="C324" i="56"/>
  <c r="C323" i="56"/>
  <c r="C322" i="56"/>
  <c r="C321" i="56"/>
  <c r="C320" i="56"/>
  <c r="C319" i="56"/>
  <c r="C318" i="56"/>
  <c r="C317" i="56"/>
  <c r="C316" i="56"/>
  <c r="C315" i="56"/>
  <c r="C310" i="56"/>
  <c r="C309" i="56"/>
  <c r="C308" i="56"/>
  <c r="C307" i="56"/>
  <c r="C306" i="56"/>
  <c r="C305" i="56"/>
  <c r="C304" i="56"/>
  <c r="C303" i="56"/>
  <c r="C302" i="56"/>
  <c r="C301" i="56"/>
  <c r="C300" i="56"/>
  <c r="C299" i="56"/>
  <c r="C298" i="56"/>
  <c r="C297" i="56"/>
  <c r="C296" i="56"/>
  <c r="C295" i="56"/>
  <c r="C294" i="56"/>
  <c r="C293" i="56"/>
  <c r="C292" i="56"/>
  <c r="C291" i="56"/>
  <c r="C290" i="56"/>
  <c r="C289" i="56"/>
  <c r="C288" i="56"/>
  <c r="C287" i="56"/>
  <c r="C286" i="56"/>
  <c r="C285" i="56"/>
  <c r="C284" i="56"/>
  <c r="C283" i="56"/>
  <c r="C282" i="56"/>
  <c r="C281" i="56"/>
  <c r="C280" i="56"/>
  <c r="C275" i="56"/>
  <c r="C274" i="56"/>
  <c r="C273" i="56"/>
  <c r="C272" i="56"/>
  <c r="C271" i="56"/>
  <c r="C270" i="56"/>
  <c r="C269" i="56"/>
  <c r="C268" i="56"/>
  <c r="C267" i="56"/>
  <c r="C266" i="56"/>
  <c r="C265" i="56"/>
  <c r="C264" i="56"/>
  <c r="C263" i="56"/>
  <c r="C262" i="56"/>
  <c r="C261" i="56"/>
  <c r="C260" i="56"/>
  <c r="C259" i="56"/>
  <c r="C258" i="56"/>
  <c r="C257" i="56"/>
  <c r="C256" i="56"/>
  <c r="C255" i="56"/>
  <c r="C254" i="56"/>
  <c r="C253" i="56"/>
  <c r="C252" i="56"/>
  <c r="C251" i="56"/>
  <c r="C250" i="56"/>
  <c r="C249" i="56"/>
  <c r="C248" i="56"/>
  <c r="C247" i="56"/>
  <c r="C246" i="56"/>
  <c r="C241" i="56"/>
  <c r="C240" i="56"/>
  <c r="C239" i="56"/>
  <c r="C238" i="56"/>
  <c r="C237" i="56"/>
  <c r="C236" i="56"/>
  <c r="C235" i="56"/>
  <c r="C234" i="56"/>
  <c r="C233" i="56"/>
  <c r="C232" i="56"/>
  <c r="C231" i="56"/>
  <c r="C230" i="56"/>
  <c r="C229" i="56"/>
  <c r="C228" i="56"/>
  <c r="C227" i="56"/>
  <c r="C226" i="56"/>
  <c r="C225" i="56"/>
  <c r="C224" i="56"/>
  <c r="C223" i="56"/>
  <c r="C222" i="56"/>
  <c r="C221" i="56"/>
  <c r="C220" i="56"/>
  <c r="C219" i="56"/>
  <c r="C218" i="56"/>
  <c r="C217" i="56"/>
  <c r="C216" i="56"/>
  <c r="C215" i="56"/>
  <c r="C214" i="56"/>
  <c r="C213" i="56"/>
  <c r="C212" i="56"/>
  <c r="C211" i="56"/>
  <c r="C206" i="56"/>
  <c r="C205" i="56"/>
  <c r="C204" i="56"/>
  <c r="C203" i="56"/>
  <c r="C202" i="56"/>
  <c r="C201" i="56"/>
  <c r="C200" i="56"/>
  <c r="C199" i="56"/>
  <c r="C198" i="56"/>
  <c r="C197" i="56"/>
  <c r="C196" i="56"/>
  <c r="C195" i="56"/>
  <c r="C194" i="56"/>
  <c r="C193" i="56"/>
  <c r="C192" i="56"/>
  <c r="C191" i="56"/>
  <c r="C190" i="56"/>
  <c r="C189" i="56"/>
  <c r="C188" i="56"/>
  <c r="C187" i="56"/>
  <c r="C186" i="56"/>
  <c r="C185" i="56"/>
  <c r="C184" i="56"/>
  <c r="C183" i="56"/>
  <c r="C182" i="56"/>
  <c r="C181" i="56"/>
  <c r="C180" i="56"/>
  <c r="C179" i="56"/>
  <c r="C178" i="56"/>
  <c r="C177" i="56"/>
  <c r="C172" i="56"/>
  <c r="C171" i="56"/>
  <c r="C170" i="56"/>
  <c r="C169" i="56"/>
  <c r="C168" i="56"/>
  <c r="C167" i="56"/>
  <c r="C166" i="56"/>
  <c r="C165" i="56"/>
  <c r="C164" i="56"/>
  <c r="C163" i="56"/>
  <c r="C162" i="56"/>
  <c r="C161" i="56"/>
  <c r="C160" i="56"/>
  <c r="C159" i="56"/>
  <c r="C158" i="56"/>
  <c r="C157" i="56"/>
  <c r="C156" i="56"/>
  <c r="C155" i="56"/>
  <c r="C154" i="56"/>
  <c r="C153" i="56"/>
  <c r="C152" i="56"/>
  <c r="C151" i="56"/>
  <c r="C150" i="56"/>
  <c r="C149" i="56"/>
  <c r="C148" i="56"/>
  <c r="C147" i="56"/>
  <c r="C146" i="56"/>
  <c r="C145" i="56"/>
  <c r="C144" i="56"/>
  <c r="C143" i="56"/>
  <c r="C142" i="56"/>
  <c r="C137" i="56"/>
  <c r="C136" i="56"/>
  <c r="C135" i="56"/>
  <c r="C134" i="56"/>
  <c r="C133" i="56"/>
  <c r="C132" i="56"/>
  <c r="C131" i="56"/>
  <c r="C130" i="56"/>
  <c r="C129" i="56"/>
  <c r="C128" i="56"/>
  <c r="C127" i="56"/>
  <c r="C126" i="56"/>
  <c r="C125" i="56"/>
  <c r="C124" i="56"/>
  <c r="C123" i="56"/>
  <c r="C122" i="56"/>
  <c r="C121" i="56"/>
  <c r="C120" i="56"/>
  <c r="C119" i="56"/>
  <c r="C118" i="56"/>
  <c r="C117" i="56"/>
  <c r="C116" i="56"/>
  <c r="C115" i="56"/>
  <c r="C114" i="56"/>
  <c r="C113" i="56"/>
  <c r="C112" i="56"/>
  <c r="C111" i="56"/>
  <c r="C110" i="56"/>
  <c r="C109" i="56"/>
  <c r="C108" i="56"/>
  <c r="C107" i="56"/>
  <c r="C102" i="56"/>
  <c r="C101" i="56"/>
  <c r="C100" i="56"/>
  <c r="C99" i="56"/>
  <c r="C98" i="56"/>
  <c r="C97" i="56"/>
  <c r="C96" i="56"/>
  <c r="C95" i="56"/>
  <c r="C94" i="56"/>
  <c r="C93" i="56"/>
  <c r="C92" i="56"/>
  <c r="C91" i="56"/>
  <c r="C90" i="56"/>
  <c r="C89" i="56"/>
  <c r="C88" i="56"/>
  <c r="C87" i="56"/>
  <c r="C86" i="56"/>
  <c r="C85" i="56"/>
  <c r="C84" i="56"/>
  <c r="C83" i="56"/>
  <c r="C82" i="56"/>
  <c r="C81" i="56"/>
  <c r="C80" i="56"/>
  <c r="C79" i="56"/>
  <c r="C78" i="56"/>
  <c r="C77" i="56"/>
  <c r="C76" i="56"/>
  <c r="C75" i="56"/>
  <c r="C74" i="56"/>
  <c r="C73" i="56"/>
  <c r="C68" i="56"/>
  <c r="C67" i="56"/>
  <c r="C66" i="56"/>
  <c r="C65" i="56"/>
  <c r="C64" i="56"/>
  <c r="C63" i="56"/>
  <c r="C62" i="56"/>
  <c r="C61" i="56"/>
  <c r="C60" i="56"/>
  <c r="C59" i="56"/>
  <c r="C58" i="56"/>
  <c r="C57" i="56"/>
  <c r="C56" i="56"/>
  <c r="C55" i="56"/>
  <c r="C54" i="56"/>
  <c r="C53" i="56"/>
  <c r="C52" i="56"/>
  <c r="C51" i="56"/>
  <c r="C50" i="56"/>
  <c r="C49" i="56"/>
  <c r="C48" i="56"/>
  <c r="C47" i="56"/>
  <c r="C46" i="56"/>
  <c r="C45" i="56"/>
  <c r="C44" i="56"/>
  <c r="C43" i="56"/>
  <c r="C42" i="56"/>
  <c r="C41" i="56"/>
  <c r="C40" i="56"/>
  <c r="C39" i="56"/>
  <c r="C38" i="56"/>
  <c r="C33" i="56"/>
  <c r="C32" i="56"/>
  <c r="C31" i="56"/>
  <c r="C30" i="56"/>
  <c r="C29" i="56"/>
  <c r="C28" i="56"/>
  <c r="C27" i="56"/>
  <c r="C26" i="56"/>
  <c r="C25" i="56"/>
  <c r="C24" i="56"/>
  <c r="C23" i="56"/>
  <c r="C22" i="56"/>
  <c r="C21" i="56"/>
  <c r="C20" i="56"/>
  <c r="C19" i="56"/>
  <c r="C18" i="56"/>
  <c r="C17" i="56"/>
  <c r="C16" i="56"/>
  <c r="C15" i="56"/>
  <c r="C14" i="56"/>
  <c r="C13" i="56"/>
  <c r="C12" i="56"/>
  <c r="C11" i="56"/>
  <c r="C10" i="56"/>
  <c r="C9" i="56"/>
  <c r="C8" i="56"/>
  <c r="C7" i="56"/>
  <c r="C6" i="56"/>
  <c r="C5" i="56"/>
  <c r="C4" i="56"/>
  <c r="C412" i="54"/>
  <c r="C411" i="54"/>
  <c r="C410" i="54"/>
  <c r="C409" i="54"/>
  <c r="C408" i="54"/>
  <c r="C407" i="54"/>
  <c r="C406" i="54"/>
  <c r="C405" i="54"/>
  <c r="C404" i="54"/>
  <c r="C403" i="54"/>
  <c r="C402" i="54"/>
  <c r="C401" i="54"/>
  <c r="C400" i="54"/>
  <c r="C399" i="54"/>
  <c r="C398" i="54"/>
  <c r="C397" i="54"/>
  <c r="C396" i="54"/>
  <c r="C395" i="54"/>
  <c r="C394" i="54"/>
  <c r="C393" i="54"/>
  <c r="C392" i="54"/>
  <c r="C391" i="54"/>
  <c r="C390" i="54"/>
  <c r="C389" i="54"/>
  <c r="C388" i="54"/>
  <c r="C387" i="54"/>
  <c r="C386" i="54"/>
  <c r="C385" i="54"/>
  <c r="C384" i="54"/>
  <c r="C383" i="54"/>
  <c r="C382" i="54"/>
  <c r="C377" i="54"/>
  <c r="C376" i="54"/>
  <c r="C375" i="54"/>
  <c r="C374" i="54"/>
  <c r="C373" i="54"/>
  <c r="C372" i="54"/>
  <c r="C371" i="54"/>
  <c r="C370" i="54"/>
  <c r="C369" i="54"/>
  <c r="C368" i="54"/>
  <c r="C367" i="54"/>
  <c r="C366" i="54"/>
  <c r="C365" i="54"/>
  <c r="C364" i="54"/>
  <c r="C363" i="54"/>
  <c r="C362" i="54"/>
  <c r="C361" i="54"/>
  <c r="C360" i="54"/>
  <c r="C359" i="54"/>
  <c r="C358" i="54"/>
  <c r="C357" i="54"/>
  <c r="C356" i="54"/>
  <c r="C355" i="54"/>
  <c r="C354" i="54"/>
  <c r="C353" i="54"/>
  <c r="C352" i="54"/>
  <c r="C351" i="54"/>
  <c r="C350" i="54"/>
  <c r="C345" i="54"/>
  <c r="C344" i="54"/>
  <c r="C343" i="54"/>
  <c r="C342" i="54"/>
  <c r="C341" i="54"/>
  <c r="C340" i="54"/>
  <c r="C339" i="54"/>
  <c r="C338" i="54"/>
  <c r="C337" i="54"/>
  <c r="C336" i="54"/>
  <c r="C335" i="54"/>
  <c r="C334" i="54"/>
  <c r="C333" i="54"/>
  <c r="C332" i="54"/>
  <c r="C331" i="54"/>
  <c r="C330" i="54"/>
  <c r="C329" i="54"/>
  <c r="C328" i="54"/>
  <c r="C327" i="54"/>
  <c r="C326" i="54"/>
  <c r="C325" i="54"/>
  <c r="C324" i="54"/>
  <c r="C323" i="54"/>
  <c r="C322" i="54"/>
  <c r="C321" i="54"/>
  <c r="C320" i="54"/>
  <c r="C319" i="54"/>
  <c r="C318" i="54"/>
  <c r="C317" i="54"/>
  <c r="C316" i="54"/>
  <c r="C315" i="54"/>
  <c r="C310" i="54"/>
  <c r="C309" i="54"/>
  <c r="C308" i="54"/>
  <c r="C307" i="54"/>
  <c r="C306" i="54"/>
  <c r="C305" i="54"/>
  <c r="C304" i="54"/>
  <c r="C303" i="54"/>
  <c r="C302" i="54"/>
  <c r="C301" i="54"/>
  <c r="C300" i="54"/>
  <c r="C299" i="54"/>
  <c r="C298" i="54"/>
  <c r="C297" i="54"/>
  <c r="C296" i="54"/>
  <c r="C295" i="54"/>
  <c r="C294" i="54"/>
  <c r="C293" i="54"/>
  <c r="C292" i="54"/>
  <c r="C291" i="54"/>
  <c r="C290" i="54"/>
  <c r="C289" i="54"/>
  <c r="C288" i="54"/>
  <c r="C287" i="54"/>
  <c r="C286" i="54"/>
  <c r="C285" i="54"/>
  <c r="C284" i="54"/>
  <c r="C283" i="54"/>
  <c r="C282" i="54"/>
  <c r="C281" i="54"/>
  <c r="C280" i="54"/>
  <c r="C275" i="54"/>
  <c r="C274" i="54"/>
  <c r="C273" i="54"/>
  <c r="C272" i="54"/>
  <c r="C271" i="54"/>
  <c r="C270" i="54"/>
  <c r="C269" i="54"/>
  <c r="C268" i="54"/>
  <c r="C267" i="54"/>
  <c r="C266" i="54"/>
  <c r="C265" i="54"/>
  <c r="C264" i="54"/>
  <c r="C263" i="54"/>
  <c r="C262" i="54"/>
  <c r="C261" i="54"/>
  <c r="C260" i="54"/>
  <c r="C259" i="54"/>
  <c r="C258" i="54"/>
  <c r="C257" i="54"/>
  <c r="C256" i="54"/>
  <c r="C255" i="54"/>
  <c r="C254" i="54"/>
  <c r="C253" i="54"/>
  <c r="C252" i="54"/>
  <c r="C251" i="54"/>
  <c r="C250" i="54"/>
  <c r="C249" i="54"/>
  <c r="C248" i="54"/>
  <c r="C247" i="54"/>
  <c r="C246" i="54"/>
  <c r="C241" i="54"/>
  <c r="C240" i="54"/>
  <c r="C239" i="54"/>
  <c r="C238" i="54"/>
  <c r="C237" i="54"/>
  <c r="C236" i="54"/>
  <c r="C235" i="54"/>
  <c r="C234" i="54"/>
  <c r="C233" i="54"/>
  <c r="C232" i="54"/>
  <c r="C231" i="54"/>
  <c r="C230" i="54"/>
  <c r="C229" i="54"/>
  <c r="C228" i="54"/>
  <c r="C227" i="54"/>
  <c r="C226" i="54"/>
  <c r="C225" i="54"/>
  <c r="C224" i="54"/>
  <c r="C223" i="54"/>
  <c r="C222" i="54"/>
  <c r="C221" i="54"/>
  <c r="C220" i="54"/>
  <c r="C219" i="54"/>
  <c r="C218" i="54"/>
  <c r="C217" i="54"/>
  <c r="C216" i="54"/>
  <c r="C215" i="54"/>
  <c r="C214" i="54"/>
  <c r="C213" i="54"/>
  <c r="C212" i="54"/>
  <c r="C211" i="54"/>
  <c r="C206" i="54"/>
  <c r="C205" i="54"/>
  <c r="C204" i="54"/>
  <c r="C203" i="54"/>
  <c r="C202" i="54"/>
  <c r="C201" i="54"/>
  <c r="C200" i="54"/>
  <c r="C199" i="54"/>
  <c r="C198" i="54"/>
  <c r="C197" i="54"/>
  <c r="C196" i="54"/>
  <c r="C195" i="54"/>
  <c r="C194" i="54"/>
  <c r="C193" i="54"/>
  <c r="C192" i="54"/>
  <c r="C191" i="54"/>
  <c r="C190" i="54"/>
  <c r="C189" i="54"/>
  <c r="C188" i="54"/>
  <c r="C187" i="54"/>
  <c r="C186" i="54"/>
  <c r="C185" i="54"/>
  <c r="C184" i="54"/>
  <c r="C183" i="54"/>
  <c r="C182" i="54"/>
  <c r="C181" i="54"/>
  <c r="C180" i="54"/>
  <c r="C179" i="54"/>
  <c r="C178" i="54"/>
  <c r="C177" i="54"/>
  <c r="C172" i="54"/>
  <c r="C171" i="54"/>
  <c r="C170" i="54"/>
  <c r="C169" i="54"/>
  <c r="C168" i="54"/>
  <c r="C167" i="54"/>
  <c r="C166" i="54"/>
  <c r="C165" i="54"/>
  <c r="C164" i="54"/>
  <c r="C163" i="54"/>
  <c r="C162" i="54"/>
  <c r="C161" i="54"/>
  <c r="C160" i="54"/>
  <c r="C159" i="54"/>
  <c r="C158" i="54"/>
  <c r="C157" i="54"/>
  <c r="C156" i="54"/>
  <c r="C155" i="54"/>
  <c r="C154" i="54"/>
  <c r="C153" i="54"/>
  <c r="C152" i="54"/>
  <c r="C151" i="54"/>
  <c r="C150" i="54"/>
  <c r="C149" i="54"/>
  <c r="C148" i="54"/>
  <c r="C147" i="54"/>
  <c r="C146" i="54"/>
  <c r="C145" i="54"/>
  <c r="C144" i="54"/>
  <c r="C143" i="54"/>
  <c r="C142" i="54"/>
  <c r="C137" i="54"/>
  <c r="C136" i="54"/>
  <c r="C135" i="54"/>
  <c r="C134" i="54"/>
  <c r="C133" i="54"/>
  <c r="C132" i="54"/>
  <c r="C131" i="54"/>
  <c r="C130" i="54"/>
  <c r="C129" i="54"/>
  <c r="C128" i="54"/>
  <c r="C127" i="54"/>
  <c r="C126" i="54"/>
  <c r="C125" i="54"/>
  <c r="C124" i="54"/>
  <c r="C123" i="54"/>
  <c r="C122" i="54"/>
  <c r="C121" i="54"/>
  <c r="C120" i="54"/>
  <c r="C119" i="54"/>
  <c r="C118" i="54"/>
  <c r="C117" i="54"/>
  <c r="C116" i="54"/>
  <c r="C115" i="54"/>
  <c r="C114" i="54"/>
  <c r="C113" i="54"/>
  <c r="C112" i="54"/>
  <c r="C111" i="54"/>
  <c r="C110" i="54"/>
  <c r="C109" i="54"/>
  <c r="C108" i="54"/>
  <c r="C107" i="54"/>
  <c r="C102" i="54"/>
  <c r="C101" i="54"/>
  <c r="C100" i="54"/>
  <c r="C99" i="54"/>
  <c r="C98" i="54"/>
  <c r="C97" i="54"/>
  <c r="C96" i="54"/>
  <c r="C95" i="54"/>
  <c r="C94" i="54"/>
  <c r="C93" i="54"/>
  <c r="C92" i="54"/>
  <c r="C91" i="54"/>
  <c r="C90" i="54"/>
  <c r="C89" i="54"/>
  <c r="C88" i="54"/>
  <c r="C87" i="54"/>
  <c r="C86" i="54"/>
  <c r="C85" i="54"/>
  <c r="C84" i="54"/>
  <c r="C83" i="54"/>
  <c r="C82" i="54"/>
  <c r="C81" i="54"/>
  <c r="C80" i="54"/>
  <c r="C79" i="54"/>
  <c r="C78" i="54"/>
  <c r="C77" i="54"/>
  <c r="C76" i="54"/>
  <c r="C75" i="54"/>
  <c r="C74" i="54"/>
  <c r="C73" i="54"/>
  <c r="C68" i="54"/>
  <c r="C67" i="54"/>
  <c r="C66" i="54"/>
  <c r="C65" i="54"/>
  <c r="C64" i="54"/>
  <c r="C63" i="54"/>
  <c r="C62" i="54"/>
  <c r="C61" i="54"/>
  <c r="C60" i="54"/>
  <c r="C59" i="54"/>
  <c r="C58" i="54"/>
  <c r="C57" i="54"/>
  <c r="C56" i="54"/>
  <c r="C55" i="54"/>
  <c r="C54" i="54"/>
  <c r="C53" i="54"/>
  <c r="C52" i="54"/>
  <c r="C51" i="54"/>
  <c r="C50" i="54"/>
  <c r="C49" i="54"/>
  <c r="C48" i="54"/>
  <c r="C47" i="54"/>
  <c r="C46" i="54"/>
  <c r="C45" i="54"/>
  <c r="C44" i="54"/>
  <c r="C43" i="54"/>
  <c r="C42" i="54"/>
  <c r="C41" i="54"/>
  <c r="C40" i="54"/>
  <c r="C39" i="54"/>
  <c r="C38" i="54"/>
  <c r="C33" i="54"/>
  <c r="C32" i="54"/>
  <c r="C31" i="54"/>
  <c r="C30" i="54"/>
  <c r="C29" i="54"/>
  <c r="C28" i="54"/>
  <c r="C27" i="54"/>
  <c r="C26" i="54"/>
  <c r="C25" i="54"/>
  <c r="C24" i="54"/>
  <c r="C23" i="54"/>
  <c r="C22" i="54"/>
  <c r="C21" i="54"/>
  <c r="C20" i="54"/>
  <c r="C19" i="54"/>
  <c r="C18" i="54"/>
  <c r="C17" i="54"/>
  <c r="C16" i="54"/>
  <c r="C15" i="54"/>
  <c r="C14" i="54"/>
  <c r="C13" i="54"/>
  <c r="C12" i="54"/>
  <c r="C11" i="54"/>
  <c r="C10" i="54"/>
  <c r="C9" i="54"/>
  <c r="C8" i="54"/>
  <c r="C7" i="54"/>
  <c r="C6" i="54"/>
  <c r="C5" i="54"/>
  <c r="C4" i="54"/>
  <c r="F419" i="53"/>
  <c r="C412" i="53"/>
  <c r="C411" i="53"/>
  <c r="C410" i="53"/>
  <c r="C409" i="53"/>
  <c r="C408" i="53"/>
  <c r="C407" i="53"/>
  <c r="C406" i="53"/>
  <c r="C405" i="53"/>
  <c r="C404" i="53"/>
  <c r="C403" i="53"/>
  <c r="C402" i="53"/>
  <c r="C401" i="53"/>
  <c r="C400" i="53"/>
  <c r="C399" i="53"/>
  <c r="C398" i="53"/>
  <c r="C397" i="53"/>
  <c r="C396" i="53"/>
  <c r="C395" i="53"/>
  <c r="C394" i="53"/>
  <c r="C393" i="53"/>
  <c r="C392" i="53"/>
  <c r="C391" i="53"/>
  <c r="C390" i="53"/>
  <c r="C389" i="53"/>
  <c r="C388" i="53"/>
  <c r="C387" i="53"/>
  <c r="C386" i="53"/>
  <c r="C385" i="53"/>
  <c r="C384" i="53"/>
  <c r="C383" i="53"/>
  <c r="C382" i="53"/>
  <c r="C377" i="53"/>
  <c r="C376" i="53"/>
  <c r="C375" i="53"/>
  <c r="C374" i="53"/>
  <c r="C373" i="53"/>
  <c r="C372" i="53"/>
  <c r="C371" i="53"/>
  <c r="C370" i="53"/>
  <c r="C369" i="53"/>
  <c r="C368" i="53"/>
  <c r="C367" i="53"/>
  <c r="C366" i="53"/>
  <c r="C365" i="53"/>
  <c r="C364" i="53"/>
  <c r="C363" i="53"/>
  <c r="C362" i="53"/>
  <c r="C361" i="53"/>
  <c r="C360" i="53"/>
  <c r="C359" i="53"/>
  <c r="C358" i="53"/>
  <c r="C357" i="53"/>
  <c r="C356" i="53"/>
  <c r="C355" i="53"/>
  <c r="C354" i="53"/>
  <c r="C353" i="53"/>
  <c r="C352" i="53"/>
  <c r="C351" i="53"/>
  <c r="C350" i="53"/>
  <c r="C345" i="53"/>
  <c r="C344" i="53"/>
  <c r="C343" i="53"/>
  <c r="C342" i="53"/>
  <c r="C341" i="53"/>
  <c r="C340" i="53"/>
  <c r="C339" i="53"/>
  <c r="C338" i="53"/>
  <c r="C337" i="53"/>
  <c r="C336" i="53"/>
  <c r="C335" i="53"/>
  <c r="C334" i="53"/>
  <c r="C333" i="53"/>
  <c r="C332" i="53"/>
  <c r="C331" i="53"/>
  <c r="C330" i="53"/>
  <c r="C329" i="53"/>
  <c r="C328" i="53"/>
  <c r="C327" i="53"/>
  <c r="C326" i="53"/>
  <c r="C325" i="53"/>
  <c r="C324" i="53"/>
  <c r="C323" i="53"/>
  <c r="C322" i="53"/>
  <c r="C321" i="53"/>
  <c r="C320" i="53"/>
  <c r="C319" i="53"/>
  <c r="C318" i="53"/>
  <c r="C317" i="53"/>
  <c r="C316" i="53"/>
  <c r="C315" i="53"/>
  <c r="C310" i="53"/>
  <c r="C309" i="53"/>
  <c r="C308" i="53"/>
  <c r="C307" i="53"/>
  <c r="C306" i="53"/>
  <c r="C305" i="53"/>
  <c r="C304" i="53"/>
  <c r="C303" i="53"/>
  <c r="C302" i="53"/>
  <c r="C301" i="53"/>
  <c r="C300" i="53"/>
  <c r="C299" i="53"/>
  <c r="C298" i="53"/>
  <c r="C297" i="53"/>
  <c r="C296" i="53"/>
  <c r="C295" i="53"/>
  <c r="C294" i="53"/>
  <c r="C293" i="53"/>
  <c r="C292" i="53"/>
  <c r="C291" i="53"/>
  <c r="C290" i="53"/>
  <c r="C289" i="53"/>
  <c r="C288" i="53"/>
  <c r="C287" i="53"/>
  <c r="C286" i="53"/>
  <c r="C285" i="53"/>
  <c r="C284" i="53"/>
  <c r="C283" i="53"/>
  <c r="C282" i="53"/>
  <c r="C281" i="53"/>
  <c r="C280" i="53"/>
  <c r="C275" i="53"/>
  <c r="C274" i="53"/>
  <c r="C273" i="53"/>
  <c r="C272" i="53"/>
  <c r="C271" i="53"/>
  <c r="C270" i="53"/>
  <c r="C269" i="53"/>
  <c r="C268" i="53"/>
  <c r="C267" i="53"/>
  <c r="C266" i="53"/>
  <c r="C265" i="53"/>
  <c r="C264" i="53"/>
  <c r="C263" i="53"/>
  <c r="C262" i="53"/>
  <c r="C261" i="53"/>
  <c r="C260" i="53"/>
  <c r="C259" i="53"/>
  <c r="C258" i="53"/>
  <c r="C257" i="53"/>
  <c r="C256" i="53"/>
  <c r="C255" i="53"/>
  <c r="C254" i="53"/>
  <c r="C253" i="53"/>
  <c r="C252" i="53"/>
  <c r="C251" i="53"/>
  <c r="C250" i="53"/>
  <c r="C249" i="53"/>
  <c r="C248" i="53"/>
  <c r="C247" i="53"/>
  <c r="C246" i="53"/>
  <c r="C241" i="53"/>
  <c r="C240" i="53"/>
  <c r="C239" i="53"/>
  <c r="C238" i="53"/>
  <c r="C237" i="53"/>
  <c r="C236" i="53"/>
  <c r="C235" i="53"/>
  <c r="C234" i="53"/>
  <c r="C233" i="53"/>
  <c r="C232" i="53"/>
  <c r="C231" i="53"/>
  <c r="C230" i="53"/>
  <c r="C229" i="53"/>
  <c r="C228" i="53"/>
  <c r="C227" i="53"/>
  <c r="C226" i="53"/>
  <c r="C225" i="53"/>
  <c r="C224" i="53"/>
  <c r="C223" i="53"/>
  <c r="C222" i="53"/>
  <c r="C221" i="53"/>
  <c r="C220" i="53"/>
  <c r="C219" i="53"/>
  <c r="C218" i="53"/>
  <c r="C217" i="53"/>
  <c r="C216" i="53"/>
  <c r="C215" i="53"/>
  <c r="C214" i="53"/>
  <c r="C213" i="53"/>
  <c r="C212" i="53"/>
  <c r="C211" i="53"/>
  <c r="C206" i="53"/>
  <c r="C205" i="53"/>
  <c r="C204" i="53"/>
  <c r="C203" i="53"/>
  <c r="C202" i="53"/>
  <c r="C201" i="53"/>
  <c r="C200" i="53"/>
  <c r="C199" i="53"/>
  <c r="C198" i="53"/>
  <c r="C197" i="53"/>
  <c r="C196" i="53"/>
  <c r="C195" i="53"/>
  <c r="C194" i="53"/>
  <c r="C193" i="53"/>
  <c r="C192" i="53"/>
  <c r="C191" i="53"/>
  <c r="C190" i="53"/>
  <c r="C189" i="53"/>
  <c r="C188" i="53"/>
  <c r="C187" i="53"/>
  <c r="C186" i="53"/>
  <c r="C185" i="53"/>
  <c r="C184" i="53"/>
  <c r="C183" i="53"/>
  <c r="C182" i="53"/>
  <c r="C181" i="53"/>
  <c r="C180" i="53"/>
  <c r="C179" i="53"/>
  <c r="C178" i="53"/>
  <c r="C177" i="53"/>
  <c r="C172" i="53"/>
  <c r="C171" i="53"/>
  <c r="C170" i="53"/>
  <c r="C169" i="53"/>
  <c r="C168" i="53"/>
  <c r="C167" i="53"/>
  <c r="C166" i="53"/>
  <c r="C165" i="53"/>
  <c r="C164" i="53"/>
  <c r="C163" i="53"/>
  <c r="C162" i="53"/>
  <c r="C161" i="53"/>
  <c r="C160" i="53"/>
  <c r="C159" i="53"/>
  <c r="C158" i="53"/>
  <c r="C157" i="53"/>
  <c r="C156" i="53"/>
  <c r="C155" i="53"/>
  <c r="C154" i="53"/>
  <c r="C153" i="53"/>
  <c r="C152" i="53"/>
  <c r="C151" i="53"/>
  <c r="C150" i="53"/>
  <c r="C149" i="53"/>
  <c r="C148" i="53"/>
  <c r="C147" i="53"/>
  <c r="C146" i="53"/>
  <c r="C145" i="53"/>
  <c r="C144" i="53"/>
  <c r="C143" i="53"/>
  <c r="C142" i="53"/>
  <c r="C137" i="53"/>
  <c r="C136" i="53"/>
  <c r="C135" i="53"/>
  <c r="C134" i="53"/>
  <c r="C133" i="53"/>
  <c r="C132" i="53"/>
  <c r="C131" i="53"/>
  <c r="C130" i="53"/>
  <c r="C129" i="53"/>
  <c r="C128" i="53"/>
  <c r="C127" i="53"/>
  <c r="C126" i="53"/>
  <c r="C125" i="53"/>
  <c r="C124" i="53"/>
  <c r="C123" i="53"/>
  <c r="C122" i="53"/>
  <c r="C121" i="53"/>
  <c r="C120" i="53"/>
  <c r="C119" i="53"/>
  <c r="C118" i="53"/>
  <c r="C117" i="53"/>
  <c r="C116" i="53"/>
  <c r="C115" i="53"/>
  <c r="C114" i="53"/>
  <c r="C113" i="53"/>
  <c r="C112" i="53"/>
  <c r="C111" i="53"/>
  <c r="C110" i="53"/>
  <c r="C109" i="53"/>
  <c r="C108" i="53"/>
  <c r="C107" i="53"/>
  <c r="C102" i="53"/>
  <c r="C101" i="53"/>
  <c r="C100" i="53"/>
  <c r="C99" i="53"/>
  <c r="C98" i="53"/>
  <c r="C97" i="53"/>
  <c r="C96" i="53"/>
  <c r="C95" i="53"/>
  <c r="C94" i="53"/>
  <c r="C93" i="53"/>
  <c r="C92" i="53"/>
  <c r="C91" i="53"/>
  <c r="C90" i="53"/>
  <c r="C89" i="53"/>
  <c r="C88" i="53"/>
  <c r="C87" i="53"/>
  <c r="C86" i="53"/>
  <c r="C85" i="53"/>
  <c r="C84" i="53"/>
  <c r="C83" i="53"/>
  <c r="C82" i="53"/>
  <c r="C81" i="53"/>
  <c r="C80" i="53"/>
  <c r="C79" i="53"/>
  <c r="C78" i="53"/>
  <c r="C77" i="53"/>
  <c r="C76" i="53"/>
  <c r="C75" i="53"/>
  <c r="C74" i="53"/>
  <c r="C73" i="53"/>
  <c r="C68" i="53"/>
  <c r="C67" i="53"/>
  <c r="C66" i="53"/>
  <c r="C65" i="53"/>
  <c r="C64" i="53"/>
  <c r="C63" i="53"/>
  <c r="C62" i="53"/>
  <c r="C61" i="53"/>
  <c r="C60" i="53"/>
  <c r="C59" i="53"/>
  <c r="C58" i="53"/>
  <c r="C57" i="53"/>
  <c r="C56" i="53"/>
  <c r="C55" i="53"/>
  <c r="C54" i="53"/>
  <c r="C53" i="53"/>
  <c r="C52" i="53"/>
  <c r="C51" i="53"/>
  <c r="C50" i="53"/>
  <c r="C49" i="53"/>
  <c r="C48" i="53"/>
  <c r="C47" i="53"/>
  <c r="C46" i="53"/>
  <c r="C45" i="53"/>
  <c r="C44" i="53"/>
  <c r="C43" i="53"/>
  <c r="C42" i="53"/>
  <c r="C41" i="53"/>
  <c r="C40" i="53"/>
  <c r="C39" i="53"/>
  <c r="C38" i="53"/>
  <c r="C33" i="53"/>
  <c r="C32" i="53"/>
  <c r="C31" i="53"/>
  <c r="C30" i="53"/>
  <c r="C29" i="53"/>
  <c r="C28" i="53"/>
  <c r="C27" i="53"/>
  <c r="C26" i="53"/>
  <c r="C25" i="53"/>
  <c r="C24" i="53"/>
  <c r="C23" i="53"/>
  <c r="C22" i="53"/>
  <c r="C21" i="53"/>
  <c r="C20" i="53"/>
  <c r="C19" i="53"/>
  <c r="C18" i="53"/>
  <c r="C17" i="53"/>
  <c r="C16" i="53"/>
  <c r="C15" i="53"/>
  <c r="C14" i="53"/>
  <c r="C13" i="53"/>
  <c r="C12" i="53"/>
  <c r="C11" i="53"/>
  <c r="C10" i="53"/>
  <c r="C9" i="53"/>
  <c r="C8" i="53"/>
  <c r="C7" i="53"/>
  <c r="C6" i="53"/>
  <c r="C5" i="53"/>
  <c r="C4" i="53"/>
  <c r="C412" i="55"/>
  <c r="C411" i="55"/>
  <c r="C410" i="55"/>
  <c r="C409" i="55"/>
  <c r="C408" i="55"/>
  <c r="C407" i="55"/>
  <c r="C406" i="55"/>
  <c r="C405" i="55"/>
  <c r="C404" i="55"/>
  <c r="C403" i="55"/>
  <c r="C402" i="55"/>
  <c r="C401" i="55"/>
  <c r="C400" i="55"/>
  <c r="C399" i="55"/>
  <c r="C398" i="55"/>
  <c r="C397" i="55"/>
  <c r="C396" i="55"/>
  <c r="C395" i="55"/>
  <c r="C394" i="55"/>
  <c r="C393" i="55"/>
  <c r="C392" i="55"/>
  <c r="C391" i="55"/>
  <c r="C390" i="55"/>
  <c r="C389" i="55"/>
  <c r="C388" i="55"/>
  <c r="C387" i="55"/>
  <c r="C386" i="55"/>
  <c r="C385" i="55"/>
  <c r="C384" i="55"/>
  <c r="C383" i="55"/>
  <c r="C382" i="55"/>
  <c r="C377" i="55"/>
  <c r="C376" i="55"/>
  <c r="C375" i="55"/>
  <c r="C374" i="55"/>
  <c r="C373" i="55"/>
  <c r="C372" i="55"/>
  <c r="C371" i="55"/>
  <c r="C370" i="55"/>
  <c r="C369" i="55"/>
  <c r="C368" i="55"/>
  <c r="C367" i="55"/>
  <c r="C366" i="55"/>
  <c r="C365" i="55"/>
  <c r="C364" i="55"/>
  <c r="C363" i="55"/>
  <c r="C362" i="55"/>
  <c r="C361" i="55"/>
  <c r="C360" i="55"/>
  <c r="C359" i="55"/>
  <c r="C358" i="55"/>
  <c r="C357" i="55"/>
  <c r="C356" i="55"/>
  <c r="C355" i="55"/>
  <c r="C354" i="55"/>
  <c r="C353" i="55"/>
  <c r="C352" i="55"/>
  <c r="C351" i="55"/>
  <c r="C350" i="55"/>
  <c r="C345" i="55"/>
  <c r="C344" i="55"/>
  <c r="C343" i="55"/>
  <c r="C342" i="55"/>
  <c r="C341" i="55"/>
  <c r="C340" i="55"/>
  <c r="C339" i="55"/>
  <c r="C338" i="55"/>
  <c r="C337" i="55"/>
  <c r="C336" i="55"/>
  <c r="C335" i="55"/>
  <c r="C334" i="55"/>
  <c r="C333" i="55"/>
  <c r="C332" i="55"/>
  <c r="C331" i="55"/>
  <c r="C330" i="55"/>
  <c r="C329" i="55"/>
  <c r="C328" i="55"/>
  <c r="C327" i="55"/>
  <c r="C326" i="55"/>
  <c r="C325" i="55"/>
  <c r="C324" i="55"/>
  <c r="C323" i="55"/>
  <c r="C322" i="55"/>
  <c r="C321" i="55"/>
  <c r="C320" i="55"/>
  <c r="C319" i="55"/>
  <c r="C318" i="55"/>
  <c r="C317" i="55"/>
  <c r="C316" i="55"/>
  <c r="C315" i="55"/>
  <c r="C310" i="55"/>
  <c r="C309" i="55"/>
  <c r="C308" i="55"/>
  <c r="C307" i="55"/>
  <c r="C306" i="55"/>
  <c r="C305" i="55"/>
  <c r="C304" i="55"/>
  <c r="C303" i="55"/>
  <c r="C302" i="55"/>
  <c r="C301" i="55"/>
  <c r="C300" i="55"/>
  <c r="C299" i="55"/>
  <c r="C298" i="55"/>
  <c r="C297" i="55"/>
  <c r="C296" i="55"/>
  <c r="C295" i="55"/>
  <c r="C294" i="55"/>
  <c r="C293" i="55"/>
  <c r="C292" i="55"/>
  <c r="C291" i="55"/>
  <c r="C290" i="55"/>
  <c r="C289" i="55"/>
  <c r="C288" i="55"/>
  <c r="C287" i="55"/>
  <c r="C286" i="55"/>
  <c r="C285" i="55"/>
  <c r="C284" i="55"/>
  <c r="C283" i="55"/>
  <c r="C282" i="55"/>
  <c r="C281" i="55"/>
  <c r="C280" i="55"/>
  <c r="C275" i="55"/>
  <c r="C274" i="55"/>
  <c r="C273" i="55"/>
  <c r="C272" i="55"/>
  <c r="C271" i="55"/>
  <c r="C270" i="55"/>
  <c r="C269" i="55"/>
  <c r="C268" i="55"/>
  <c r="C267" i="55"/>
  <c r="C266" i="55"/>
  <c r="C265" i="55"/>
  <c r="C264" i="55"/>
  <c r="C263" i="55"/>
  <c r="C262" i="55"/>
  <c r="C261" i="55"/>
  <c r="C260" i="55"/>
  <c r="C259" i="55"/>
  <c r="C258" i="55"/>
  <c r="C257" i="55"/>
  <c r="C256" i="55"/>
  <c r="C255" i="55"/>
  <c r="C254" i="55"/>
  <c r="C253" i="55"/>
  <c r="C252" i="55"/>
  <c r="C251" i="55"/>
  <c r="C250" i="55"/>
  <c r="C249" i="55"/>
  <c r="C248" i="55"/>
  <c r="C247" i="55"/>
  <c r="C246" i="55"/>
  <c r="C241" i="55"/>
  <c r="C240" i="55"/>
  <c r="C239" i="55"/>
  <c r="C238" i="55"/>
  <c r="C237" i="55"/>
  <c r="C236" i="55"/>
  <c r="C235" i="55"/>
  <c r="C234" i="55"/>
  <c r="C233" i="55"/>
  <c r="C232" i="55"/>
  <c r="C231" i="55"/>
  <c r="C230" i="55"/>
  <c r="C229" i="55"/>
  <c r="C228" i="55"/>
  <c r="C227" i="55"/>
  <c r="C226" i="55"/>
  <c r="C225" i="55"/>
  <c r="C224" i="55"/>
  <c r="C223" i="55"/>
  <c r="C222" i="55"/>
  <c r="C221" i="55"/>
  <c r="C220" i="55"/>
  <c r="C219" i="55"/>
  <c r="C218" i="55"/>
  <c r="C217" i="55"/>
  <c r="C216" i="55"/>
  <c r="C215" i="55"/>
  <c r="C214" i="55"/>
  <c r="C213" i="55"/>
  <c r="C212" i="55"/>
  <c r="C211" i="55"/>
  <c r="C206" i="55"/>
  <c r="C205" i="55"/>
  <c r="C204" i="55"/>
  <c r="C203" i="55"/>
  <c r="C202" i="55"/>
  <c r="C201" i="55"/>
  <c r="C200" i="55"/>
  <c r="C199" i="55"/>
  <c r="C198" i="55"/>
  <c r="C197" i="55"/>
  <c r="C196" i="55"/>
  <c r="C195" i="55"/>
  <c r="C194" i="55"/>
  <c r="C193" i="55"/>
  <c r="C192" i="55"/>
  <c r="C191" i="55"/>
  <c r="C190" i="55"/>
  <c r="C189" i="55"/>
  <c r="C188" i="55"/>
  <c r="C187" i="55"/>
  <c r="C186" i="55"/>
  <c r="C185" i="55"/>
  <c r="C184" i="55"/>
  <c r="C183" i="55"/>
  <c r="C182" i="55"/>
  <c r="C181" i="55"/>
  <c r="C180" i="55"/>
  <c r="C179" i="55"/>
  <c r="C178" i="55"/>
  <c r="C177" i="55"/>
  <c r="C172" i="55"/>
  <c r="C171" i="55"/>
  <c r="C170" i="55"/>
  <c r="C169" i="55"/>
  <c r="C168" i="55"/>
  <c r="C167" i="55"/>
  <c r="C166" i="55"/>
  <c r="C165" i="55"/>
  <c r="C164" i="55"/>
  <c r="C163" i="55"/>
  <c r="C162" i="55"/>
  <c r="C161" i="55"/>
  <c r="C160" i="55"/>
  <c r="C159" i="55"/>
  <c r="C158" i="55"/>
  <c r="C157" i="55"/>
  <c r="C156" i="55"/>
  <c r="C155" i="55"/>
  <c r="C154" i="55"/>
  <c r="C153" i="55"/>
  <c r="C152" i="55"/>
  <c r="C151" i="55"/>
  <c r="C150" i="55"/>
  <c r="C149" i="55"/>
  <c r="C148" i="55"/>
  <c r="C147" i="55"/>
  <c r="C146" i="55"/>
  <c r="C145" i="55"/>
  <c r="C144" i="55"/>
  <c r="C143" i="55"/>
  <c r="C142" i="55"/>
  <c r="C137" i="55"/>
  <c r="C136" i="55"/>
  <c r="C135" i="55"/>
  <c r="C134" i="55"/>
  <c r="C133" i="55"/>
  <c r="C132" i="55"/>
  <c r="C131" i="55"/>
  <c r="C130" i="55"/>
  <c r="C129" i="55"/>
  <c r="C128" i="55"/>
  <c r="C127" i="55"/>
  <c r="C126" i="55"/>
  <c r="C125" i="55"/>
  <c r="C124" i="55"/>
  <c r="C123" i="55"/>
  <c r="C122" i="55"/>
  <c r="C121" i="55"/>
  <c r="C120" i="55"/>
  <c r="C119" i="55"/>
  <c r="C118" i="55"/>
  <c r="C117" i="55"/>
  <c r="C116" i="55"/>
  <c r="C115" i="55"/>
  <c r="C114" i="55"/>
  <c r="C113" i="55"/>
  <c r="C112" i="55"/>
  <c r="C111" i="55"/>
  <c r="C110" i="55"/>
  <c r="C109" i="55"/>
  <c r="C108" i="55"/>
  <c r="C107" i="55"/>
  <c r="C102" i="55"/>
  <c r="C101" i="55"/>
  <c r="C100" i="55"/>
  <c r="C99" i="55"/>
  <c r="C98" i="55"/>
  <c r="C97" i="55"/>
  <c r="C96" i="55"/>
  <c r="C95" i="55"/>
  <c r="C94" i="55"/>
  <c r="C93" i="55"/>
  <c r="C92" i="55"/>
  <c r="C91" i="55"/>
  <c r="C90" i="55"/>
  <c r="C89" i="55"/>
  <c r="C88" i="55"/>
  <c r="C87" i="55"/>
  <c r="C86" i="55"/>
  <c r="C85" i="55"/>
  <c r="C84" i="55"/>
  <c r="C83" i="55"/>
  <c r="C82" i="55"/>
  <c r="C81" i="55"/>
  <c r="C80" i="55"/>
  <c r="C79" i="55"/>
  <c r="C78" i="55"/>
  <c r="C77" i="55"/>
  <c r="C76" i="55"/>
  <c r="C75" i="55"/>
  <c r="C74" i="55"/>
  <c r="C73" i="55"/>
  <c r="C68" i="55"/>
  <c r="C67" i="55"/>
  <c r="C66" i="55"/>
  <c r="C65" i="55"/>
  <c r="C64" i="55"/>
  <c r="C63" i="55"/>
  <c r="C62" i="55"/>
  <c r="C61" i="55"/>
  <c r="C60" i="55"/>
  <c r="C59" i="55"/>
  <c r="C58" i="55"/>
  <c r="C57" i="55"/>
  <c r="C56" i="55"/>
  <c r="C55" i="55"/>
  <c r="C54" i="55"/>
  <c r="C53" i="55"/>
  <c r="C52" i="55"/>
  <c r="C51" i="55"/>
  <c r="C50" i="55"/>
  <c r="C49" i="55"/>
  <c r="C48" i="55"/>
  <c r="C47" i="55"/>
  <c r="C46" i="55"/>
  <c r="C45" i="55"/>
  <c r="C44" i="55"/>
  <c r="C43" i="55"/>
  <c r="C42" i="55"/>
  <c r="C41" i="55"/>
  <c r="C40" i="55"/>
  <c r="C39" i="55"/>
  <c r="C38" i="55"/>
  <c r="C33" i="55"/>
  <c r="C32" i="55"/>
  <c r="C31" i="55"/>
  <c r="C30" i="55"/>
  <c r="C29" i="55"/>
  <c r="C28" i="55"/>
  <c r="C27" i="55"/>
  <c r="C26" i="55"/>
  <c r="C25" i="55"/>
  <c r="C24" i="55"/>
  <c r="C23" i="55"/>
  <c r="C22" i="55"/>
  <c r="C21" i="55"/>
  <c r="C20" i="55"/>
  <c r="C19" i="55"/>
  <c r="C18" i="55"/>
  <c r="C17" i="55"/>
  <c r="C16" i="55"/>
  <c r="C15" i="55"/>
  <c r="C14" i="55"/>
  <c r="C13" i="55"/>
  <c r="C12" i="55"/>
  <c r="C11" i="55"/>
  <c r="C10" i="55"/>
  <c r="C9" i="55"/>
  <c r="C8" i="55"/>
  <c r="C7" i="55"/>
  <c r="C6" i="55"/>
  <c r="C5" i="55"/>
  <c r="C4" i="55"/>
  <c r="C412" i="58"/>
  <c r="C411" i="58"/>
  <c r="C410" i="58"/>
  <c r="C409" i="58"/>
  <c r="C408" i="58"/>
  <c r="C407" i="58"/>
  <c r="C406" i="58"/>
  <c r="C405" i="58"/>
  <c r="C404" i="58"/>
  <c r="C403" i="58"/>
  <c r="C402" i="58"/>
  <c r="C401" i="58"/>
  <c r="C400" i="58"/>
  <c r="C399" i="58"/>
  <c r="C398" i="58"/>
  <c r="C397" i="58"/>
  <c r="C396" i="58"/>
  <c r="C395" i="58"/>
  <c r="C394" i="58"/>
  <c r="C393" i="58"/>
  <c r="C392" i="58"/>
  <c r="C391" i="58"/>
  <c r="C390" i="58"/>
  <c r="C389" i="58"/>
  <c r="C388" i="58"/>
  <c r="C387" i="58"/>
  <c r="C386" i="58"/>
  <c r="C385" i="58"/>
  <c r="C384" i="58"/>
  <c r="C383" i="58"/>
  <c r="C382" i="58"/>
  <c r="C377" i="58"/>
  <c r="C376" i="58"/>
  <c r="C375" i="58"/>
  <c r="C374" i="58"/>
  <c r="C373" i="58"/>
  <c r="C372" i="58"/>
  <c r="C371" i="58"/>
  <c r="C370" i="58"/>
  <c r="C369" i="58"/>
  <c r="C368" i="58"/>
  <c r="C367" i="58"/>
  <c r="C366" i="58"/>
  <c r="C365" i="58"/>
  <c r="C364" i="58"/>
  <c r="C363" i="58"/>
  <c r="C362" i="58"/>
  <c r="C361" i="58"/>
  <c r="C360" i="58"/>
  <c r="C359" i="58"/>
  <c r="C358" i="58"/>
  <c r="C357" i="58"/>
  <c r="C356" i="58"/>
  <c r="C355" i="58"/>
  <c r="C354" i="58"/>
  <c r="C353" i="58"/>
  <c r="C352" i="58"/>
  <c r="C351" i="58"/>
  <c r="C350" i="58"/>
  <c r="C345" i="58"/>
  <c r="C344" i="58"/>
  <c r="C343" i="58"/>
  <c r="C342" i="58"/>
  <c r="C341" i="58"/>
  <c r="C340" i="58"/>
  <c r="C339" i="58"/>
  <c r="C338" i="58"/>
  <c r="C337" i="58"/>
  <c r="C336" i="58"/>
  <c r="C335" i="58"/>
  <c r="C334" i="58"/>
  <c r="C333" i="58"/>
  <c r="C332" i="58"/>
  <c r="C331" i="58"/>
  <c r="C330" i="58"/>
  <c r="C329" i="58"/>
  <c r="C328" i="58"/>
  <c r="C327" i="58"/>
  <c r="C326" i="58"/>
  <c r="C325" i="58"/>
  <c r="C324" i="58"/>
  <c r="C323" i="58"/>
  <c r="C322" i="58"/>
  <c r="C321" i="58"/>
  <c r="C320" i="58"/>
  <c r="C319" i="58"/>
  <c r="C318" i="58"/>
  <c r="C317" i="58"/>
  <c r="C316" i="58"/>
  <c r="C315" i="58"/>
  <c r="C310" i="58"/>
  <c r="C309" i="58"/>
  <c r="C308" i="58"/>
  <c r="C307" i="58"/>
  <c r="C306" i="58"/>
  <c r="C305" i="58"/>
  <c r="C304" i="58"/>
  <c r="C303" i="58"/>
  <c r="C302" i="58"/>
  <c r="C301" i="58"/>
  <c r="C300" i="58"/>
  <c r="C299" i="58"/>
  <c r="C298" i="58"/>
  <c r="C297" i="58"/>
  <c r="C296" i="58"/>
  <c r="C295" i="58"/>
  <c r="C294" i="58"/>
  <c r="C293" i="58"/>
  <c r="C292" i="58"/>
  <c r="C291" i="58"/>
  <c r="C290" i="58"/>
  <c r="C289" i="58"/>
  <c r="C288" i="58"/>
  <c r="C287" i="58"/>
  <c r="C286" i="58"/>
  <c r="C285" i="58"/>
  <c r="C284" i="58"/>
  <c r="C283" i="58"/>
  <c r="C282" i="58"/>
  <c r="C281" i="58"/>
  <c r="C280" i="58"/>
  <c r="C275" i="58"/>
  <c r="C274" i="58"/>
  <c r="C273" i="58"/>
  <c r="C272" i="58"/>
  <c r="C271" i="58"/>
  <c r="C270" i="58"/>
  <c r="C269" i="58"/>
  <c r="C268" i="58"/>
  <c r="C267" i="58"/>
  <c r="C266" i="58"/>
  <c r="C265" i="58"/>
  <c r="C264" i="58"/>
  <c r="C263" i="58"/>
  <c r="C262" i="58"/>
  <c r="C261" i="58"/>
  <c r="C260" i="58"/>
  <c r="C259" i="58"/>
  <c r="C258" i="58"/>
  <c r="C257" i="58"/>
  <c r="C256" i="58"/>
  <c r="C255" i="58"/>
  <c r="C254" i="58"/>
  <c r="C253" i="58"/>
  <c r="C252" i="58"/>
  <c r="C251" i="58"/>
  <c r="C250" i="58"/>
  <c r="C249" i="58"/>
  <c r="C248" i="58"/>
  <c r="C247" i="58"/>
  <c r="C246" i="58"/>
  <c r="C241" i="58"/>
  <c r="C240" i="58"/>
  <c r="C239" i="58"/>
  <c r="C238" i="58"/>
  <c r="C237" i="58"/>
  <c r="C236" i="58"/>
  <c r="C235" i="58"/>
  <c r="C234" i="58"/>
  <c r="C233" i="58"/>
  <c r="C232" i="58"/>
  <c r="C231" i="58"/>
  <c r="C230" i="58"/>
  <c r="C229" i="58"/>
  <c r="C228" i="58"/>
  <c r="C227" i="58"/>
  <c r="C226" i="58"/>
  <c r="C225" i="58"/>
  <c r="C224" i="58"/>
  <c r="C223" i="58"/>
  <c r="C222" i="58"/>
  <c r="C221" i="58"/>
  <c r="C220" i="58"/>
  <c r="C219" i="58"/>
  <c r="C218" i="58"/>
  <c r="C217" i="58"/>
  <c r="C216" i="58"/>
  <c r="C215" i="58"/>
  <c r="C214" i="58"/>
  <c r="C213" i="58"/>
  <c r="C212" i="58"/>
  <c r="C211" i="58"/>
  <c r="C206" i="58"/>
  <c r="C205" i="58"/>
  <c r="C204" i="58"/>
  <c r="C203" i="58"/>
  <c r="C202" i="58"/>
  <c r="C201" i="58"/>
  <c r="C200" i="58"/>
  <c r="C199" i="58"/>
  <c r="C198" i="58"/>
  <c r="C197" i="58"/>
  <c r="C196" i="58"/>
  <c r="C195" i="58"/>
  <c r="C194" i="58"/>
  <c r="C193" i="58"/>
  <c r="C192" i="58"/>
  <c r="C191" i="58"/>
  <c r="C190" i="58"/>
  <c r="C189" i="58"/>
  <c r="C188" i="58"/>
  <c r="C187" i="58"/>
  <c r="C186" i="58"/>
  <c r="C185" i="58"/>
  <c r="C184" i="58"/>
  <c r="C183" i="58"/>
  <c r="C182" i="58"/>
  <c r="C181" i="58"/>
  <c r="C180" i="58"/>
  <c r="C179" i="58"/>
  <c r="C178" i="58"/>
  <c r="C177" i="58"/>
  <c r="C172" i="58"/>
  <c r="C171" i="58"/>
  <c r="C170" i="58"/>
  <c r="C169" i="58"/>
  <c r="C168" i="58"/>
  <c r="C167" i="58"/>
  <c r="C166" i="58"/>
  <c r="C165" i="58"/>
  <c r="C164" i="58"/>
  <c r="C163" i="58"/>
  <c r="C162" i="58"/>
  <c r="C161" i="58"/>
  <c r="C160" i="58"/>
  <c r="C159" i="58"/>
  <c r="C158" i="58"/>
  <c r="C157" i="58"/>
  <c r="C156" i="58"/>
  <c r="C155" i="58"/>
  <c r="C154" i="58"/>
  <c r="C153" i="58"/>
  <c r="C152" i="58"/>
  <c r="C151" i="58"/>
  <c r="C150" i="58"/>
  <c r="C149" i="58"/>
  <c r="C148" i="58"/>
  <c r="C147" i="58"/>
  <c r="C146" i="58"/>
  <c r="C145" i="58"/>
  <c r="C144" i="58"/>
  <c r="C143" i="58"/>
  <c r="C142" i="58"/>
  <c r="C102" i="58"/>
  <c r="C101" i="58"/>
  <c r="C100" i="58"/>
  <c r="C99" i="58"/>
  <c r="C98" i="58"/>
  <c r="C97" i="58"/>
  <c r="C96" i="58"/>
  <c r="C95" i="58"/>
  <c r="C94" i="58"/>
  <c r="C93" i="58"/>
  <c r="C92" i="58"/>
  <c r="C91" i="58"/>
  <c r="C90" i="58"/>
  <c r="C89" i="58"/>
  <c r="C88" i="58"/>
  <c r="C87" i="58"/>
  <c r="C86" i="58"/>
  <c r="C85" i="58"/>
  <c r="C84" i="58"/>
  <c r="C83" i="58"/>
  <c r="C82" i="58"/>
  <c r="C81" i="58"/>
  <c r="C80" i="58"/>
  <c r="C79" i="58"/>
  <c r="C78" i="58"/>
  <c r="C77" i="58"/>
  <c r="C76" i="58"/>
  <c r="C75" i="58"/>
  <c r="C74" i="58"/>
  <c r="C73" i="58"/>
  <c r="C68" i="58"/>
  <c r="C67" i="58"/>
  <c r="C66" i="58"/>
  <c r="C65" i="58"/>
  <c r="C64" i="58"/>
  <c r="C63" i="58"/>
  <c r="C62" i="58"/>
  <c r="C61" i="58"/>
  <c r="C60" i="58"/>
  <c r="C59" i="58"/>
  <c r="C58" i="58"/>
  <c r="C57" i="58"/>
  <c r="C56" i="58"/>
  <c r="C55" i="58"/>
  <c r="C54" i="58"/>
  <c r="C53" i="58"/>
  <c r="C52" i="58"/>
  <c r="C51" i="58"/>
  <c r="C50" i="58"/>
  <c r="C49" i="58"/>
  <c r="C48" i="58"/>
  <c r="C47" i="58"/>
  <c r="C46" i="58"/>
  <c r="C45" i="58"/>
  <c r="C44" i="58"/>
  <c r="C43" i="58"/>
  <c r="C42" i="58"/>
  <c r="C41" i="58"/>
  <c r="C40" i="58"/>
  <c r="C39" i="58"/>
  <c r="C38" i="58"/>
  <c r="C33" i="58"/>
  <c r="C32" i="58"/>
  <c r="C31" i="58"/>
  <c r="C30" i="58"/>
  <c r="C29" i="58"/>
  <c r="C28" i="58"/>
  <c r="C27" i="58"/>
  <c r="C26" i="58"/>
  <c r="C25" i="58"/>
  <c r="C24" i="58"/>
  <c r="C23" i="58"/>
  <c r="C22" i="58"/>
  <c r="C21" i="58"/>
  <c r="C20" i="58"/>
  <c r="C19" i="58"/>
  <c r="C18" i="58"/>
  <c r="C17" i="58"/>
  <c r="C16" i="58"/>
  <c r="C15" i="58"/>
  <c r="C14" i="58"/>
  <c r="C13" i="58"/>
  <c r="C12" i="58"/>
  <c r="C11" i="58"/>
  <c r="C10" i="58"/>
  <c r="C9" i="58"/>
  <c r="C8" i="58"/>
  <c r="C7" i="58"/>
  <c r="C6" i="58"/>
  <c r="C5" i="58"/>
  <c r="C4" i="58"/>
  <c r="E378" i="36"/>
  <c r="C4" i="36" l="1"/>
  <c r="C5" i="36"/>
  <c r="C6" i="36"/>
  <c r="C7" i="36"/>
  <c r="C8" i="36"/>
  <c r="C9" i="36"/>
  <c r="C10" i="36"/>
  <c r="C11" i="36"/>
  <c r="C12" i="36"/>
  <c r="C13" i="36"/>
  <c r="C14" i="36"/>
  <c r="C15" i="36"/>
  <c r="C16" i="36"/>
  <c r="C17" i="36"/>
  <c r="E420" i="57"/>
  <c r="E417" i="57"/>
  <c r="G413" i="57"/>
  <c r="H413" i="57"/>
  <c r="D368" i="39" l="1"/>
  <c r="E368" i="39"/>
  <c r="F368" i="39"/>
  <c r="E378" i="56" l="1"/>
  <c r="F378" i="56"/>
  <c r="C377" i="36" l="1"/>
  <c r="U381" i="53"/>
  <c r="E381" i="53"/>
  <c r="T380" i="53"/>
  <c r="S380" i="53"/>
  <c r="R380" i="53"/>
  <c r="Q380" i="53"/>
  <c r="P380" i="53"/>
  <c r="O380" i="53"/>
  <c r="N380" i="53"/>
  <c r="M380" i="53"/>
  <c r="L380" i="53"/>
  <c r="K380" i="53"/>
  <c r="J380" i="53"/>
  <c r="I380" i="53"/>
  <c r="H380" i="53"/>
  <c r="G380" i="53"/>
  <c r="F380" i="53"/>
  <c r="T379" i="53"/>
  <c r="S379" i="53"/>
  <c r="R379" i="53"/>
  <c r="Q379" i="53"/>
  <c r="P379" i="53"/>
  <c r="O379" i="53"/>
  <c r="N379" i="53"/>
  <c r="M379" i="53"/>
  <c r="L379" i="53"/>
  <c r="K379" i="53"/>
  <c r="J379" i="53"/>
  <c r="I379" i="53"/>
  <c r="H379" i="53"/>
  <c r="G379" i="53"/>
  <c r="F379" i="53"/>
  <c r="U378" i="53"/>
  <c r="T378" i="53"/>
  <c r="S378" i="53"/>
  <c r="R378" i="53"/>
  <c r="Q378" i="53"/>
  <c r="P378" i="53"/>
  <c r="O378" i="53"/>
  <c r="N378" i="53"/>
  <c r="M378" i="53"/>
  <c r="L378" i="53"/>
  <c r="K378" i="53"/>
  <c r="J378" i="53"/>
  <c r="I378" i="53"/>
  <c r="H378" i="53"/>
  <c r="G378" i="53"/>
  <c r="F378" i="53"/>
  <c r="E378" i="53"/>
  <c r="Q346" i="53"/>
  <c r="F346" i="54"/>
  <c r="G346" i="54"/>
  <c r="H346" i="54"/>
  <c r="I346" i="54"/>
  <c r="J346" i="54"/>
  <c r="K346" i="54"/>
  <c r="L346" i="54"/>
  <c r="R311" i="53" l="1"/>
  <c r="R312" i="53"/>
  <c r="R313" i="53"/>
  <c r="E276" i="55" l="1"/>
  <c r="F276" i="55"/>
  <c r="G276" i="55"/>
  <c r="H276" i="55"/>
  <c r="I276" i="55"/>
  <c r="J276" i="55"/>
  <c r="K276" i="55"/>
  <c r="L276" i="55"/>
  <c r="M276" i="55"/>
  <c r="N276" i="55"/>
  <c r="F277" i="55"/>
  <c r="G277" i="55"/>
  <c r="H277" i="55"/>
  <c r="I277" i="55"/>
  <c r="J277" i="55"/>
  <c r="K277" i="55"/>
  <c r="L277" i="55"/>
  <c r="M277" i="55"/>
  <c r="N277" i="55"/>
  <c r="F278" i="55"/>
  <c r="G278" i="55"/>
  <c r="H278" i="55"/>
  <c r="I278" i="55"/>
  <c r="J278" i="55"/>
  <c r="K278" i="55"/>
  <c r="L278" i="55"/>
  <c r="M278" i="55"/>
  <c r="N278" i="55"/>
  <c r="N242" i="56" l="1"/>
  <c r="N243" i="56"/>
  <c r="N244" i="56"/>
  <c r="R242" i="55" l="1"/>
  <c r="R243" i="55"/>
  <c r="S242" i="55"/>
  <c r="S243" i="55"/>
  <c r="Q103" i="55" l="1"/>
  <c r="T34" i="53" l="1"/>
  <c r="Q34" i="36" l="1"/>
  <c r="P34" i="36"/>
  <c r="T34" i="57" l="1"/>
  <c r="Q34" i="57"/>
  <c r="R34" i="36" l="1"/>
  <c r="E207" i="36" l="1"/>
  <c r="F207" i="36"/>
  <c r="G207" i="36"/>
  <c r="H207" i="36"/>
  <c r="I207" i="36"/>
  <c r="J207" i="36"/>
  <c r="K207" i="36"/>
  <c r="L207" i="36"/>
  <c r="M207" i="36"/>
  <c r="N207" i="36"/>
  <c r="O207" i="36"/>
  <c r="P207" i="36"/>
  <c r="Q207" i="36"/>
  <c r="R207" i="36"/>
  <c r="S207" i="36"/>
  <c r="T207" i="36"/>
  <c r="U207" i="36"/>
  <c r="F208" i="36"/>
  <c r="G208" i="36"/>
  <c r="H208" i="36"/>
  <c r="I208" i="36"/>
  <c r="J208" i="36"/>
  <c r="K208" i="36"/>
  <c r="L208" i="36"/>
  <c r="M208" i="36"/>
  <c r="N208" i="36"/>
  <c r="O208" i="36"/>
  <c r="P208" i="36"/>
  <c r="Q208" i="36"/>
  <c r="R208" i="36"/>
  <c r="S208" i="36"/>
  <c r="U208" i="36"/>
  <c r="F209" i="36"/>
  <c r="G209" i="36"/>
  <c r="H209" i="36"/>
  <c r="I209" i="36"/>
  <c r="J209" i="36"/>
  <c r="K209" i="36"/>
  <c r="L209" i="36"/>
  <c r="M209" i="36"/>
  <c r="N209" i="36"/>
  <c r="O209" i="36"/>
  <c r="P209" i="36"/>
  <c r="Q209" i="36"/>
  <c r="R209" i="36"/>
  <c r="S209" i="36"/>
  <c r="U209" i="36"/>
  <c r="E210" i="36"/>
  <c r="T210" i="36"/>
  <c r="L25" i="29"/>
  <c r="D421" i="58" l="1"/>
  <c r="E420" i="58"/>
  <c r="E417" i="58"/>
  <c r="AG417" i="58"/>
  <c r="AH417" i="58"/>
  <c r="AG420" i="58"/>
  <c r="AH420" i="58"/>
  <c r="AF420" i="58"/>
  <c r="AF417" i="58"/>
  <c r="AE419" i="58"/>
  <c r="AE418" i="58"/>
  <c r="AE417" i="58"/>
  <c r="AD419" i="58"/>
  <c r="AD418" i="58"/>
  <c r="AD417" i="58"/>
  <c r="AC419" i="58"/>
  <c r="AC418" i="58"/>
  <c r="AC417" i="58"/>
  <c r="AB419" i="58"/>
  <c r="AA419" i="58"/>
  <c r="AB418" i="58"/>
  <c r="AA418" i="58"/>
  <c r="AB417" i="58"/>
  <c r="AA417" i="58"/>
  <c r="Z419" i="58"/>
  <c r="Z418" i="58"/>
  <c r="Z417" i="58"/>
  <c r="Y419" i="58" l="1"/>
  <c r="Y418" i="58"/>
  <c r="Y417" i="58"/>
  <c r="X419" i="58"/>
  <c r="W419" i="58"/>
  <c r="X418" i="58"/>
  <c r="W418" i="58"/>
  <c r="X417" i="58"/>
  <c r="W417" i="58"/>
  <c r="V419" i="58"/>
  <c r="U419" i="58"/>
  <c r="V418" i="58"/>
  <c r="U418" i="58"/>
  <c r="V417" i="58"/>
  <c r="U417" i="58"/>
  <c r="T419" i="58"/>
  <c r="S419" i="58"/>
  <c r="T418" i="58"/>
  <c r="S418" i="58"/>
  <c r="T417" i="58"/>
  <c r="S417" i="58"/>
  <c r="R417" i="58"/>
  <c r="R418" i="58"/>
  <c r="R419" i="58"/>
  <c r="Q419" i="58"/>
  <c r="Q418" i="58"/>
  <c r="Q417" i="58"/>
  <c r="P419" i="58"/>
  <c r="O419" i="58"/>
  <c r="P418" i="58"/>
  <c r="O418" i="58"/>
  <c r="P417" i="58"/>
  <c r="O417" i="58"/>
  <c r="N419" i="58"/>
  <c r="M419" i="58"/>
  <c r="L419" i="58"/>
  <c r="K419" i="58"/>
  <c r="J419" i="58"/>
  <c r="I419" i="58"/>
  <c r="H419" i="58"/>
  <c r="G419" i="58"/>
  <c r="N418" i="58"/>
  <c r="M418" i="58"/>
  <c r="L418" i="58"/>
  <c r="K418" i="58"/>
  <c r="J418" i="58"/>
  <c r="I418" i="58"/>
  <c r="H418" i="58"/>
  <c r="G418" i="58"/>
  <c r="N417" i="58"/>
  <c r="M417" i="58"/>
  <c r="L417" i="58"/>
  <c r="K417" i="58"/>
  <c r="J417" i="58"/>
  <c r="I417" i="58"/>
  <c r="H417" i="58"/>
  <c r="G417" i="58"/>
  <c r="F419" i="58"/>
  <c r="F418" i="58"/>
  <c r="F417" i="58"/>
  <c r="T420" i="57"/>
  <c r="T417" i="57"/>
  <c r="N419" i="57"/>
  <c r="N418" i="57"/>
  <c r="N417" i="57"/>
  <c r="O417" i="57"/>
  <c r="P417" i="57"/>
  <c r="Q417" i="57"/>
  <c r="R417" i="57"/>
  <c r="S417" i="57"/>
  <c r="O418" i="57"/>
  <c r="P418" i="57"/>
  <c r="Q418" i="57"/>
  <c r="R418" i="57"/>
  <c r="S418" i="57"/>
  <c r="O419" i="57"/>
  <c r="P419" i="57"/>
  <c r="Q419" i="57"/>
  <c r="R419" i="57"/>
  <c r="S419" i="57"/>
  <c r="D421" i="57"/>
  <c r="M419" i="57"/>
  <c r="L419" i="57"/>
  <c r="K419" i="57"/>
  <c r="J419" i="57"/>
  <c r="I419" i="57"/>
  <c r="H419" i="57"/>
  <c r="G419" i="57"/>
  <c r="F419" i="57"/>
  <c r="M418" i="57"/>
  <c r="L418" i="57"/>
  <c r="K418" i="57"/>
  <c r="J418" i="57"/>
  <c r="I418" i="57"/>
  <c r="H418" i="57"/>
  <c r="G418" i="57"/>
  <c r="F418" i="57"/>
  <c r="M417" i="57"/>
  <c r="L417" i="57"/>
  <c r="K417" i="57"/>
  <c r="J417" i="57"/>
  <c r="I417" i="57"/>
  <c r="H417" i="57"/>
  <c r="G417" i="57"/>
  <c r="F417" i="57"/>
  <c r="Q419" i="56"/>
  <c r="P419" i="56"/>
  <c r="O419" i="56"/>
  <c r="N419" i="56"/>
  <c r="M419" i="56"/>
  <c r="L419" i="56"/>
  <c r="K419" i="56"/>
  <c r="J419" i="56"/>
  <c r="I419" i="56"/>
  <c r="H419" i="56"/>
  <c r="G419" i="56"/>
  <c r="F419" i="56"/>
  <c r="E419" i="56"/>
  <c r="Q418" i="56"/>
  <c r="P418" i="56"/>
  <c r="O418" i="56"/>
  <c r="N418" i="56"/>
  <c r="M418" i="56"/>
  <c r="L418" i="56"/>
  <c r="K418" i="56"/>
  <c r="J418" i="56"/>
  <c r="I418" i="56"/>
  <c r="H418" i="56"/>
  <c r="G418" i="56"/>
  <c r="F418" i="56"/>
  <c r="E418" i="56"/>
  <c r="Q417" i="56"/>
  <c r="P417" i="56"/>
  <c r="O417" i="56"/>
  <c r="N417" i="56"/>
  <c r="M417" i="56"/>
  <c r="L417" i="56"/>
  <c r="K417" i="56"/>
  <c r="J417" i="56"/>
  <c r="I417" i="56"/>
  <c r="H417" i="56"/>
  <c r="G417" i="56"/>
  <c r="F417" i="56"/>
  <c r="E417" i="56"/>
  <c r="S420" i="56"/>
  <c r="R420" i="56"/>
  <c r="S417" i="56"/>
  <c r="R417" i="56"/>
  <c r="T420" i="54"/>
  <c r="T417" i="54"/>
  <c r="S420" i="54"/>
  <c r="S417" i="54"/>
  <c r="D421" i="54"/>
  <c r="E420" i="54"/>
  <c r="R419" i="54"/>
  <c r="Q419" i="54"/>
  <c r="P419" i="54"/>
  <c r="O419" i="54"/>
  <c r="N419" i="54"/>
  <c r="M419" i="54"/>
  <c r="L419" i="54"/>
  <c r="K419" i="54"/>
  <c r="J419" i="54"/>
  <c r="I419" i="54"/>
  <c r="H419" i="54"/>
  <c r="G419" i="54"/>
  <c r="F419" i="54"/>
  <c r="R418" i="54"/>
  <c r="Q418" i="54"/>
  <c r="P418" i="54"/>
  <c r="O418" i="54"/>
  <c r="N418" i="54"/>
  <c r="M418" i="54"/>
  <c r="L418" i="54"/>
  <c r="K418" i="54"/>
  <c r="J418" i="54"/>
  <c r="I418" i="54"/>
  <c r="H418" i="54"/>
  <c r="G418" i="54"/>
  <c r="F418" i="54"/>
  <c r="R417" i="54"/>
  <c r="Q417" i="54"/>
  <c r="P417" i="54"/>
  <c r="O417" i="54"/>
  <c r="N417" i="54"/>
  <c r="M417" i="54"/>
  <c r="L417" i="54"/>
  <c r="K417" i="54"/>
  <c r="J417" i="54"/>
  <c r="I417" i="54"/>
  <c r="H417" i="54"/>
  <c r="G417" i="54"/>
  <c r="F417" i="54"/>
  <c r="E417" i="54"/>
  <c r="T419" i="53"/>
  <c r="T418" i="53"/>
  <c r="T417" i="53"/>
  <c r="U420" i="53"/>
  <c r="U417" i="53"/>
  <c r="D421" i="53"/>
  <c r="E420" i="53"/>
  <c r="S419" i="53"/>
  <c r="R419" i="53"/>
  <c r="Q419" i="53"/>
  <c r="P419" i="53"/>
  <c r="O419" i="53"/>
  <c r="N419" i="53"/>
  <c r="M419" i="53"/>
  <c r="L419" i="53"/>
  <c r="K419" i="53"/>
  <c r="J419" i="53"/>
  <c r="I419" i="53"/>
  <c r="H419" i="53"/>
  <c r="G419" i="53"/>
  <c r="S418" i="53"/>
  <c r="R418" i="53"/>
  <c r="Q418" i="53"/>
  <c r="P418" i="53"/>
  <c r="O418" i="53"/>
  <c r="N418" i="53"/>
  <c r="M418" i="53"/>
  <c r="L418" i="53"/>
  <c r="K418" i="53"/>
  <c r="J418" i="53"/>
  <c r="I418" i="53"/>
  <c r="H418" i="53"/>
  <c r="G418" i="53"/>
  <c r="F418" i="53"/>
  <c r="S417" i="53"/>
  <c r="R417" i="53"/>
  <c r="Q417" i="53"/>
  <c r="P417" i="53"/>
  <c r="O417" i="53"/>
  <c r="N417" i="53"/>
  <c r="M417" i="53"/>
  <c r="L417" i="53"/>
  <c r="K417" i="53"/>
  <c r="J417" i="53"/>
  <c r="I417" i="53"/>
  <c r="H417" i="53"/>
  <c r="G417" i="53"/>
  <c r="F417" i="53"/>
  <c r="E417" i="53"/>
  <c r="D421" i="55"/>
  <c r="T420" i="55"/>
  <c r="E420" i="55"/>
  <c r="S419" i="55"/>
  <c r="R419" i="55"/>
  <c r="Q419" i="55"/>
  <c r="P419" i="55"/>
  <c r="O419" i="55"/>
  <c r="N419" i="55"/>
  <c r="M419" i="55"/>
  <c r="L419" i="55"/>
  <c r="K419" i="55"/>
  <c r="J419" i="55"/>
  <c r="I419" i="55"/>
  <c r="H419" i="55"/>
  <c r="G419" i="55"/>
  <c r="F419" i="55"/>
  <c r="S418" i="55"/>
  <c r="R418" i="55"/>
  <c r="Q418" i="55"/>
  <c r="P418" i="55"/>
  <c r="O418" i="55"/>
  <c r="N418" i="55"/>
  <c r="M418" i="55"/>
  <c r="L418" i="55"/>
  <c r="K418" i="55"/>
  <c r="J418" i="55"/>
  <c r="I418" i="55"/>
  <c r="H418" i="55"/>
  <c r="G418" i="55"/>
  <c r="F418" i="55"/>
  <c r="T417" i="55"/>
  <c r="S417" i="55"/>
  <c r="R417" i="55"/>
  <c r="Q417" i="55"/>
  <c r="P417" i="55"/>
  <c r="O417" i="55"/>
  <c r="N417" i="55"/>
  <c r="M417" i="55"/>
  <c r="L417" i="55"/>
  <c r="K417" i="55"/>
  <c r="J417" i="55"/>
  <c r="I417" i="55"/>
  <c r="H417" i="55"/>
  <c r="G417" i="55"/>
  <c r="F417" i="55"/>
  <c r="E417" i="55"/>
  <c r="D421" i="36" l="1"/>
  <c r="C412" i="36"/>
  <c r="C411" i="36"/>
  <c r="C410" i="36"/>
  <c r="C409" i="36"/>
  <c r="C408" i="36"/>
  <c r="C407" i="36"/>
  <c r="C406" i="36"/>
  <c r="C405" i="36"/>
  <c r="C404" i="36"/>
  <c r="C403" i="36"/>
  <c r="C402" i="36"/>
  <c r="C401" i="36"/>
  <c r="C400" i="36"/>
  <c r="C399" i="36"/>
  <c r="C398" i="36"/>
  <c r="C397" i="36"/>
  <c r="C396" i="36"/>
  <c r="C395" i="36"/>
  <c r="C394" i="36"/>
  <c r="C393" i="36"/>
  <c r="C392" i="36"/>
  <c r="C391" i="36"/>
  <c r="C390" i="36"/>
  <c r="C389" i="36"/>
  <c r="C388" i="36"/>
  <c r="C387" i="36"/>
  <c r="C386" i="36"/>
  <c r="C385" i="36"/>
  <c r="C384" i="36"/>
  <c r="C383" i="36"/>
  <c r="C382" i="36"/>
  <c r="C376" i="36"/>
  <c r="C375" i="36"/>
  <c r="C374" i="36"/>
  <c r="C373" i="36"/>
  <c r="C372" i="36"/>
  <c r="C371" i="36"/>
  <c r="C370" i="36"/>
  <c r="C369" i="36"/>
  <c r="C368" i="36"/>
  <c r="C367" i="36"/>
  <c r="C366" i="36"/>
  <c r="C365" i="36"/>
  <c r="C364" i="36"/>
  <c r="C363" i="36"/>
  <c r="C362" i="36"/>
  <c r="C361" i="36"/>
  <c r="C360" i="36"/>
  <c r="C359" i="36"/>
  <c r="C358" i="36"/>
  <c r="C357" i="36"/>
  <c r="C356" i="36"/>
  <c r="C355" i="36"/>
  <c r="C354" i="36"/>
  <c r="C353" i="36"/>
  <c r="C352" i="36"/>
  <c r="C351" i="36"/>
  <c r="C350" i="36"/>
  <c r="C345" i="36"/>
  <c r="C344" i="36"/>
  <c r="C343" i="36"/>
  <c r="C342" i="36"/>
  <c r="C341" i="36"/>
  <c r="C340" i="36"/>
  <c r="C339" i="36"/>
  <c r="C338" i="36"/>
  <c r="C337" i="36"/>
  <c r="C336" i="36"/>
  <c r="C335" i="36"/>
  <c r="C334" i="36"/>
  <c r="C333" i="36"/>
  <c r="C332" i="36"/>
  <c r="C331" i="36"/>
  <c r="C330" i="36"/>
  <c r="C329" i="36"/>
  <c r="C328" i="36"/>
  <c r="C327" i="36"/>
  <c r="C326" i="36"/>
  <c r="C325" i="36"/>
  <c r="C324" i="36"/>
  <c r="C323" i="36"/>
  <c r="C322" i="36"/>
  <c r="C321" i="36"/>
  <c r="C320" i="36"/>
  <c r="C319" i="36"/>
  <c r="C318" i="36"/>
  <c r="C317" i="36"/>
  <c r="C316" i="36"/>
  <c r="C315" i="36"/>
  <c r="C310" i="36"/>
  <c r="C309" i="36"/>
  <c r="C308" i="36"/>
  <c r="C307" i="36"/>
  <c r="C306" i="36"/>
  <c r="C305" i="36"/>
  <c r="C304" i="36"/>
  <c r="C303" i="36"/>
  <c r="C302" i="36"/>
  <c r="C301" i="36"/>
  <c r="C300" i="36"/>
  <c r="C299" i="36"/>
  <c r="C298" i="36"/>
  <c r="C297" i="36"/>
  <c r="C296" i="36"/>
  <c r="C295" i="36"/>
  <c r="C294" i="36"/>
  <c r="C293" i="36"/>
  <c r="C292" i="36"/>
  <c r="C291" i="36"/>
  <c r="C290" i="36"/>
  <c r="C289" i="36"/>
  <c r="C288" i="36"/>
  <c r="C287" i="36"/>
  <c r="C286" i="36"/>
  <c r="C285" i="36"/>
  <c r="C284" i="36"/>
  <c r="C283" i="36"/>
  <c r="C282" i="36"/>
  <c r="C281" i="36"/>
  <c r="C280" i="36"/>
  <c r="C275" i="36"/>
  <c r="C274" i="36"/>
  <c r="C273" i="36"/>
  <c r="C272" i="36"/>
  <c r="C271" i="36"/>
  <c r="C270" i="36"/>
  <c r="C269" i="36"/>
  <c r="C268" i="36"/>
  <c r="C267" i="36"/>
  <c r="C266" i="36"/>
  <c r="C265" i="36"/>
  <c r="C264" i="36"/>
  <c r="C263" i="36"/>
  <c r="C262" i="36"/>
  <c r="C261" i="36"/>
  <c r="C260" i="36"/>
  <c r="C259" i="36"/>
  <c r="C258" i="36"/>
  <c r="C257" i="36"/>
  <c r="C256" i="36"/>
  <c r="C255" i="36"/>
  <c r="C254" i="36"/>
  <c r="C253" i="36"/>
  <c r="C252" i="36"/>
  <c r="C251" i="36"/>
  <c r="C250" i="36"/>
  <c r="C249" i="36"/>
  <c r="C248" i="36"/>
  <c r="C247" i="36"/>
  <c r="C246" i="36"/>
  <c r="C241" i="36"/>
  <c r="C240" i="36"/>
  <c r="C239" i="36"/>
  <c r="C238" i="36"/>
  <c r="C237" i="36"/>
  <c r="C236" i="36"/>
  <c r="C235" i="36"/>
  <c r="C234" i="36"/>
  <c r="C233" i="36"/>
  <c r="C232" i="36"/>
  <c r="C231" i="36"/>
  <c r="C230" i="36"/>
  <c r="C229" i="36"/>
  <c r="C228" i="36"/>
  <c r="C227" i="36"/>
  <c r="C226" i="36"/>
  <c r="C225" i="36"/>
  <c r="C224" i="36"/>
  <c r="C223" i="36"/>
  <c r="C222" i="36"/>
  <c r="C221" i="36"/>
  <c r="C220" i="36"/>
  <c r="C219" i="36"/>
  <c r="C218" i="36"/>
  <c r="C217" i="36"/>
  <c r="C216" i="36"/>
  <c r="C215" i="36"/>
  <c r="C214" i="36"/>
  <c r="C213" i="36"/>
  <c r="C212" i="36"/>
  <c r="C211" i="36"/>
  <c r="C206" i="36"/>
  <c r="C205" i="36"/>
  <c r="C204" i="36"/>
  <c r="C203" i="36"/>
  <c r="C202" i="36"/>
  <c r="C201" i="36"/>
  <c r="C200" i="36"/>
  <c r="C199" i="36"/>
  <c r="C198" i="36"/>
  <c r="C197" i="36"/>
  <c r="C196" i="36"/>
  <c r="C195" i="36"/>
  <c r="C194" i="36"/>
  <c r="C193" i="36"/>
  <c r="C192" i="36"/>
  <c r="C191" i="36"/>
  <c r="C190" i="36"/>
  <c r="C189" i="36"/>
  <c r="C188" i="36"/>
  <c r="C187" i="36"/>
  <c r="C186" i="36"/>
  <c r="C185" i="36"/>
  <c r="C184" i="36"/>
  <c r="C183" i="36"/>
  <c r="C182" i="36"/>
  <c r="C181" i="36"/>
  <c r="C180" i="36"/>
  <c r="C179" i="36"/>
  <c r="C178" i="36"/>
  <c r="C177" i="36"/>
  <c r="C172" i="36"/>
  <c r="C171" i="36"/>
  <c r="C170" i="36"/>
  <c r="C169" i="36"/>
  <c r="C168" i="36"/>
  <c r="C167" i="36"/>
  <c r="C166" i="36"/>
  <c r="C165" i="36"/>
  <c r="C164" i="36"/>
  <c r="C163" i="36"/>
  <c r="C162" i="36"/>
  <c r="C161" i="36"/>
  <c r="C160" i="36"/>
  <c r="C159" i="36"/>
  <c r="C158" i="36"/>
  <c r="C157" i="36"/>
  <c r="C156" i="36"/>
  <c r="C155" i="36"/>
  <c r="C154" i="36"/>
  <c r="C153" i="36"/>
  <c r="C152" i="36"/>
  <c r="C151" i="36"/>
  <c r="C150" i="36"/>
  <c r="C149" i="36"/>
  <c r="C148" i="36"/>
  <c r="C147" i="36"/>
  <c r="C146" i="36"/>
  <c r="C145" i="36"/>
  <c r="C144" i="36"/>
  <c r="C143" i="36"/>
  <c r="C142" i="36"/>
  <c r="C137" i="36"/>
  <c r="C136" i="36"/>
  <c r="C135" i="36"/>
  <c r="C134" i="36"/>
  <c r="C133" i="36"/>
  <c r="C132" i="36"/>
  <c r="C131" i="36"/>
  <c r="C130" i="36"/>
  <c r="C129" i="36"/>
  <c r="C128" i="36"/>
  <c r="C127" i="36"/>
  <c r="C126" i="36"/>
  <c r="C125" i="36"/>
  <c r="C124" i="36"/>
  <c r="C123" i="36"/>
  <c r="C122" i="36"/>
  <c r="C121" i="36"/>
  <c r="C120" i="36"/>
  <c r="C119" i="36"/>
  <c r="C118" i="36"/>
  <c r="C117" i="36"/>
  <c r="C116" i="36"/>
  <c r="C115" i="36"/>
  <c r="C114" i="36"/>
  <c r="C113" i="36"/>
  <c r="C112" i="36"/>
  <c r="C111" i="36"/>
  <c r="C110" i="36"/>
  <c r="C109" i="36"/>
  <c r="C108" i="36"/>
  <c r="C107"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3" i="36"/>
  <c r="C32" i="36"/>
  <c r="C31" i="36"/>
  <c r="C30" i="36"/>
  <c r="C29" i="36"/>
  <c r="C28" i="36"/>
  <c r="C27" i="36"/>
  <c r="C26" i="36"/>
  <c r="C25" i="36"/>
  <c r="C24" i="36"/>
  <c r="C23" i="36"/>
  <c r="C22" i="36"/>
  <c r="C21" i="36"/>
  <c r="C20" i="36"/>
  <c r="C19" i="36"/>
  <c r="C18" i="36"/>
  <c r="U419" i="36"/>
  <c r="U418" i="36"/>
  <c r="U417" i="36"/>
  <c r="T420" i="36"/>
  <c r="T417" i="36"/>
  <c r="H417" i="36"/>
  <c r="I417" i="36"/>
  <c r="J417" i="36"/>
  <c r="K417" i="36"/>
  <c r="L417" i="36"/>
  <c r="M417" i="36"/>
  <c r="N417" i="36"/>
  <c r="O417" i="36"/>
  <c r="P417" i="36"/>
  <c r="Q417" i="36"/>
  <c r="R417" i="36"/>
  <c r="S417" i="36"/>
  <c r="H418" i="36"/>
  <c r="I418" i="36"/>
  <c r="J418" i="36"/>
  <c r="K418" i="36"/>
  <c r="L418" i="36"/>
  <c r="M418" i="36"/>
  <c r="N418" i="36"/>
  <c r="O418" i="36"/>
  <c r="P418" i="36"/>
  <c r="Q418" i="36"/>
  <c r="R418" i="36"/>
  <c r="S418" i="36"/>
  <c r="H419" i="36"/>
  <c r="I419" i="36"/>
  <c r="J419" i="36"/>
  <c r="K419" i="36"/>
  <c r="L419" i="36"/>
  <c r="M419" i="36"/>
  <c r="N419" i="36"/>
  <c r="O419" i="36"/>
  <c r="P419" i="36"/>
  <c r="Q419" i="36"/>
  <c r="R419" i="36"/>
  <c r="S419" i="36"/>
  <c r="G417" i="36"/>
  <c r="G418" i="36"/>
  <c r="G419" i="36"/>
  <c r="F419" i="36"/>
  <c r="F418" i="36"/>
  <c r="F417" i="36"/>
  <c r="E420" i="36"/>
  <c r="E417" i="36"/>
  <c r="R25" i="29"/>
  <c r="E406" i="39" l="1"/>
  <c r="F406" i="39"/>
  <c r="G406" i="39"/>
  <c r="H406" i="39"/>
  <c r="I406" i="39"/>
  <c r="E407" i="39"/>
  <c r="F407" i="39"/>
  <c r="G407" i="39"/>
  <c r="H407" i="39"/>
  <c r="I407" i="39"/>
  <c r="E408" i="39"/>
  <c r="F408" i="39"/>
  <c r="G408" i="39"/>
  <c r="H408" i="39"/>
  <c r="I408" i="39"/>
  <c r="D408" i="39"/>
  <c r="D407" i="39"/>
  <c r="D406" i="39"/>
  <c r="AG416" i="58" l="1"/>
  <c r="AF416" i="58"/>
  <c r="AG413" i="58"/>
  <c r="AF413" i="58"/>
  <c r="AC415" i="58"/>
  <c r="AB415" i="58"/>
  <c r="AA415" i="58"/>
  <c r="Z415" i="58"/>
  <c r="Y415" i="58"/>
  <c r="X415" i="58"/>
  <c r="W415" i="58"/>
  <c r="V415" i="58"/>
  <c r="U415" i="58"/>
  <c r="T415" i="58"/>
  <c r="S415" i="58"/>
  <c r="R415" i="58"/>
  <c r="Q415" i="58"/>
  <c r="AC414" i="58"/>
  <c r="AB414" i="58"/>
  <c r="AA414" i="58"/>
  <c r="Z414" i="58"/>
  <c r="Y414" i="58"/>
  <c r="X414" i="58"/>
  <c r="W414" i="58"/>
  <c r="V414" i="58"/>
  <c r="U414" i="58"/>
  <c r="T414" i="58"/>
  <c r="S414" i="58"/>
  <c r="R414" i="58"/>
  <c r="Q414" i="58"/>
  <c r="AC413" i="58"/>
  <c r="AB413" i="58"/>
  <c r="AA413" i="58"/>
  <c r="Z413" i="58"/>
  <c r="Y413" i="58"/>
  <c r="X413" i="58"/>
  <c r="W413" i="58"/>
  <c r="V413" i="58"/>
  <c r="U413" i="58"/>
  <c r="T413" i="58"/>
  <c r="S413" i="58"/>
  <c r="R413" i="58"/>
  <c r="Q413" i="58"/>
  <c r="N415" i="58"/>
  <c r="M415" i="58"/>
  <c r="N414" i="58"/>
  <c r="M414" i="58"/>
  <c r="N413" i="58"/>
  <c r="M413" i="58"/>
  <c r="AE413" i="58"/>
  <c r="AE414" i="58"/>
  <c r="AE415" i="58"/>
  <c r="AF381" i="58" l="1"/>
  <c r="AG381" i="58"/>
  <c r="AF378" i="58"/>
  <c r="AG378" i="58"/>
  <c r="P378" i="36" l="1"/>
  <c r="T378" i="57" l="1"/>
  <c r="O378" i="57"/>
  <c r="O379" i="57"/>
  <c r="AC380" i="58" l="1"/>
  <c r="AC379" i="58"/>
  <c r="AC378" i="58"/>
  <c r="AB380" i="58"/>
  <c r="AA380" i="58"/>
  <c r="AB379" i="58"/>
  <c r="AA379" i="58"/>
  <c r="AB378" i="58"/>
  <c r="AA378" i="58"/>
  <c r="Y378" i="58"/>
  <c r="Y379" i="58"/>
  <c r="Y380" i="58"/>
  <c r="X380" i="58"/>
  <c r="W380" i="58"/>
  <c r="X379" i="58"/>
  <c r="W379" i="58"/>
  <c r="X378" i="58"/>
  <c r="W378" i="58"/>
  <c r="V380" i="58"/>
  <c r="U380" i="58"/>
  <c r="V379" i="58"/>
  <c r="U379" i="58"/>
  <c r="V378" i="58"/>
  <c r="U378" i="58"/>
  <c r="S378" i="58"/>
  <c r="S379" i="58"/>
  <c r="S380" i="58"/>
  <c r="Q378" i="58"/>
  <c r="Q379" i="58"/>
  <c r="Q380" i="58"/>
  <c r="N380" i="58"/>
  <c r="M380" i="58"/>
  <c r="N379" i="58"/>
  <c r="M379" i="58"/>
  <c r="N378" i="58"/>
  <c r="M378" i="58"/>
  <c r="AG349" i="58" l="1"/>
  <c r="AF349" i="58"/>
  <c r="AG346" i="58"/>
  <c r="AF346" i="58"/>
  <c r="AC348" i="58"/>
  <c r="AB348" i="58"/>
  <c r="AA348" i="58"/>
  <c r="AC347" i="58"/>
  <c r="AB347" i="58"/>
  <c r="AA347" i="58"/>
  <c r="AC346" i="58"/>
  <c r="AB346" i="58"/>
  <c r="AA346" i="58"/>
  <c r="Y348" i="58"/>
  <c r="Y347" i="58"/>
  <c r="Y346" i="58"/>
  <c r="X348" i="58"/>
  <c r="W348" i="58"/>
  <c r="V348" i="58"/>
  <c r="U348" i="58"/>
  <c r="X347" i="58"/>
  <c r="W347" i="58"/>
  <c r="V347" i="58"/>
  <c r="U347" i="58"/>
  <c r="X346" i="58"/>
  <c r="W346" i="58"/>
  <c r="V346" i="58"/>
  <c r="U346" i="58"/>
  <c r="S348" i="58"/>
  <c r="S347" i="58"/>
  <c r="S346" i="58"/>
  <c r="Q348" i="58"/>
  <c r="Q347" i="58"/>
  <c r="Q346" i="58"/>
  <c r="N348" i="58"/>
  <c r="M348" i="58"/>
  <c r="N347" i="58"/>
  <c r="M347" i="58"/>
  <c r="N346" i="58"/>
  <c r="M346" i="58"/>
  <c r="E347" i="36"/>
  <c r="AC313" i="58" l="1"/>
  <c r="AC312" i="58"/>
  <c r="AC311" i="58"/>
  <c r="AB313" i="58"/>
  <c r="AA313" i="58"/>
  <c r="AB312" i="58"/>
  <c r="AA312" i="58"/>
  <c r="AB311" i="58"/>
  <c r="AA311" i="58"/>
  <c r="Y311" i="58"/>
  <c r="Y312" i="58"/>
  <c r="Y313" i="58"/>
  <c r="X313" i="58"/>
  <c r="W313" i="58"/>
  <c r="X312" i="58"/>
  <c r="W312" i="58"/>
  <c r="X311" i="58"/>
  <c r="W311" i="58"/>
  <c r="V313" i="58"/>
  <c r="U313" i="58"/>
  <c r="V312" i="58"/>
  <c r="U312" i="58"/>
  <c r="V311" i="58"/>
  <c r="U311" i="58"/>
  <c r="S311" i="58"/>
  <c r="S312" i="58"/>
  <c r="S313" i="58"/>
  <c r="Q311" i="58"/>
  <c r="Q312" i="58"/>
  <c r="Q313" i="58"/>
  <c r="R311" i="58"/>
  <c r="R312" i="58"/>
  <c r="R313" i="58"/>
  <c r="N313" i="58"/>
  <c r="M313" i="58"/>
  <c r="N312" i="58"/>
  <c r="M312" i="58"/>
  <c r="N311" i="58"/>
  <c r="M311" i="58"/>
  <c r="AF314" i="58" l="1"/>
  <c r="AG314" i="58"/>
  <c r="AF311" i="58"/>
  <c r="AG311" i="58"/>
  <c r="AG279" i="58" l="1"/>
  <c r="AF279" i="58"/>
  <c r="D271" i="39"/>
  <c r="AF276" i="58"/>
  <c r="AG276" i="58"/>
  <c r="Q276" i="53" l="1"/>
  <c r="AC278" i="58" l="1"/>
  <c r="AB278" i="58"/>
  <c r="AA278" i="58"/>
  <c r="AC277" i="58"/>
  <c r="AB277" i="58"/>
  <c r="AA277" i="58"/>
  <c r="Y278" i="58"/>
  <c r="Y277" i="58"/>
  <c r="X278" i="58"/>
  <c r="W278" i="58"/>
  <c r="X277" i="58"/>
  <c r="W277" i="58"/>
  <c r="V278" i="58"/>
  <c r="U278" i="58"/>
  <c r="V277" i="58"/>
  <c r="U277" i="58"/>
  <c r="S277" i="58"/>
  <c r="S278" i="58"/>
  <c r="Q277" i="58"/>
  <c r="Q278" i="58"/>
  <c r="N278" i="58"/>
  <c r="M278" i="58"/>
  <c r="N277" i="58"/>
  <c r="M277" i="58"/>
  <c r="AF245" i="58" l="1"/>
  <c r="AG245" i="58"/>
  <c r="AF242" i="58"/>
  <c r="AG242" i="58"/>
  <c r="R242" i="54" l="1"/>
  <c r="U210" i="53" l="1"/>
  <c r="AE244" i="58" l="1"/>
  <c r="AD244" i="58"/>
  <c r="AC244" i="58"/>
  <c r="AB244" i="58"/>
  <c r="AA244" i="58"/>
  <c r="Z244" i="58"/>
  <c r="Y244" i="58"/>
  <c r="X244" i="58"/>
  <c r="W244" i="58"/>
  <c r="V244" i="58"/>
  <c r="U244" i="58"/>
  <c r="T244" i="58"/>
  <c r="S244" i="58"/>
  <c r="R244" i="58"/>
  <c r="Q244" i="58"/>
  <c r="P244" i="58"/>
  <c r="O244" i="58"/>
  <c r="N244" i="58"/>
  <c r="M244" i="58"/>
  <c r="L244" i="58"/>
  <c r="K244" i="58"/>
  <c r="J244" i="58"/>
  <c r="I244" i="58"/>
  <c r="H244" i="58"/>
  <c r="G244" i="58"/>
  <c r="F244" i="58"/>
  <c r="AE243" i="58"/>
  <c r="AD243" i="58"/>
  <c r="AC243" i="58"/>
  <c r="AB243" i="58"/>
  <c r="AA243" i="58"/>
  <c r="Z243" i="58"/>
  <c r="Y243" i="58"/>
  <c r="X243" i="58"/>
  <c r="W243" i="58"/>
  <c r="V243" i="58"/>
  <c r="U243" i="58"/>
  <c r="T243" i="58"/>
  <c r="S243" i="58"/>
  <c r="R243" i="58"/>
  <c r="Q243" i="58"/>
  <c r="P243" i="58"/>
  <c r="O243" i="58"/>
  <c r="N243" i="58"/>
  <c r="M243" i="58"/>
  <c r="L243" i="58"/>
  <c r="K243" i="58"/>
  <c r="J243" i="58"/>
  <c r="I243" i="58"/>
  <c r="H243" i="58"/>
  <c r="G243" i="58"/>
  <c r="F243" i="58"/>
  <c r="AE242" i="58"/>
  <c r="AD242" i="58"/>
  <c r="AC242" i="58"/>
  <c r="AB242" i="58"/>
  <c r="AA242" i="58"/>
  <c r="Z242" i="58"/>
  <c r="Y242" i="58"/>
  <c r="X242" i="58"/>
  <c r="W242" i="58"/>
  <c r="V242" i="58"/>
  <c r="U242" i="58"/>
  <c r="T242" i="58"/>
  <c r="S242" i="58"/>
  <c r="R242" i="58"/>
  <c r="Q242" i="58"/>
  <c r="P242" i="58"/>
  <c r="O242" i="58"/>
  <c r="N242" i="58"/>
  <c r="M242" i="58"/>
  <c r="L242" i="58"/>
  <c r="K242" i="58"/>
  <c r="J242" i="58"/>
  <c r="I242" i="58"/>
  <c r="H242" i="58"/>
  <c r="G242" i="58"/>
  <c r="F242" i="58"/>
  <c r="M242" i="57" l="1"/>
  <c r="N242" i="57"/>
  <c r="M243" i="57"/>
  <c r="N243" i="57"/>
  <c r="M244" i="57"/>
  <c r="N244" i="57"/>
  <c r="T207" i="53" l="1"/>
  <c r="AF210" i="58" l="1"/>
  <c r="AG210" i="58"/>
  <c r="AF207" i="58"/>
  <c r="AG207" i="58"/>
  <c r="Q207" i="55" l="1"/>
  <c r="AC209" i="58" l="1"/>
  <c r="AC208" i="58"/>
  <c r="AB209" i="58"/>
  <c r="AA209" i="58"/>
  <c r="AB208" i="58"/>
  <c r="AA208" i="58"/>
  <c r="Z209" i="58"/>
  <c r="Y209" i="58"/>
  <c r="Z208" i="58"/>
  <c r="Y208" i="58"/>
  <c r="X209" i="58"/>
  <c r="W209" i="58"/>
  <c r="X208" i="58"/>
  <c r="W208" i="58"/>
  <c r="V209" i="58"/>
  <c r="U209" i="58"/>
  <c r="V208" i="58"/>
  <c r="U208" i="58"/>
  <c r="T209" i="58"/>
  <c r="S209" i="58"/>
  <c r="T208" i="58"/>
  <c r="S208" i="58"/>
  <c r="Q208" i="58"/>
  <c r="Q209" i="58"/>
  <c r="N209" i="58"/>
  <c r="M209" i="58"/>
  <c r="N208" i="58"/>
  <c r="M208" i="58"/>
  <c r="AF176" i="58" l="1"/>
  <c r="AG176" i="58"/>
  <c r="AF173" i="58"/>
  <c r="E173" i="54" l="1"/>
  <c r="F173" i="54"/>
  <c r="G173" i="54"/>
  <c r="H173" i="54"/>
  <c r="I173" i="54"/>
  <c r="J173" i="54"/>
  <c r="K173" i="54"/>
  <c r="L173" i="54"/>
  <c r="F174" i="54"/>
  <c r="G174" i="54"/>
  <c r="H174" i="54"/>
  <c r="I174" i="54"/>
  <c r="J174" i="54"/>
  <c r="K174" i="54"/>
  <c r="L174" i="54"/>
  <c r="F175" i="54"/>
  <c r="G175" i="54"/>
  <c r="H175" i="54"/>
  <c r="I175" i="54"/>
  <c r="J175" i="54"/>
  <c r="K175" i="54"/>
  <c r="L175" i="54"/>
  <c r="AE175" i="58" l="1"/>
  <c r="AD175" i="58"/>
  <c r="AC175" i="58"/>
  <c r="AB175" i="58"/>
  <c r="AA175" i="58"/>
  <c r="Z175" i="58"/>
  <c r="Y175" i="58"/>
  <c r="X175" i="58"/>
  <c r="W175" i="58"/>
  <c r="V175" i="58"/>
  <c r="U175" i="58"/>
  <c r="T175" i="58"/>
  <c r="S175" i="58"/>
  <c r="R175" i="58"/>
  <c r="Q175" i="58"/>
  <c r="P175" i="58"/>
  <c r="O175" i="58"/>
  <c r="N175" i="58"/>
  <c r="M175" i="58"/>
  <c r="L175" i="58"/>
  <c r="K175" i="58"/>
  <c r="J175" i="58"/>
  <c r="I175" i="58"/>
  <c r="H175" i="58"/>
  <c r="G175" i="58"/>
  <c r="F175" i="58"/>
  <c r="AE174" i="58"/>
  <c r="AD174" i="58"/>
  <c r="AC174" i="58"/>
  <c r="AB174" i="58"/>
  <c r="AA174" i="58"/>
  <c r="Z174" i="58"/>
  <c r="Y174" i="58"/>
  <c r="X174" i="58"/>
  <c r="W174" i="58"/>
  <c r="V174" i="58"/>
  <c r="U174" i="58"/>
  <c r="T174" i="58"/>
  <c r="S174" i="58"/>
  <c r="R174" i="58"/>
  <c r="Q174" i="58"/>
  <c r="P174" i="58"/>
  <c r="O174" i="58"/>
  <c r="N174" i="58"/>
  <c r="M174" i="58"/>
  <c r="L174" i="58"/>
  <c r="K174" i="58"/>
  <c r="J174" i="58"/>
  <c r="I174" i="58"/>
  <c r="H174" i="58"/>
  <c r="G174" i="58"/>
  <c r="F174" i="58"/>
  <c r="AE173" i="58"/>
  <c r="AD173" i="58"/>
  <c r="AC173" i="58"/>
  <c r="AB173" i="58"/>
  <c r="AA173" i="58"/>
  <c r="Z173" i="58"/>
  <c r="Y173" i="58"/>
  <c r="X173" i="58"/>
  <c r="W173" i="58"/>
  <c r="V173" i="58"/>
  <c r="U173" i="58"/>
  <c r="T173" i="58"/>
  <c r="S173" i="58"/>
  <c r="R173" i="58"/>
  <c r="Q173" i="58"/>
  <c r="P173" i="58"/>
  <c r="O173" i="58"/>
  <c r="N173" i="58"/>
  <c r="M173" i="58"/>
  <c r="L173" i="58"/>
  <c r="K173" i="58"/>
  <c r="J173" i="58"/>
  <c r="I173" i="58"/>
  <c r="H173" i="58"/>
  <c r="G173" i="58"/>
  <c r="F173" i="58"/>
  <c r="AF141" i="58" l="1"/>
  <c r="AG141" i="58"/>
  <c r="AF138" i="58"/>
  <c r="AG138" i="58"/>
  <c r="AC140" i="58"/>
  <c r="AC139" i="58"/>
  <c r="AC138" i="58"/>
  <c r="AB140" i="58"/>
  <c r="AA140" i="58"/>
  <c r="AB139" i="58"/>
  <c r="AA139" i="58"/>
  <c r="AB138" i="58"/>
  <c r="AA138" i="58"/>
  <c r="Y138" i="58"/>
  <c r="Y139" i="58"/>
  <c r="Y140" i="58"/>
  <c r="X140" i="58"/>
  <c r="W140" i="58"/>
  <c r="X139" i="58"/>
  <c r="W139" i="58"/>
  <c r="X138" i="58"/>
  <c r="W138" i="58"/>
  <c r="V140" i="58"/>
  <c r="U140" i="58"/>
  <c r="V139" i="58"/>
  <c r="U139" i="58"/>
  <c r="V138" i="58"/>
  <c r="U138" i="58"/>
  <c r="S138" i="58"/>
  <c r="S139" i="58"/>
  <c r="S140" i="58"/>
  <c r="Q140" i="58"/>
  <c r="Q139" i="58"/>
  <c r="Q138" i="58"/>
  <c r="N140" i="58"/>
  <c r="M140" i="58"/>
  <c r="N139" i="58"/>
  <c r="M139" i="58"/>
  <c r="N138" i="58"/>
  <c r="M138" i="58"/>
  <c r="T103" i="54" l="1"/>
  <c r="S103" i="54"/>
  <c r="AG106" i="58" l="1"/>
  <c r="AH106" i="58"/>
  <c r="AH103" i="58"/>
  <c r="AG103" i="58"/>
  <c r="AF106" i="58"/>
  <c r="AF103" i="58"/>
  <c r="AC103" i="58"/>
  <c r="AC105" i="58" l="1"/>
  <c r="AC104" i="58"/>
  <c r="AB105" i="58"/>
  <c r="AA105" i="58"/>
  <c r="AB104" i="58"/>
  <c r="AA104" i="58"/>
  <c r="AB103" i="58"/>
  <c r="AA103" i="58"/>
  <c r="Y105" i="58"/>
  <c r="Y104" i="58"/>
  <c r="Y103" i="58"/>
  <c r="X105" i="58"/>
  <c r="W105" i="58"/>
  <c r="X104" i="58"/>
  <c r="W104" i="58"/>
  <c r="X103" i="58"/>
  <c r="W103" i="58"/>
  <c r="V105" i="58"/>
  <c r="U105" i="58"/>
  <c r="V104" i="58"/>
  <c r="U104" i="58"/>
  <c r="V103" i="58"/>
  <c r="U103" i="58"/>
  <c r="S103" i="58"/>
  <c r="S104" i="58"/>
  <c r="S105" i="58"/>
  <c r="Q105" i="58"/>
  <c r="Q104" i="58"/>
  <c r="Q103" i="58"/>
  <c r="N105" i="58"/>
  <c r="M105" i="58"/>
  <c r="N104" i="58"/>
  <c r="M104" i="58"/>
  <c r="N103" i="58"/>
  <c r="M103" i="58"/>
  <c r="R103" i="58"/>
  <c r="R104" i="58"/>
  <c r="R105" i="58"/>
  <c r="I404" i="39" l="1"/>
  <c r="H404" i="39"/>
  <c r="G404" i="39"/>
  <c r="F404" i="39"/>
  <c r="E404" i="39"/>
  <c r="D404" i="39"/>
  <c r="I403" i="39"/>
  <c r="H403" i="39"/>
  <c r="G403" i="39"/>
  <c r="F403" i="39"/>
  <c r="E403" i="39"/>
  <c r="D403" i="39"/>
  <c r="I402" i="39"/>
  <c r="H402" i="39"/>
  <c r="G402" i="39"/>
  <c r="F402" i="39"/>
  <c r="E402" i="39"/>
  <c r="D402" i="39"/>
  <c r="I370" i="39"/>
  <c r="H370" i="39"/>
  <c r="G370" i="39"/>
  <c r="F370" i="39"/>
  <c r="E370" i="39"/>
  <c r="D370" i="39"/>
  <c r="I369" i="39"/>
  <c r="H369" i="39"/>
  <c r="G369" i="39"/>
  <c r="F369" i="39"/>
  <c r="E369" i="39"/>
  <c r="D369" i="39"/>
  <c r="I368" i="39"/>
  <c r="H368" i="39"/>
  <c r="G368" i="39"/>
  <c r="I339" i="39"/>
  <c r="H339" i="39"/>
  <c r="G339" i="39"/>
  <c r="F339" i="39"/>
  <c r="E339" i="39"/>
  <c r="D339" i="39"/>
  <c r="I338" i="39"/>
  <c r="H338" i="39"/>
  <c r="G338" i="39"/>
  <c r="F338" i="39"/>
  <c r="E338" i="39"/>
  <c r="D338" i="39"/>
  <c r="I337" i="39"/>
  <c r="H337" i="39"/>
  <c r="G337" i="39"/>
  <c r="F337" i="39"/>
  <c r="E337" i="39"/>
  <c r="D337" i="39"/>
  <c r="I305" i="39"/>
  <c r="H305" i="39"/>
  <c r="G305" i="39"/>
  <c r="F305" i="39"/>
  <c r="E305" i="39"/>
  <c r="D305" i="39"/>
  <c r="I304" i="39"/>
  <c r="H304" i="39"/>
  <c r="G304" i="39"/>
  <c r="F304" i="39"/>
  <c r="E304" i="39"/>
  <c r="D304" i="39"/>
  <c r="I303" i="39"/>
  <c r="H303" i="39"/>
  <c r="G303" i="39"/>
  <c r="F303" i="39"/>
  <c r="E303" i="39"/>
  <c r="D303" i="39"/>
  <c r="I238" i="39"/>
  <c r="H238" i="39"/>
  <c r="G238" i="39"/>
  <c r="F238" i="39"/>
  <c r="E238" i="39"/>
  <c r="D238" i="39"/>
  <c r="I237" i="39"/>
  <c r="H237" i="39"/>
  <c r="G237" i="39"/>
  <c r="F237" i="39"/>
  <c r="E237" i="39"/>
  <c r="D237" i="39"/>
  <c r="I236" i="39"/>
  <c r="H236" i="39"/>
  <c r="G236" i="39"/>
  <c r="F236" i="39"/>
  <c r="E236" i="39"/>
  <c r="D236" i="39"/>
  <c r="I171" i="39"/>
  <c r="H171" i="39"/>
  <c r="G171" i="39"/>
  <c r="F171" i="39"/>
  <c r="E171" i="39"/>
  <c r="D171" i="39"/>
  <c r="I170" i="39"/>
  <c r="H170" i="39"/>
  <c r="G170" i="39"/>
  <c r="F170" i="39"/>
  <c r="E170" i="39"/>
  <c r="D170" i="39"/>
  <c r="I169" i="39"/>
  <c r="H169" i="39"/>
  <c r="G169" i="39"/>
  <c r="F169" i="39"/>
  <c r="E169" i="39"/>
  <c r="D169" i="39"/>
  <c r="I137" i="39"/>
  <c r="H137" i="39"/>
  <c r="G137" i="39"/>
  <c r="F137" i="39"/>
  <c r="E137" i="39"/>
  <c r="D137" i="39"/>
  <c r="I136" i="39"/>
  <c r="H136" i="39"/>
  <c r="G136" i="39"/>
  <c r="F136" i="39"/>
  <c r="E136" i="39"/>
  <c r="D136" i="39"/>
  <c r="I135" i="39"/>
  <c r="H135" i="39"/>
  <c r="G135" i="39"/>
  <c r="F135" i="39"/>
  <c r="E135" i="39"/>
  <c r="D135" i="39"/>
  <c r="I70" i="39"/>
  <c r="H70" i="39"/>
  <c r="G70" i="39"/>
  <c r="F70" i="39"/>
  <c r="E70" i="39"/>
  <c r="D70" i="39"/>
  <c r="I69" i="39"/>
  <c r="H69" i="39"/>
  <c r="G69" i="39"/>
  <c r="F69" i="39"/>
  <c r="E69" i="39"/>
  <c r="D69" i="39"/>
  <c r="I68" i="39"/>
  <c r="H68" i="39"/>
  <c r="G68" i="39"/>
  <c r="F68" i="39"/>
  <c r="E68" i="39"/>
  <c r="D68" i="39"/>
  <c r="AC71" i="58"/>
  <c r="AB71" i="58"/>
  <c r="AA71" i="58"/>
  <c r="Z71" i="58"/>
  <c r="Y71" i="58"/>
  <c r="X71" i="58"/>
  <c r="W71" i="58"/>
  <c r="V71" i="58"/>
  <c r="U71" i="58"/>
  <c r="T71" i="58"/>
  <c r="S71" i="58"/>
  <c r="R71" i="58"/>
  <c r="Q71" i="58"/>
  <c r="AC70" i="58"/>
  <c r="AB70" i="58"/>
  <c r="AA70" i="58"/>
  <c r="Z70" i="58"/>
  <c r="Y70" i="58"/>
  <c r="X70" i="58"/>
  <c r="W70" i="58"/>
  <c r="V70" i="58"/>
  <c r="U70" i="58"/>
  <c r="T70" i="58"/>
  <c r="S70" i="58"/>
  <c r="R70" i="58"/>
  <c r="Q70" i="58"/>
  <c r="AC69" i="58"/>
  <c r="AB69" i="58"/>
  <c r="AA69" i="58"/>
  <c r="Z69" i="58"/>
  <c r="Y69" i="58"/>
  <c r="X69" i="58"/>
  <c r="W69" i="58"/>
  <c r="V69" i="58"/>
  <c r="U69" i="58"/>
  <c r="T69" i="58"/>
  <c r="S69" i="58"/>
  <c r="R69" i="58"/>
  <c r="Q69" i="58"/>
  <c r="S72" i="56" l="1"/>
  <c r="S69" i="56"/>
  <c r="R72" i="56"/>
  <c r="R69" i="56"/>
  <c r="AG72" i="58" l="1"/>
  <c r="AF72" i="58"/>
  <c r="AF69" i="58"/>
  <c r="AG69" i="58"/>
  <c r="N69" i="56" l="1"/>
  <c r="N70" i="56"/>
  <c r="N71" i="56"/>
  <c r="R69" i="36" l="1"/>
  <c r="I271" i="39" l="1"/>
  <c r="H271" i="39"/>
  <c r="G271" i="39"/>
  <c r="F271" i="39"/>
  <c r="E271" i="39"/>
  <c r="I270" i="39"/>
  <c r="H270" i="39"/>
  <c r="G270" i="39"/>
  <c r="F270" i="39"/>
  <c r="E270" i="39"/>
  <c r="D270" i="39"/>
  <c r="I269" i="39"/>
  <c r="H269" i="39"/>
  <c r="G269" i="39"/>
  <c r="F269" i="39"/>
  <c r="E269" i="39"/>
  <c r="D269" i="39"/>
  <c r="I204" i="39"/>
  <c r="H204" i="39"/>
  <c r="G204" i="39"/>
  <c r="F204" i="39"/>
  <c r="E204" i="39"/>
  <c r="D204" i="39"/>
  <c r="I203" i="39"/>
  <c r="H203" i="39"/>
  <c r="G203" i="39"/>
  <c r="F203" i="39"/>
  <c r="E203" i="39"/>
  <c r="D203" i="39"/>
  <c r="I202" i="39"/>
  <c r="H202" i="39"/>
  <c r="G202" i="39"/>
  <c r="F202" i="39"/>
  <c r="E202" i="39"/>
  <c r="D202" i="39"/>
  <c r="I103" i="39"/>
  <c r="H103" i="39"/>
  <c r="G103" i="39"/>
  <c r="F103" i="39"/>
  <c r="E103" i="39"/>
  <c r="D103" i="39"/>
  <c r="I102" i="39"/>
  <c r="H102" i="39"/>
  <c r="G102" i="39"/>
  <c r="F102" i="39"/>
  <c r="E102" i="39"/>
  <c r="D102" i="39"/>
  <c r="I101" i="39"/>
  <c r="H101" i="39"/>
  <c r="G101" i="39"/>
  <c r="F101" i="39"/>
  <c r="E101" i="39"/>
  <c r="D101" i="39"/>
  <c r="E69" i="36"/>
  <c r="F69" i="36"/>
  <c r="G69" i="36"/>
  <c r="H69" i="36"/>
  <c r="I69" i="36"/>
  <c r="J69" i="36"/>
  <c r="K69" i="36"/>
  <c r="L69" i="36"/>
  <c r="M69" i="36"/>
  <c r="N69" i="36"/>
  <c r="O69" i="36"/>
  <c r="P69" i="36"/>
  <c r="Q69" i="36"/>
  <c r="S69" i="36"/>
  <c r="T69" i="36"/>
  <c r="U69" i="36"/>
  <c r="E70" i="36"/>
  <c r="F70" i="36"/>
  <c r="G70" i="36"/>
  <c r="H70" i="36"/>
  <c r="I70" i="36"/>
  <c r="J70" i="36"/>
  <c r="K70" i="36"/>
  <c r="L70" i="36"/>
  <c r="M70" i="36"/>
  <c r="N70" i="36"/>
  <c r="O70" i="36"/>
  <c r="P70" i="36"/>
  <c r="Q70" i="36"/>
  <c r="R70" i="36"/>
  <c r="S70" i="36"/>
  <c r="U70" i="36"/>
  <c r="F71" i="36"/>
  <c r="G71" i="36"/>
  <c r="H71" i="36"/>
  <c r="I71" i="36"/>
  <c r="J71" i="36"/>
  <c r="K71" i="36"/>
  <c r="L71" i="36"/>
  <c r="M71" i="36"/>
  <c r="N71" i="36"/>
  <c r="O71" i="36"/>
  <c r="P71" i="36"/>
  <c r="Q71" i="36"/>
  <c r="R71" i="36"/>
  <c r="S71" i="36"/>
  <c r="U71" i="36"/>
  <c r="AF34" i="58" l="1"/>
  <c r="AG34" i="58"/>
  <c r="AF37" i="58"/>
  <c r="AG37" i="58"/>
  <c r="AC36" i="58" l="1"/>
  <c r="AC35" i="58"/>
  <c r="AC34" i="58"/>
  <c r="AD34" i="58"/>
  <c r="AD35" i="58"/>
  <c r="AD36" i="58"/>
  <c r="AD69" i="58"/>
  <c r="AD70" i="58"/>
  <c r="AD71" i="58"/>
  <c r="AD103" i="58"/>
  <c r="AD104" i="58"/>
  <c r="AD105" i="58"/>
  <c r="AD138" i="58"/>
  <c r="AD139" i="58"/>
  <c r="AD140" i="58"/>
  <c r="AD208" i="58"/>
  <c r="AD209" i="58"/>
  <c r="AD277" i="58"/>
  <c r="AD278" i="58"/>
  <c r="AD311" i="58"/>
  <c r="AD312" i="58"/>
  <c r="AD313" i="58"/>
  <c r="AD346" i="58"/>
  <c r="AD347" i="58"/>
  <c r="AD348" i="58"/>
  <c r="AD378" i="58"/>
  <c r="AD379" i="58"/>
  <c r="AD380" i="58"/>
  <c r="AD413" i="58"/>
  <c r="AD414" i="58"/>
  <c r="AD415" i="58"/>
  <c r="Y34" i="58"/>
  <c r="Y35" i="58"/>
  <c r="Y36" i="58"/>
  <c r="Q34" i="58"/>
  <c r="Q35" i="58"/>
  <c r="Q36" i="58"/>
  <c r="R36" i="58"/>
  <c r="E34" i="58"/>
  <c r="F34" i="58"/>
  <c r="G34" i="58"/>
  <c r="H34" i="58"/>
  <c r="I34" i="58"/>
  <c r="J34" i="58"/>
  <c r="K34" i="58"/>
  <c r="L34" i="58"/>
  <c r="M34" i="58"/>
  <c r="N34" i="58"/>
  <c r="O34" i="58"/>
  <c r="P34" i="58"/>
  <c r="R34" i="58"/>
  <c r="S34" i="58"/>
  <c r="T34" i="58"/>
  <c r="U34" i="58"/>
  <c r="V34" i="58"/>
  <c r="W34" i="58"/>
  <c r="X34" i="58"/>
  <c r="Z34" i="58"/>
  <c r="AA34" i="58"/>
  <c r="AB34" i="58"/>
  <c r="AE34" i="58"/>
  <c r="AH34" i="58" l="1"/>
  <c r="AH37" i="58"/>
  <c r="AH69" i="58"/>
  <c r="AH72" i="58"/>
  <c r="AH138" i="58"/>
  <c r="AH141" i="58"/>
  <c r="AH173" i="58"/>
  <c r="AH176" i="58"/>
  <c r="AH207" i="58"/>
  <c r="AH210" i="58"/>
  <c r="AH242" i="58"/>
  <c r="AH245" i="58"/>
  <c r="AH276" i="58"/>
  <c r="AH279" i="58"/>
  <c r="AH311" i="58"/>
  <c r="AH314" i="58"/>
  <c r="AH346" i="58"/>
  <c r="AH349" i="58"/>
  <c r="AH378" i="58"/>
  <c r="AH381" i="58"/>
  <c r="AH413" i="58"/>
  <c r="AH416" i="58"/>
  <c r="AB36" i="58" l="1"/>
  <c r="AA36" i="58"/>
  <c r="AB35" i="58"/>
  <c r="AA35" i="58"/>
  <c r="X36" i="58"/>
  <c r="W36" i="58"/>
  <c r="X35" i="58"/>
  <c r="W35" i="58"/>
  <c r="V36" i="58"/>
  <c r="U36" i="58"/>
  <c r="V35" i="58"/>
  <c r="U35" i="58"/>
  <c r="T36" i="58"/>
  <c r="S36" i="58"/>
  <c r="T35" i="58"/>
  <c r="S35" i="58"/>
  <c r="N71" i="58"/>
  <c r="M71" i="58"/>
  <c r="N70" i="58"/>
  <c r="M70" i="58"/>
  <c r="N69" i="58"/>
  <c r="M69" i="58"/>
  <c r="M35" i="58"/>
  <c r="N35" i="58"/>
  <c r="M36" i="58"/>
  <c r="N36" i="58"/>
  <c r="AE35" i="58"/>
  <c r="AE36" i="58"/>
  <c r="AE69" i="58"/>
  <c r="AE70" i="58"/>
  <c r="AE71" i="58"/>
  <c r="AE103" i="58"/>
  <c r="AE104" i="58"/>
  <c r="AE105" i="58"/>
  <c r="AE138" i="58"/>
  <c r="AE139" i="58"/>
  <c r="AE140" i="58"/>
  <c r="AE208" i="58"/>
  <c r="AE209" i="58"/>
  <c r="AE277" i="58"/>
  <c r="AE278" i="58"/>
  <c r="AE311" i="58"/>
  <c r="AE312" i="58"/>
  <c r="AE313" i="58"/>
  <c r="AE346" i="58"/>
  <c r="AE347" i="58"/>
  <c r="AE348" i="58"/>
  <c r="AE378" i="58"/>
  <c r="AE379" i="58"/>
  <c r="AE380" i="58"/>
  <c r="E416" i="58"/>
  <c r="P415" i="58"/>
  <c r="O415" i="58"/>
  <c r="L415" i="58"/>
  <c r="K415" i="58"/>
  <c r="J415" i="58"/>
  <c r="I415" i="58"/>
  <c r="H415" i="58"/>
  <c r="G415" i="58"/>
  <c r="F415" i="58"/>
  <c r="P414" i="58"/>
  <c r="O414" i="58"/>
  <c r="L414" i="58"/>
  <c r="K414" i="58"/>
  <c r="J414" i="58"/>
  <c r="I414" i="58"/>
  <c r="H414" i="58"/>
  <c r="G414" i="58"/>
  <c r="F414" i="58"/>
  <c r="P413" i="58"/>
  <c r="O413" i="58"/>
  <c r="L413" i="58"/>
  <c r="K413" i="58"/>
  <c r="J413" i="58"/>
  <c r="I413" i="58"/>
  <c r="H413" i="58"/>
  <c r="G413" i="58"/>
  <c r="F413" i="58"/>
  <c r="E413" i="58"/>
  <c r="E381" i="58"/>
  <c r="Z380" i="58"/>
  <c r="T380" i="58"/>
  <c r="R380" i="58"/>
  <c r="P380" i="58"/>
  <c r="O380" i="58"/>
  <c r="L380" i="58"/>
  <c r="K380" i="58"/>
  <c r="J380" i="58"/>
  <c r="I380" i="58"/>
  <c r="H380" i="58"/>
  <c r="G380" i="58"/>
  <c r="F380" i="58"/>
  <c r="Z379" i="58"/>
  <c r="T379" i="58"/>
  <c r="R379" i="58"/>
  <c r="P379" i="58"/>
  <c r="O379" i="58"/>
  <c r="L379" i="58"/>
  <c r="K379" i="58"/>
  <c r="J379" i="58"/>
  <c r="I379" i="58"/>
  <c r="H379" i="58"/>
  <c r="G379" i="58"/>
  <c r="F379" i="58"/>
  <c r="Z378" i="58"/>
  <c r="T378" i="58"/>
  <c r="R378" i="58"/>
  <c r="P378" i="58"/>
  <c r="O378" i="58"/>
  <c r="L378" i="58"/>
  <c r="K378" i="58"/>
  <c r="J378" i="58"/>
  <c r="I378" i="58"/>
  <c r="H378" i="58"/>
  <c r="G378" i="58"/>
  <c r="F378" i="58"/>
  <c r="E378" i="58"/>
  <c r="E349" i="58"/>
  <c r="Z348" i="58"/>
  <c r="T348" i="58"/>
  <c r="R348" i="58"/>
  <c r="P348" i="58"/>
  <c r="O348" i="58"/>
  <c r="L348" i="58"/>
  <c r="K348" i="58"/>
  <c r="J348" i="58"/>
  <c r="I348" i="58"/>
  <c r="H348" i="58"/>
  <c r="G348" i="58"/>
  <c r="F348" i="58"/>
  <c r="Z347" i="58"/>
  <c r="T347" i="58"/>
  <c r="R347" i="58"/>
  <c r="P347" i="58"/>
  <c r="O347" i="58"/>
  <c r="L347" i="58"/>
  <c r="K347" i="58"/>
  <c r="J347" i="58"/>
  <c r="I347" i="58"/>
  <c r="H347" i="58"/>
  <c r="G347" i="58"/>
  <c r="F347" i="58"/>
  <c r="Z346" i="58"/>
  <c r="T346" i="58"/>
  <c r="R346" i="58"/>
  <c r="P346" i="58"/>
  <c r="O346" i="58"/>
  <c r="L346" i="58"/>
  <c r="K346" i="58"/>
  <c r="J346" i="58"/>
  <c r="I346" i="58"/>
  <c r="H346" i="58"/>
  <c r="G346" i="58"/>
  <c r="F346" i="58"/>
  <c r="E346" i="58"/>
  <c r="E314" i="58"/>
  <c r="Z313" i="58"/>
  <c r="T313" i="58"/>
  <c r="P313" i="58"/>
  <c r="O313" i="58"/>
  <c r="L313" i="58"/>
  <c r="K313" i="58"/>
  <c r="J313" i="58"/>
  <c r="I313" i="58"/>
  <c r="H313" i="58"/>
  <c r="G313" i="58"/>
  <c r="F313" i="58"/>
  <c r="Z312" i="58"/>
  <c r="T312" i="58"/>
  <c r="P312" i="58"/>
  <c r="O312" i="58"/>
  <c r="L312" i="58"/>
  <c r="K312" i="58"/>
  <c r="J312" i="58"/>
  <c r="I312" i="58"/>
  <c r="H312" i="58"/>
  <c r="G312" i="58"/>
  <c r="F312" i="58"/>
  <c r="Z311" i="58"/>
  <c r="T311" i="58"/>
  <c r="P311" i="58"/>
  <c r="O311" i="58"/>
  <c r="L311" i="58"/>
  <c r="K311" i="58"/>
  <c r="J311" i="58"/>
  <c r="I311" i="58"/>
  <c r="H311" i="58"/>
  <c r="G311" i="58"/>
  <c r="F311" i="58"/>
  <c r="E311" i="58"/>
  <c r="E279" i="58"/>
  <c r="Z278" i="58"/>
  <c r="T278" i="58"/>
  <c r="R278" i="58"/>
  <c r="P278" i="58"/>
  <c r="O278" i="58"/>
  <c r="L278" i="58"/>
  <c r="K278" i="58"/>
  <c r="J278" i="58"/>
  <c r="I278" i="58"/>
  <c r="H278" i="58"/>
  <c r="G278" i="58"/>
  <c r="F278" i="58"/>
  <c r="Z277" i="58"/>
  <c r="T277" i="58"/>
  <c r="R277" i="58"/>
  <c r="P277" i="58"/>
  <c r="O277" i="58"/>
  <c r="L277" i="58"/>
  <c r="K277" i="58"/>
  <c r="J277" i="58"/>
  <c r="I277" i="58"/>
  <c r="H277" i="58"/>
  <c r="G277" i="58"/>
  <c r="F277" i="58"/>
  <c r="E245" i="58"/>
  <c r="E242" i="58"/>
  <c r="E210" i="58"/>
  <c r="R209" i="58"/>
  <c r="P209" i="58"/>
  <c r="O209" i="58"/>
  <c r="L209" i="58"/>
  <c r="K209" i="58"/>
  <c r="J209" i="58"/>
  <c r="I209" i="58"/>
  <c r="H209" i="58"/>
  <c r="G209" i="58"/>
  <c r="F209" i="58"/>
  <c r="R208" i="58"/>
  <c r="P208" i="58"/>
  <c r="O208" i="58"/>
  <c r="L208" i="58"/>
  <c r="K208" i="58"/>
  <c r="J208" i="58"/>
  <c r="I208" i="58"/>
  <c r="H208" i="58"/>
  <c r="G208" i="58"/>
  <c r="F208" i="58"/>
  <c r="E176" i="58"/>
  <c r="E173" i="58"/>
  <c r="E141" i="58"/>
  <c r="Z140" i="58"/>
  <c r="T140" i="58"/>
  <c r="R140" i="58"/>
  <c r="P140" i="58"/>
  <c r="O140" i="58"/>
  <c r="L140" i="58"/>
  <c r="K140" i="58"/>
  <c r="J140" i="58"/>
  <c r="I140" i="58"/>
  <c r="H140" i="58"/>
  <c r="G140" i="58"/>
  <c r="F140" i="58"/>
  <c r="Z139" i="58"/>
  <c r="T139" i="58"/>
  <c r="R139" i="58"/>
  <c r="P139" i="58"/>
  <c r="O139" i="58"/>
  <c r="L139" i="58"/>
  <c r="K139" i="58"/>
  <c r="J139" i="58"/>
  <c r="I139" i="58"/>
  <c r="H139" i="58"/>
  <c r="G139" i="58"/>
  <c r="F139" i="58"/>
  <c r="Z138" i="58"/>
  <c r="T138" i="58"/>
  <c r="R138" i="58"/>
  <c r="P138" i="58"/>
  <c r="O138" i="58"/>
  <c r="L138" i="58"/>
  <c r="K138" i="58"/>
  <c r="J138" i="58"/>
  <c r="I138" i="58"/>
  <c r="H138" i="58"/>
  <c r="G138" i="58"/>
  <c r="F138" i="58"/>
  <c r="E138" i="58"/>
  <c r="E106" i="58"/>
  <c r="Z105" i="58"/>
  <c r="T105" i="58"/>
  <c r="P105" i="58"/>
  <c r="O105" i="58"/>
  <c r="L105" i="58"/>
  <c r="K105" i="58"/>
  <c r="J105" i="58"/>
  <c r="I105" i="58"/>
  <c r="H105" i="58"/>
  <c r="G105" i="58"/>
  <c r="F105" i="58"/>
  <c r="Z104" i="58"/>
  <c r="T104" i="58"/>
  <c r="P104" i="58"/>
  <c r="O104" i="58"/>
  <c r="L104" i="58"/>
  <c r="K104" i="58"/>
  <c r="J104" i="58"/>
  <c r="I104" i="58"/>
  <c r="H104" i="58"/>
  <c r="G104" i="58"/>
  <c r="F104" i="58"/>
  <c r="Z103" i="58"/>
  <c r="T103" i="58"/>
  <c r="P103" i="58"/>
  <c r="O103" i="58"/>
  <c r="L103" i="58"/>
  <c r="K103" i="58"/>
  <c r="J103" i="58"/>
  <c r="I103" i="58"/>
  <c r="H103" i="58"/>
  <c r="G103" i="58"/>
  <c r="F103" i="58"/>
  <c r="E103" i="58"/>
  <c r="E72" i="58"/>
  <c r="P71" i="58"/>
  <c r="O71" i="58"/>
  <c r="L71" i="58"/>
  <c r="K71" i="58"/>
  <c r="J71" i="58"/>
  <c r="I71" i="58"/>
  <c r="H71" i="58"/>
  <c r="G71" i="58"/>
  <c r="F71" i="58"/>
  <c r="P70" i="58"/>
  <c r="O70" i="58"/>
  <c r="L70" i="58"/>
  <c r="K70" i="58"/>
  <c r="J70" i="58"/>
  <c r="I70" i="58"/>
  <c r="H70" i="58"/>
  <c r="G70" i="58"/>
  <c r="F70" i="58"/>
  <c r="P69" i="58"/>
  <c r="O69" i="58"/>
  <c r="L69" i="58"/>
  <c r="K69" i="58"/>
  <c r="J69" i="58"/>
  <c r="I69" i="58"/>
  <c r="H69" i="58"/>
  <c r="G69" i="58"/>
  <c r="F69" i="58"/>
  <c r="E69" i="58"/>
  <c r="E37" i="58"/>
  <c r="Z36" i="58"/>
  <c r="P36" i="58"/>
  <c r="O36" i="58"/>
  <c r="L36" i="58"/>
  <c r="K36" i="58"/>
  <c r="J36" i="58"/>
  <c r="I36" i="58"/>
  <c r="H36" i="58"/>
  <c r="G36" i="58"/>
  <c r="F36" i="58"/>
  <c r="Z35" i="58"/>
  <c r="R35" i="58"/>
  <c r="P35" i="58"/>
  <c r="O35" i="58"/>
  <c r="L35" i="58"/>
  <c r="K35" i="58"/>
  <c r="J35" i="58"/>
  <c r="I35" i="58"/>
  <c r="H35" i="58"/>
  <c r="G35" i="58"/>
  <c r="F35" i="58"/>
  <c r="R34" i="56"/>
  <c r="S34" i="56"/>
  <c r="S416" i="56" l="1"/>
  <c r="S413" i="56"/>
  <c r="S381" i="56"/>
  <c r="S378" i="56"/>
  <c r="S349" i="56"/>
  <c r="S346" i="56"/>
  <c r="S314" i="56"/>
  <c r="S311" i="56"/>
  <c r="S279" i="56"/>
  <c r="S276" i="56"/>
  <c r="S245" i="56"/>
  <c r="S242" i="56"/>
  <c r="S210" i="56"/>
  <c r="S207" i="56"/>
  <c r="S176" i="56"/>
  <c r="S173" i="56"/>
  <c r="S141" i="56"/>
  <c r="S138" i="56"/>
  <c r="S106" i="56"/>
  <c r="S103" i="56"/>
  <c r="S37" i="56"/>
  <c r="T416" i="54" l="1"/>
  <c r="T413" i="54"/>
  <c r="T381" i="54"/>
  <c r="T378" i="54"/>
  <c r="T349" i="54"/>
  <c r="T346" i="54"/>
  <c r="T314" i="54"/>
  <c r="T311" i="54"/>
  <c r="T279" i="54"/>
  <c r="T245" i="54"/>
  <c r="T242" i="54"/>
  <c r="T210" i="54"/>
  <c r="T207" i="54"/>
  <c r="T176" i="54"/>
  <c r="T173" i="54"/>
  <c r="T141" i="54"/>
  <c r="T138" i="54"/>
  <c r="T106" i="54"/>
  <c r="T72" i="54"/>
  <c r="T69" i="54"/>
  <c r="T37" i="54"/>
  <c r="T34" i="54"/>
  <c r="T416" i="55" l="1"/>
  <c r="T413" i="55"/>
  <c r="T381" i="55"/>
  <c r="T378" i="55"/>
  <c r="T349" i="55"/>
  <c r="T346" i="55"/>
  <c r="T314" i="55"/>
  <c r="T311" i="55"/>
  <c r="T279" i="55"/>
  <c r="T276" i="55"/>
  <c r="T245" i="55"/>
  <c r="T242" i="55"/>
  <c r="T210" i="55"/>
  <c r="T207" i="55"/>
  <c r="T176" i="55"/>
  <c r="T173" i="55"/>
  <c r="T141" i="55"/>
  <c r="T138" i="55"/>
  <c r="T106" i="55"/>
  <c r="T103" i="55"/>
  <c r="T72" i="55"/>
  <c r="T69" i="55"/>
  <c r="T37" i="55"/>
  <c r="T34" i="55"/>
  <c r="T415" i="53" l="1"/>
  <c r="T414" i="53"/>
  <c r="T413" i="53"/>
  <c r="T348" i="53"/>
  <c r="T347" i="53"/>
  <c r="T346" i="53"/>
  <c r="T313" i="53"/>
  <c r="T312" i="53"/>
  <c r="T311" i="53"/>
  <c r="T278" i="53"/>
  <c r="T277" i="53"/>
  <c r="T276" i="53"/>
  <c r="T244" i="53"/>
  <c r="T243" i="53"/>
  <c r="T242" i="53"/>
  <c r="T209" i="53"/>
  <c r="T208" i="53"/>
  <c r="T175" i="53"/>
  <c r="T174" i="53"/>
  <c r="T173" i="53"/>
  <c r="T140" i="53"/>
  <c r="T139" i="53"/>
  <c r="T138" i="53"/>
  <c r="T105" i="53"/>
  <c r="T104" i="53"/>
  <c r="T103" i="53"/>
  <c r="T71" i="53"/>
  <c r="T70" i="53"/>
  <c r="T69" i="53"/>
  <c r="T36" i="53"/>
  <c r="T35" i="53"/>
  <c r="T416" i="57" l="1"/>
  <c r="E416" i="57"/>
  <c r="S415" i="57"/>
  <c r="R415" i="57"/>
  <c r="Q415" i="57"/>
  <c r="P415" i="57"/>
  <c r="O415" i="57"/>
  <c r="N415" i="57"/>
  <c r="M415" i="57"/>
  <c r="L415" i="57"/>
  <c r="K415" i="57"/>
  <c r="J415" i="57"/>
  <c r="I415" i="57"/>
  <c r="H415" i="57"/>
  <c r="G415" i="57"/>
  <c r="F415" i="57"/>
  <c r="S414" i="57"/>
  <c r="R414" i="57"/>
  <c r="Q414" i="57"/>
  <c r="P414" i="57"/>
  <c r="O414" i="57"/>
  <c r="N414" i="57"/>
  <c r="M414" i="57"/>
  <c r="L414" i="57"/>
  <c r="K414" i="57"/>
  <c r="J414" i="57"/>
  <c r="I414" i="57"/>
  <c r="H414" i="57"/>
  <c r="G414" i="57"/>
  <c r="F414" i="57"/>
  <c r="T413" i="57"/>
  <c r="S413" i="57"/>
  <c r="R413" i="57"/>
  <c r="Q413" i="57"/>
  <c r="P413" i="57"/>
  <c r="O413" i="57"/>
  <c r="N413" i="57"/>
  <c r="M413" i="57"/>
  <c r="L413" i="57"/>
  <c r="K413" i="57"/>
  <c r="J413" i="57"/>
  <c r="I413" i="57"/>
  <c r="F413" i="57"/>
  <c r="E413" i="57"/>
  <c r="T381" i="57"/>
  <c r="E381" i="57"/>
  <c r="S380" i="57"/>
  <c r="R380" i="57"/>
  <c r="Q380" i="57"/>
  <c r="P380" i="57"/>
  <c r="O380" i="57"/>
  <c r="N380" i="57"/>
  <c r="M380" i="57"/>
  <c r="L380" i="57"/>
  <c r="K380" i="57"/>
  <c r="J380" i="57"/>
  <c r="I380" i="57"/>
  <c r="H380" i="57"/>
  <c r="G380" i="57"/>
  <c r="F380" i="57"/>
  <c r="S379" i="57"/>
  <c r="R379" i="57"/>
  <c r="Q379" i="57"/>
  <c r="P379" i="57"/>
  <c r="N379" i="57"/>
  <c r="M379" i="57"/>
  <c r="L379" i="57"/>
  <c r="K379" i="57"/>
  <c r="J379" i="57"/>
  <c r="I379" i="57"/>
  <c r="H379" i="57"/>
  <c r="G379" i="57"/>
  <c r="F379" i="57"/>
  <c r="S378" i="57"/>
  <c r="R378" i="57"/>
  <c r="Q378" i="57"/>
  <c r="P378" i="57"/>
  <c r="N378" i="57"/>
  <c r="M378" i="57"/>
  <c r="L378" i="57"/>
  <c r="K378" i="57"/>
  <c r="J378" i="57"/>
  <c r="I378" i="57"/>
  <c r="H378" i="57"/>
  <c r="G378" i="57"/>
  <c r="F378" i="57"/>
  <c r="E378" i="57"/>
  <c r="T349" i="57"/>
  <c r="E349" i="57"/>
  <c r="S348" i="57"/>
  <c r="R348" i="57"/>
  <c r="Q348" i="57"/>
  <c r="P348" i="57"/>
  <c r="O348" i="57"/>
  <c r="N348" i="57"/>
  <c r="M348" i="57"/>
  <c r="L348" i="57"/>
  <c r="K348" i="57"/>
  <c r="J348" i="57"/>
  <c r="I348" i="57"/>
  <c r="H348" i="57"/>
  <c r="G348" i="57"/>
  <c r="F348" i="57"/>
  <c r="S347" i="57"/>
  <c r="R347" i="57"/>
  <c r="Q347" i="57"/>
  <c r="P347" i="57"/>
  <c r="O347" i="57"/>
  <c r="N347" i="57"/>
  <c r="M347" i="57"/>
  <c r="L347" i="57"/>
  <c r="K347" i="57"/>
  <c r="J347" i="57"/>
  <c r="I347" i="57"/>
  <c r="H347" i="57"/>
  <c r="G347" i="57"/>
  <c r="F347" i="57"/>
  <c r="T346" i="57"/>
  <c r="S346" i="57"/>
  <c r="R346" i="57"/>
  <c r="Q346" i="57"/>
  <c r="P346" i="57"/>
  <c r="O346" i="57"/>
  <c r="N346" i="57"/>
  <c r="M346" i="57"/>
  <c r="L346" i="57"/>
  <c r="K346" i="57"/>
  <c r="J346" i="57"/>
  <c r="I346" i="57"/>
  <c r="H346" i="57"/>
  <c r="G346" i="57"/>
  <c r="F346" i="57"/>
  <c r="E346" i="57"/>
  <c r="T314" i="57"/>
  <c r="E314" i="57"/>
  <c r="S313" i="57"/>
  <c r="R313" i="57"/>
  <c r="Q313" i="57"/>
  <c r="P313" i="57"/>
  <c r="O313" i="57"/>
  <c r="N313" i="57"/>
  <c r="M313" i="57"/>
  <c r="L313" i="57"/>
  <c r="K313" i="57"/>
  <c r="J313" i="57"/>
  <c r="I313" i="57"/>
  <c r="H313" i="57"/>
  <c r="G313" i="57"/>
  <c r="F313" i="57"/>
  <c r="S312" i="57"/>
  <c r="R312" i="57"/>
  <c r="Q312" i="57"/>
  <c r="P312" i="57"/>
  <c r="O312" i="57"/>
  <c r="N312" i="57"/>
  <c r="M312" i="57"/>
  <c r="L312" i="57"/>
  <c r="K312" i="57"/>
  <c r="J312" i="57"/>
  <c r="I312" i="57"/>
  <c r="H312" i="57"/>
  <c r="G312" i="57"/>
  <c r="F312" i="57"/>
  <c r="T311" i="57"/>
  <c r="S311" i="57"/>
  <c r="R311" i="57"/>
  <c r="Q311" i="57"/>
  <c r="P311" i="57"/>
  <c r="O311" i="57"/>
  <c r="N311" i="57"/>
  <c r="M311" i="57"/>
  <c r="L311" i="57"/>
  <c r="K311" i="57"/>
  <c r="J311" i="57"/>
  <c r="I311" i="57"/>
  <c r="H311" i="57"/>
  <c r="G311" i="57"/>
  <c r="F311" i="57"/>
  <c r="E311" i="57"/>
  <c r="T279" i="57"/>
  <c r="E279" i="57"/>
  <c r="S278" i="57"/>
  <c r="R278" i="57"/>
  <c r="Q278" i="57"/>
  <c r="P278" i="57"/>
  <c r="O278" i="57"/>
  <c r="N278" i="57"/>
  <c r="M278" i="57"/>
  <c r="L278" i="57"/>
  <c r="K278" i="57"/>
  <c r="J278" i="57"/>
  <c r="I278" i="57"/>
  <c r="H278" i="57"/>
  <c r="G278" i="57"/>
  <c r="F278" i="57"/>
  <c r="S277" i="57"/>
  <c r="R277" i="57"/>
  <c r="Q277" i="57"/>
  <c r="P277" i="57"/>
  <c r="O277" i="57"/>
  <c r="N277" i="57"/>
  <c r="M277" i="57"/>
  <c r="L277" i="57"/>
  <c r="K277" i="57"/>
  <c r="J277" i="57"/>
  <c r="I277" i="57"/>
  <c r="H277" i="57"/>
  <c r="G277" i="57"/>
  <c r="F277" i="57"/>
  <c r="T276" i="57"/>
  <c r="S276" i="57"/>
  <c r="R276" i="57"/>
  <c r="Q276" i="57"/>
  <c r="P276" i="57"/>
  <c r="O276" i="57"/>
  <c r="N276" i="57"/>
  <c r="M276" i="57"/>
  <c r="L276" i="57"/>
  <c r="K276" i="57"/>
  <c r="J276" i="57"/>
  <c r="I276" i="57"/>
  <c r="H276" i="57"/>
  <c r="G276" i="57"/>
  <c r="F276" i="57"/>
  <c r="E276" i="57"/>
  <c r="T245" i="57"/>
  <c r="E245" i="57"/>
  <c r="S244" i="57"/>
  <c r="R244" i="57"/>
  <c r="Q244" i="57"/>
  <c r="P244" i="57"/>
  <c r="O244" i="57"/>
  <c r="L244" i="57"/>
  <c r="K244" i="57"/>
  <c r="J244" i="57"/>
  <c r="I244" i="57"/>
  <c r="H244" i="57"/>
  <c r="G244" i="57"/>
  <c r="F244" i="57"/>
  <c r="S243" i="57"/>
  <c r="R243" i="57"/>
  <c r="Q243" i="57"/>
  <c r="P243" i="57"/>
  <c r="O243" i="57"/>
  <c r="L243" i="57"/>
  <c r="K243" i="57"/>
  <c r="J243" i="57"/>
  <c r="I243" i="57"/>
  <c r="H243" i="57"/>
  <c r="G243" i="57"/>
  <c r="F243" i="57"/>
  <c r="T242" i="57"/>
  <c r="S242" i="57"/>
  <c r="R242" i="57"/>
  <c r="Q242" i="57"/>
  <c r="P242" i="57"/>
  <c r="O242" i="57"/>
  <c r="L242" i="57"/>
  <c r="K242" i="57"/>
  <c r="J242" i="57"/>
  <c r="I242" i="57"/>
  <c r="H242" i="57"/>
  <c r="G242" i="57"/>
  <c r="F242" i="57"/>
  <c r="E242" i="57"/>
  <c r="T210" i="57"/>
  <c r="E210" i="57"/>
  <c r="S209" i="57"/>
  <c r="R209" i="57"/>
  <c r="Q209" i="57"/>
  <c r="P209" i="57"/>
  <c r="O209" i="57"/>
  <c r="N209" i="57"/>
  <c r="M209" i="57"/>
  <c r="L209" i="57"/>
  <c r="K209" i="57"/>
  <c r="J209" i="57"/>
  <c r="I209" i="57"/>
  <c r="H209" i="57"/>
  <c r="G209" i="57"/>
  <c r="F209" i="57"/>
  <c r="S208" i="57"/>
  <c r="R208" i="57"/>
  <c r="Q208" i="57"/>
  <c r="P208" i="57"/>
  <c r="O208" i="57"/>
  <c r="N208" i="57"/>
  <c r="M208" i="57"/>
  <c r="L208" i="57"/>
  <c r="K208" i="57"/>
  <c r="J208" i="57"/>
  <c r="I208" i="57"/>
  <c r="H208" i="57"/>
  <c r="G208" i="57"/>
  <c r="F208" i="57"/>
  <c r="T207" i="57"/>
  <c r="S207" i="57"/>
  <c r="R207" i="57"/>
  <c r="Q207" i="57"/>
  <c r="P207" i="57"/>
  <c r="O207" i="57"/>
  <c r="N207" i="57"/>
  <c r="M207" i="57"/>
  <c r="L207" i="57"/>
  <c r="K207" i="57"/>
  <c r="J207" i="57"/>
  <c r="I207" i="57"/>
  <c r="H207" i="57"/>
  <c r="G207" i="57"/>
  <c r="F207" i="57"/>
  <c r="E207" i="57"/>
  <c r="T176" i="57"/>
  <c r="E176" i="57"/>
  <c r="S175" i="57"/>
  <c r="R175" i="57"/>
  <c r="Q175" i="57"/>
  <c r="P175" i="57"/>
  <c r="O175" i="57"/>
  <c r="N175" i="57"/>
  <c r="M175" i="57"/>
  <c r="L175" i="57"/>
  <c r="K175" i="57"/>
  <c r="J175" i="57"/>
  <c r="I175" i="57"/>
  <c r="H175" i="57"/>
  <c r="G175" i="57"/>
  <c r="F175" i="57"/>
  <c r="S174" i="57"/>
  <c r="R174" i="57"/>
  <c r="Q174" i="57"/>
  <c r="P174" i="57"/>
  <c r="O174" i="57"/>
  <c r="N174" i="57"/>
  <c r="M174" i="57"/>
  <c r="L174" i="57"/>
  <c r="K174" i="57"/>
  <c r="J174" i="57"/>
  <c r="I174" i="57"/>
  <c r="H174" i="57"/>
  <c r="G174" i="57"/>
  <c r="F174" i="57"/>
  <c r="T173" i="57"/>
  <c r="S173" i="57"/>
  <c r="R173" i="57"/>
  <c r="Q173" i="57"/>
  <c r="P173" i="57"/>
  <c r="O173" i="57"/>
  <c r="N173" i="57"/>
  <c r="M173" i="57"/>
  <c r="L173" i="57"/>
  <c r="K173" i="57"/>
  <c r="J173" i="57"/>
  <c r="I173" i="57"/>
  <c r="H173" i="57"/>
  <c r="G173" i="57"/>
  <c r="F173" i="57"/>
  <c r="E173" i="57"/>
  <c r="T141" i="57"/>
  <c r="E141" i="57"/>
  <c r="S140" i="57"/>
  <c r="R140" i="57"/>
  <c r="Q140" i="57"/>
  <c r="P140" i="57"/>
  <c r="O140" i="57"/>
  <c r="N140" i="57"/>
  <c r="M140" i="57"/>
  <c r="L140" i="57"/>
  <c r="K140" i="57"/>
  <c r="J140" i="57"/>
  <c r="I140" i="57"/>
  <c r="H140" i="57"/>
  <c r="G140" i="57"/>
  <c r="F140" i="57"/>
  <c r="S139" i="57"/>
  <c r="R139" i="57"/>
  <c r="Q139" i="57"/>
  <c r="O139" i="57"/>
  <c r="N139" i="57"/>
  <c r="M139" i="57"/>
  <c r="L139" i="57"/>
  <c r="K139" i="57"/>
  <c r="J139" i="57"/>
  <c r="I139" i="57"/>
  <c r="H139" i="57"/>
  <c r="G139" i="57"/>
  <c r="F139" i="57"/>
  <c r="T138" i="57"/>
  <c r="S138" i="57"/>
  <c r="R138" i="57"/>
  <c r="Q138" i="57"/>
  <c r="O138" i="57"/>
  <c r="N138" i="57"/>
  <c r="M138" i="57"/>
  <c r="L138" i="57"/>
  <c r="K138" i="57"/>
  <c r="J138" i="57"/>
  <c r="I138" i="57"/>
  <c r="H138" i="57"/>
  <c r="G138" i="57"/>
  <c r="F138" i="57"/>
  <c r="E138" i="57"/>
  <c r="T106" i="57"/>
  <c r="E106" i="57"/>
  <c r="S105" i="57"/>
  <c r="R105" i="57"/>
  <c r="Q105" i="57"/>
  <c r="P105" i="57"/>
  <c r="O105" i="57"/>
  <c r="N105" i="57"/>
  <c r="M105" i="57"/>
  <c r="L105" i="57"/>
  <c r="K105" i="57"/>
  <c r="J105" i="57"/>
  <c r="I105" i="57"/>
  <c r="H105" i="57"/>
  <c r="G105" i="57"/>
  <c r="F105" i="57"/>
  <c r="S104" i="57"/>
  <c r="R104" i="57"/>
  <c r="Q104" i="57"/>
  <c r="P104" i="57"/>
  <c r="O104" i="57"/>
  <c r="N104" i="57"/>
  <c r="M104" i="57"/>
  <c r="L104" i="57"/>
  <c r="K104" i="57"/>
  <c r="J104" i="57"/>
  <c r="I104" i="57"/>
  <c r="H104" i="57"/>
  <c r="G104" i="57"/>
  <c r="F104" i="57"/>
  <c r="T103" i="57"/>
  <c r="S103" i="57"/>
  <c r="R103" i="57"/>
  <c r="Q103" i="57"/>
  <c r="P103" i="57"/>
  <c r="O103" i="57"/>
  <c r="N103" i="57"/>
  <c r="M103" i="57"/>
  <c r="L103" i="57"/>
  <c r="K103" i="57"/>
  <c r="J103" i="57"/>
  <c r="I103" i="57"/>
  <c r="H103" i="57"/>
  <c r="G103" i="57"/>
  <c r="F103" i="57"/>
  <c r="E103" i="57"/>
  <c r="T72" i="57"/>
  <c r="E72" i="57"/>
  <c r="S71" i="57"/>
  <c r="R71" i="57"/>
  <c r="Q71" i="57"/>
  <c r="P71" i="57"/>
  <c r="O71" i="57"/>
  <c r="N71" i="57"/>
  <c r="M71" i="57"/>
  <c r="L71" i="57"/>
  <c r="K71" i="57"/>
  <c r="J71" i="57"/>
  <c r="I71" i="57"/>
  <c r="H71" i="57"/>
  <c r="G71" i="57"/>
  <c r="F71" i="57"/>
  <c r="S70" i="57"/>
  <c r="R70" i="57"/>
  <c r="Q70" i="57"/>
  <c r="P70" i="57"/>
  <c r="O70" i="57"/>
  <c r="N70" i="57"/>
  <c r="M70" i="57"/>
  <c r="L70" i="57"/>
  <c r="K70" i="57"/>
  <c r="J70" i="57"/>
  <c r="I70" i="57"/>
  <c r="H70" i="57"/>
  <c r="G70" i="57"/>
  <c r="F70" i="57"/>
  <c r="T69" i="57"/>
  <c r="S69" i="57"/>
  <c r="R69" i="57"/>
  <c r="Q69" i="57"/>
  <c r="P69" i="57"/>
  <c r="O69" i="57"/>
  <c r="N69" i="57"/>
  <c r="M69" i="57"/>
  <c r="L69" i="57"/>
  <c r="K69" i="57"/>
  <c r="J69" i="57"/>
  <c r="I69" i="57"/>
  <c r="H69" i="57"/>
  <c r="G69" i="57"/>
  <c r="F69" i="57"/>
  <c r="E69" i="57"/>
  <c r="T37" i="57"/>
  <c r="E37" i="57"/>
  <c r="S36" i="57"/>
  <c r="R36" i="57"/>
  <c r="Q36" i="57"/>
  <c r="P36" i="57"/>
  <c r="O36" i="57"/>
  <c r="N36" i="57"/>
  <c r="M36" i="57"/>
  <c r="L36" i="57"/>
  <c r="K36" i="57"/>
  <c r="J36" i="57"/>
  <c r="I36" i="57"/>
  <c r="H36" i="57"/>
  <c r="G36" i="57"/>
  <c r="F36" i="57"/>
  <c r="S35" i="57"/>
  <c r="R35" i="57"/>
  <c r="Q35" i="57"/>
  <c r="P35" i="57"/>
  <c r="O35" i="57"/>
  <c r="N35" i="57"/>
  <c r="M35" i="57"/>
  <c r="L35" i="57"/>
  <c r="K35" i="57"/>
  <c r="J35" i="57"/>
  <c r="I35" i="57"/>
  <c r="H35" i="57"/>
  <c r="G35" i="57"/>
  <c r="F35" i="57"/>
  <c r="S34" i="57"/>
  <c r="R34" i="57"/>
  <c r="P34" i="57"/>
  <c r="O34" i="57"/>
  <c r="N34" i="57"/>
  <c r="M34" i="57"/>
  <c r="L34" i="57"/>
  <c r="K34" i="57"/>
  <c r="J34" i="57"/>
  <c r="I34" i="57"/>
  <c r="H34" i="57"/>
  <c r="G34" i="57"/>
  <c r="F34" i="57"/>
  <c r="E34" i="57"/>
  <c r="R416" i="56"/>
  <c r="Q415" i="56"/>
  <c r="P415" i="56"/>
  <c r="O415" i="56"/>
  <c r="N415" i="56"/>
  <c r="M415" i="56"/>
  <c r="L415" i="56"/>
  <c r="K415" i="56"/>
  <c r="J415" i="56"/>
  <c r="I415" i="56"/>
  <c r="H415" i="56"/>
  <c r="G415" i="56"/>
  <c r="F415" i="56"/>
  <c r="E415" i="56"/>
  <c r="Q414" i="56"/>
  <c r="P414" i="56"/>
  <c r="O414" i="56"/>
  <c r="N414" i="56"/>
  <c r="M414" i="56"/>
  <c r="L414" i="56"/>
  <c r="K414" i="56"/>
  <c r="J414" i="56"/>
  <c r="I414" i="56"/>
  <c r="H414" i="56"/>
  <c r="G414" i="56"/>
  <c r="F414" i="56"/>
  <c r="E414" i="56"/>
  <c r="R413" i="56"/>
  <c r="Q413" i="56"/>
  <c r="P413" i="56"/>
  <c r="O413" i="56"/>
  <c r="N413" i="56"/>
  <c r="M413" i="56"/>
  <c r="L413" i="56"/>
  <c r="K413" i="56"/>
  <c r="J413" i="56"/>
  <c r="I413" i="56"/>
  <c r="H413" i="56"/>
  <c r="G413" i="56"/>
  <c r="F413" i="56"/>
  <c r="E413" i="56"/>
  <c r="R381" i="56"/>
  <c r="Q380" i="56"/>
  <c r="P380" i="56"/>
  <c r="O380" i="56"/>
  <c r="N380" i="56"/>
  <c r="M380" i="56"/>
  <c r="L380" i="56"/>
  <c r="K380" i="56"/>
  <c r="J380" i="56"/>
  <c r="I380" i="56"/>
  <c r="H380" i="56"/>
  <c r="G380" i="56"/>
  <c r="F380" i="56"/>
  <c r="E380" i="56"/>
  <c r="Q379" i="56"/>
  <c r="P379" i="56"/>
  <c r="O379" i="56"/>
  <c r="N379" i="56"/>
  <c r="M379" i="56"/>
  <c r="L379" i="56"/>
  <c r="K379" i="56"/>
  <c r="J379" i="56"/>
  <c r="I379" i="56"/>
  <c r="H379" i="56"/>
  <c r="G379" i="56"/>
  <c r="F379" i="56"/>
  <c r="E379" i="56"/>
  <c r="R378" i="56"/>
  <c r="Q378" i="56"/>
  <c r="P378" i="56"/>
  <c r="O378" i="56"/>
  <c r="N378" i="56"/>
  <c r="M378" i="56"/>
  <c r="L378" i="56"/>
  <c r="K378" i="56"/>
  <c r="J378" i="56"/>
  <c r="I378" i="56"/>
  <c r="H378" i="56"/>
  <c r="G378" i="56"/>
  <c r="R349" i="56"/>
  <c r="Q348" i="56"/>
  <c r="P348" i="56"/>
  <c r="O348" i="56"/>
  <c r="N348" i="56"/>
  <c r="M348" i="56"/>
  <c r="L348" i="56"/>
  <c r="K348" i="56"/>
  <c r="J348" i="56"/>
  <c r="I348" i="56"/>
  <c r="H348" i="56"/>
  <c r="G348" i="56"/>
  <c r="F348" i="56"/>
  <c r="E348" i="56"/>
  <c r="Q347" i="56"/>
  <c r="P347" i="56"/>
  <c r="O347" i="56"/>
  <c r="N347" i="56"/>
  <c r="M347" i="56"/>
  <c r="L347" i="56"/>
  <c r="K347" i="56"/>
  <c r="J347" i="56"/>
  <c r="I347" i="56"/>
  <c r="H347" i="56"/>
  <c r="G347" i="56"/>
  <c r="F347" i="56"/>
  <c r="E347" i="56"/>
  <c r="R346" i="56"/>
  <c r="Q346" i="56"/>
  <c r="P346" i="56"/>
  <c r="O346" i="56"/>
  <c r="N346" i="56"/>
  <c r="M346" i="56"/>
  <c r="L346" i="56"/>
  <c r="K346" i="56"/>
  <c r="J346" i="56"/>
  <c r="I346" i="56"/>
  <c r="H346" i="56"/>
  <c r="G346" i="56"/>
  <c r="F346" i="56"/>
  <c r="E346" i="56"/>
  <c r="R314" i="56"/>
  <c r="Q313" i="56"/>
  <c r="P313" i="56"/>
  <c r="O313" i="56"/>
  <c r="N313" i="56"/>
  <c r="M313" i="56"/>
  <c r="L313" i="56"/>
  <c r="K313" i="56"/>
  <c r="J313" i="56"/>
  <c r="I313" i="56"/>
  <c r="H313" i="56"/>
  <c r="G313" i="56"/>
  <c r="F313" i="56"/>
  <c r="E313" i="56"/>
  <c r="Q312" i="56"/>
  <c r="P312" i="56"/>
  <c r="O312" i="56"/>
  <c r="N312" i="56"/>
  <c r="M312" i="56"/>
  <c r="L312" i="56"/>
  <c r="K312" i="56"/>
  <c r="J312" i="56"/>
  <c r="I312" i="56"/>
  <c r="H312" i="56"/>
  <c r="G312" i="56"/>
  <c r="F312" i="56"/>
  <c r="E312" i="56"/>
  <c r="R311" i="56"/>
  <c r="Q311" i="56"/>
  <c r="P311" i="56"/>
  <c r="O311" i="56"/>
  <c r="N311" i="56"/>
  <c r="M311" i="56"/>
  <c r="L311" i="56"/>
  <c r="K311" i="56"/>
  <c r="J311" i="56"/>
  <c r="I311" i="56"/>
  <c r="H311" i="56"/>
  <c r="G311" i="56"/>
  <c r="F311" i="56"/>
  <c r="E311" i="56"/>
  <c r="R279" i="56"/>
  <c r="Q278" i="56"/>
  <c r="P278" i="56"/>
  <c r="O278" i="56"/>
  <c r="N278" i="56"/>
  <c r="M278" i="56"/>
  <c r="L278" i="56"/>
  <c r="K278" i="56"/>
  <c r="J278" i="56"/>
  <c r="I278" i="56"/>
  <c r="H278" i="56"/>
  <c r="G278" i="56"/>
  <c r="F278" i="56"/>
  <c r="E278" i="56"/>
  <c r="Q277" i="56"/>
  <c r="P277" i="56"/>
  <c r="O277" i="56"/>
  <c r="N277" i="56"/>
  <c r="M277" i="56"/>
  <c r="L277" i="56"/>
  <c r="K277" i="56"/>
  <c r="J277" i="56"/>
  <c r="I277" i="56"/>
  <c r="H277" i="56"/>
  <c r="G277" i="56"/>
  <c r="F277" i="56"/>
  <c r="E277" i="56"/>
  <c r="R276" i="56"/>
  <c r="Q276" i="56"/>
  <c r="P276" i="56"/>
  <c r="O276" i="56"/>
  <c r="N276" i="56"/>
  <c r="M276" i="56"/>
  <c r="L276" i="56"/>
  <c r="K276" i="56"/>
  <c r="J276" i="56"/>
  <c r="I276" i="56"/>
  <c r="H276" i="56"/>
  <c r="G276" i="56"/>
  <c r="F276" i="56"/>
  <c r="E276" i="56"/>
  <c r="R245" i="56"/>
  <c r="Q244" i="56"/>
  <c r="P244" i="56"/>
  <c r="O244" i="56"/>
  <c r="M244" i="56"/>
  <c r="L244" i="56"/>
  <c r="K244" i="56"/>
  <c r="J244" i="56"/>
  <c r="I244" i="56"/>
  <c r="H244" i="56"/>
  <c r="G244" i="56"/>
  <c r="F244" i="56"/>
  <c r="E244" i="56"/>
  <c r="Q243" i="56"/>
  <c r="P243" i="56"/>
  <c r="O243" i="56"/>
  <c r="M243" i="56"/>
  <c r="L243" i="56"/>
  <c r="K243" i="56"/>
  <c r="J243" i="56"/>
  <c r="I243" i="56"/>
  <c r="H243" i="56"/>
  <c r="G243" i="56"/>
  <c r="F243" i="56"/>
  <c r="E243" i="56"/>
  <c r="R242" i="56"/>
  <c r="Q242" i="56"/>
  <c r="P242" i="56"/>
  <c r="O242" i="56"/>
  <c r="M242" i="56"/>
  <c r="L242" i="56"/>
  <c r="K242" i="56"/>
  <c r="J242" i="56"/>
  <c r="I242" i="56"/>
  <c r="H242" i="56"/>
  <c r="G242" i="56"/>
  <c r="F242" i="56"/>
  <c r="E242" i="56"/>
  <c r="R210" i="56"/>
  <c r="Q209" i="56"/>
  <c r="P209" i="56"/>
  <c r="O209" i="56"/>
  <c r="N209" i="56"/>
  <c r="M209" i="56"/>
  <c r="L209" i="56"/>
  <c r="K209" i="56"/>
  <c r="J209" i="56"/>
  <c r="I209" i="56"/>
  <c r="H209" i="56"/>
  <c r="G209" i="56"/>
  <c r="F209" i="56"/>
  <c r="E209" i="56"/>
  <c r="Q208" i="56"/>
  <c r="P208" i="56"/>
  <c r="O208" i="56"/>
  <c r="N208" i="56"/>
  <c r="M208" i="56"/>
  <c r="L208" i="56"/>
  <c r="K208" i="56"/>
  <c r="J208" i="56"/>
  <c r="I208" i="56"/>
  <c r="H208" i="56"/>
  <c r="G208" i="56"/>
  <c r="F208" i="56"/>
  <c r="E208" i="56"/>
  <c r="R207" i="56"/>
  <c r="Q207" i="56"/>
  <c r="P207" i="56"/>
  <c r="O207" i="56"/>
  <c r="N207" i="56"/>
  <c r="M207" i="56"/>
  <c r="L207" i="56"/>
  <c r="K207" i="56"/>
  <c r="J207" i="56"/>
  <c r="I207" i="56"/>
  <c r="H207" i="56"/>
  <c r="G207" i="56"/>
  <c r="F207" i="56"/>
  <c r="E207" i="56"/>
  <c r="R176" i="56"/>
  <c r="Q175" i="56"/>
  <c r="P175" i="56"/>
  <c r="O175" i="56"/>
  <c r="N175" i="56"/>
  <c r="M175" i="56"/>
  <c r="L175" i="56"/>
  <c r="K175" i="56"/>
  <c r="J175" i="56"/>
  <c r="I175" i="56"/>
  <c r="H175" i="56"/>
  <c r="G175" i="56"/>
  <c r="F175" i="56"/>
  <c r="E175" i="56"/>
  <c r="Q174" i="56"/>
  <c r="P174" i="56"/>
  <c r="O174" i="56"/>
  <c r="N174" i="56"/>
  <c r="M174" i="56"/>
  <c r="L174" i="56"/>
  <c r="K174" i="56"/>
  <c r="J174" i="56"/>
  <c r="I174" i="56"/>
  <c r="H174" i="56"/>
  <c r="G174" i="56"/>
  <c r="F174" i="56"/>
  <c r="E174" i="56"/>
  <c r="R173" i="56"/>
  <c r="Q173" i="56"/>
  <c r="P173" i="56"/>
  <c r="O173" i="56"/>
  <c r="N173" i="56"/>
  <c r="M173" i="56"/>
  <c r="L173" i="56"/>
  <c r="K173" i="56"/>
  <c r="J173" i="56"/>
  <c r="I173" i="56"/>
  <c r="H173" i="56"/>
  <c r="G173" i="56"/>
  <c r="F173" i="56"/>
  <c r="E173" i="56"/>
  <c r="R141" i="56"/>
  <c r="Q140" i="56"/>
  <c r="P140" i="56"/>
  <c r="O140" i="56"/>
  <c r="N140" i="56"/>
  <c r="M140" i="56"/>
  <c r="L140" i="56"/>
  <c r="K140" i="56"/>
  <c r="J140" i="56"/>
  <c r="I140" i="56"/>
  <c r="H140" i="56"/>
  <c r="G140" i="56"/>
  <c r="F140" i="56"/>
  <c r="E140" i="56"/>
  <c r="Q139" i="56"/>
  <c r="P139" i="56"/>
  <c r="O139" i="56"/>
  <c r="N139" i="56"/>
  <c r="M139" i="56"/>
  <c r="L139" i="56"/>
  <c r="K139" i="56"/>
  <c r="J139" i="56"/>
  <c r="I139" i="56"/>
  <c r="H139" i="56"/>
  <c r="G139" i="56"/>
  <c r="F139" i="56"/>
  <c r="E139" i="56"/>
  <c r="R138" i="56"/>
  <c r="Q138" i="56"/>
  <c r="P138" i="56"/>
  <c r="O138" i="56"/>
  <c r="N138" i="56"/>
  <c r="M138" i="56"/>
  <c r="L138" i="56"/>
  <c r="K138" i="56"/>
  <c r="J138" i="56"/>
  <c r="I138" i="56"/>
  <c r="H138" i="56"/>
  <c r="G138" i="56"/>
  <c r="F138" i="56"/>
  <c r="E138" i="56"/>
  <c r="R106" i="56"/>
  <c r="Q105" i="56"/>
  <c r="P105" i="56"/>
  <c r="O105" i="56"/>
  <c r="N105" i="56"/>
  <c r="M105" i="56"/>
  <c r="L105" i="56"/>
  <c r="K105" i="56"/>
  <c r="J105" i="56"/>
  <c r="I105" i="56"/>
  <c r="H105" i="56"/>
  <c r="G105" i="56"/>
  <c r="F105" i="56"/>
  <c r="E105" i="56"/>
  <c r="Q104" i="56"/>
  <c r="P104" i="56"/>
  <c r="O104" i="56"/>
  <c r="N104" i="56"/>
  <c r="M104" i="56"/>
  <c r="L104" i="56"/>
  <c r="K104" i="56"/>
  <c r="J104" i="56"/>
  <c r="I104" i="56"/>
  <c r="H104" i="56"/>
  <c r="G104" i="56"/>
  <c r="F104" i="56"/>
  <c r="E104" i="56"/>
  <c r="R103" i="56"/>
  <c r="Q103" i="56"/>
  <c r="P103" i="56"/>
  <c r="O103" i="56"/>
  <c r="N103" i="56"/>
  <c r="M103" i="56"/>
  <c r="L103" i="56"/>
  <c r="K103" i="56"/>
  <c r="J103" i="56"/>
  <c r="I103" i="56"/>
  <c r="H103" i="56"/>
  <c r="G103" i="56"/>
  <c r="F103" i="56"/>
  <c r="E103" i="56"/>
  <c r="Q71" i="56"/>
  <c r="P71" i="56"/>
  <c r="O71" i="56"/>
  <c r="M71" i="56"/>
  <c r="L71" i="56"/>
  <c r="K71" i="56"/>
  <c r="J71" i="56"/>
  <c r="I71" i="56"/>
  <c r="H71" i="56"/>
  <c r="G71" i="56"/>
  <c r="F71" i="56"/>
  <c r="E71" i="56"/>
  <c r="Q70" i="56"/>
  <c r="P70" i="56"/>
  <c r="O70" i="56"/>
  <c r="M70" i="56"/>
  <c r="L70" i="56"/>
  <c r="K70" i="56"/>
  <c r="J70" i="56"/>
  <c r="I70" i="56"/>
  <c r="H70" i="56"/>
  <c r="G70" i="56"/>
  <c r="F70" i="56"/>
  <c r="E70" i="56"/>
  <c r="Q69" i="56"/>
  <c r="P69" i="56"/>
  <c r="O69" i="56"/>
  <c r="M69" i="56"/>
  <c r="L69" i="56"/>
  <c r="K69" i="56"/>
  <c r="J69" i="56"/>
  <c r="I69" i="56"/>
  <c r="H69" i="56"/>
  <c r="G69" i="56"/>
  <c r="F69" i="56"/>
  <c r="E69" i="56"/>
  <c r="R37" i="56"/>
  <c r="Q36" i="56"/>
  <c r="P36" i="56"/>
  <c r="O36" i="56"/>
  <c r="N36" i="56"/>
  <c r="M36" i="56"/>
  <c r="L36" i="56"/>
  <c r="K36" i="56"/>
  <c r="J36" i="56"/>
  <c r="I36" i="56"/>
  <c r="H36" i="56"/>
  <c r="G36" i="56"/>
  <c r="F36" i="56"/>
  <c r="E36" i="56"/>
  <c r="Q35" i="56"/>
  <c r="P35" i="56"/>
  <c r="O35" i="56"/>
  <c r="N35" i="56"/>
  <c r="M35" i="56"/>
  <c r="L35" i="56"/>
  <c r="K35" i="56"/>
  <c r="J35" i="56"/>
  <c r="I35" i="56"/>
  <c r="H35" i="56"/>
  <c r="G35" i="56"/>
  <c r="F35" i="56"/>
  <c r="E35" i="56"/>
  <c r="Q34" i="56"/>
  <c r="P34" i="56"/>
  <c r="O34" i="56"/>
  <c r="N34" i="56"/>
  <c r="M34" i="56"/>
  <c r="L34" i="56"/>
  <c r="K34" i="56"/>
  <c r="J34" i="56"/>
  <c r="I34" i="56"/>
  <c r="H34" i="56"/>
  <c r="G34" i="56"/>
  <c r="F34" i="56"/>
  <c r="E34" i="56"/>
  <c r="E416" i="55"/>
  <c r="S415" i="55"/>
  <c r="R415" i="55"/>
  <c r="Q415" i="55"/>
  <c r="P415" i="55"/>
  <c r="O415" i="55"/>
  <c r="N415" i="55"/>
  <c r="M415" i="55"/>
  <c r="L415" i="55"/>
  <c r="K415" i="55"/>
  <c r="J415" i="55"/>
  <c r="I415" i="55"/>
  <c r="H415" i="55"/>
  <c r="G415" i="55"/>
  <c r="F415" i="55"/>
  <c r="S414" i="55"/>
  <c r="R414" i="55"/>
  <c r="Q414" i="55"/>
  <c r="P414" i="55"/>
  <c r="O414" i="55"/>
  <c r="N414" i="55"/>
  <c r="M414" i="55"/>
  <c r="L414" i="55"/>
  <c r="K414" i="55"/>
  <c r="J414" i="55"/>
  <c r="I414" i="55"/>
  <c r="H414" i="55"/>
  <c r="G414" i="55"/>
  <c r="F414" i="55"/>
  <c r="S413" i="55"/>
  <c r="R413" i="55"/>
  <c r="Q413" i="55"/>
  <c r="P413" i="55"/>
  <c r="O413" i="55"/>
  <c r="N413" i="55"/>
  <c r="M413" i="55"/>
  <c r="L413" i="55"/>
  <c r="K413" i="55"/>
  <c r="J413" i="55"/>
  <c r="I413" i="55"/>
  <c r="H413" i="55"/>
  <c r="G413" i="55"/>
  <c r="F413" i="55"/>
  <c r="E413" i="55"/>
  <c r="E381" i="55"/>
  <c r="S380" i="55"/>
  <c r="R380" i="55"/>
  <c r="Q380" i="55"/>
  <c r="P380" i="55"/>
  <c r="O380" i="55"/>
  <c r="N380" i="55"/>
  <c r="M380" i="55"/>
  <c r="L380" i="55"/>
  <c r="K380" i="55"/>
  <c r="J380" i="55"/>
  <c r="I380" i="55"/>
  <c r="H380" i="55"/>
  <c r="G380" i="55"/>
  <c r="F380" i="55"/>
  <c r="S379" i="55"/>
  <c r="R379" i="55"/>
  <c r="Q379" i="55"/>
  <c r="P379" i="55"/>
  <c r="O379" i="55"/>
  <c r="N379" i="55"/>
  <c r="M379" i="55"/>
  <c r="L379" i="55"/>
  <c r="K379" i="55"/>
  <c r="J379" i="55"/>
  <c r="I379" i="55"/>
  <c r="H379" i="55"/>
  <c r="G379" i="55"/>
  <c r="F379" i="55"/>
  <c r="S378" i="55"/>
  <c r="R378" i="55"/>
  <c r="Q378" i="55"/>
  <c r="P378" i="55"/>
  <c r="O378" i="55"/>
  <c r="N378" i="55"/>
  <c r="M378" i="55"/>
  <c r="L378" i="55"/>
  <c r="K378" i="55"/>
  <c r="J378" i="55"/>
  <c r="I378" i="55"/>
  <c r="H378" i="55"/>
  <c r="G378" i="55"/>
  <c r="F378" i="55"/>
  <c r="E378" i="55"/>
  <c r="E349" i="55"/>
  <c r="S348" i="55"/>
  <c r="R348" i="55"/>
  <c r="Q348" i="55"/>
  <c r="P348" i="55"/>
  <c r="O348" i="55"/>
  <c r="N348" i="55"/>
  <c r="M348" i="55"/>
  <c r="L348" i="55"/>
  <c r="K348" i="55"/>
  <c r="J348" i="55"/>
  <c r="I348" i="55"/>
  <c r="H348" i="55"/>
  <c r="G348" i="55"/>
  <c r="F348" i="55"/>
  <c r="S347" i="55"/>
  <c r="R347" i="55"/>
  <c r="Q347" i="55"/>
  <c r="P347" i="55"/>
  <c r="O347" i="55"/>
  <c r="N347" i="55"/>
  <c r="M347" i="55"/>
  <c r="L347" i="55"/>
  <c r="K347" i="55"/>
  <c r="J347" i="55"/>
  <c r="I347" i="55"/>
  <c r="H347" i="55"/>
  <c r="G347" i="55"/>
  <c r="F347" i="55"/>
  <c r="S346" i="55"/>
  <c r="R346" i="55"/>
  <c r="Q346" i="55"/>
  <c r="P346" i="55"/>
  <c r="O346" i="55"/>
  <c r="E314" i="55"/>
  <c r="S313" i="55"/>
  <c r="R313" i="55"/>
  <c r="Q313" i="55"/>
  <c r="P313" i="55"/>
  <c r="O313" i="55"/>
  <c r="N313" i="55"/>
  <c r="M313" i="55"/>
  <c r="L313" i="55"/>
  <c r="K313" i="55"/>
  <c r="J313" i="55"/>
  <c r="I313" i="55"/>
  <c r="H313" i="55"/>
  <c r="G313" i="55"/>
  <c r="F313" i="55"/>
  <c r="S312" i="55"/>
  <c r="R312" i="55"/>
  <c r="Q312" i="55"/>
  <c r="P312" i="55"/>
  <c r="O312" i="55"/>
  <c r="N312" i="55"/>
  <c r="M312" i="55"/>
  <c r="L312" i="55"/>
  <c r="K312" i="55"/>
  <c r="J312" i="55"/>
  <c r="I312" i="55"/>
  <c r="H312" i="55"/>
  <c r="G312" i="55"/>
  <c r="F312" i="55"/>
  <c r="S311" i="55"/>
  <c r="R311" i="55"/>
  <c r="Q311" i="55"/>
  <c r="P311" i="55"/>
  <c r="O311" i="55"/>
  <c r="N311" i="55"/>
  <c r="M311" i="55"/>
  <c r="L311" i="55"/>
  <c r="K311" i="55"/>
  <c r="J311" i="55"/>
  <c r="I311" i="55"/>
  <c r="H311" i="55"/>
  <c r="G311" i="55"/>
  <c r="F311" i="55"/>
  <c r="E311" i="55"/>
  <c r="E279" i="55"/>
  <c r="S278" i="55"/>
  <c r="R278" i="55"/>
  <c r="Q278" i="55"/>
  <c r="P278" i="55"/>
  <c r="O278" i="55"/>
  <c r="S277" i="55"/>
  <c r="R277" i="55"/>
  <c r="Q277" i="55"/>
  <c r="P277" i="55"/>
  <c r="O277" i="55"/>
  <c r="S276" i="55"/>
  <c r="R276" i="55"/>
  <c r="Q276" i="55"/>
  <c r="P276" i="55"/>
  <c r="O276" i="55"/>
  <c r="E245" i="55"/>
  <c r="S244" i="55"/>
  <c r="R244" i="55"/>
  <c r="Q244" i="55"/>
  <c r="P244" i="55"/>
  <c r="O244" i="55"/>
  <c r="N244" i="55"/>
  <c r="M244" i="55"/>
  <c r="L244" i="55"/>
  <c r="K244" i="55"/>
  <c r="J244" i="55"/>
  <c r="I244" i="55"/>
  <c r="H244" i="55"/>
  <c r="G244" i="55"/>
  <c r="F244" i="55"/>
  <c r="Q243" i="55"/>
  <c r="P243" i="55"/>
  <c r="O243" i="55"/>
  <c r="N243" i="55"/>
  <c r="M243" i="55"/>
  <c r="L243" i="55"/>
  <c r="K243" i="55"/>
  <c r="J243" i="55"/>
  <c r="I243" i="55"/>
  <c r="H243" i="55"/>
  <c r="G243" i="55"/>
  <c r="F243" i="55"/>
  <c r="Q242" i="55"/>
  <c r="P242" i="55"/>
  <c r="O242" i="55"/>
  <c r="N242" i="55"/>
  <c r="M242" i="55"/>
  <c r="L242" i="55"/>
  <c r="K242" i="55"/>
  <c r="J242" i="55"/>
  <c r="I242" i="55"/>
  <c r="H242" i="55"/>
  <c r="G242" i="55"/>
  <c r="F242" i="55"/>
  <c r="E242" i="55"/>
  <c r="E210" i="55"/>
  <c r="S209" i="55"/>
  <c r="R209" i="55"/>
  <c r="Q209" i="55"/>
  <c r="P209" i="55"/>
  <c r="O209" i="55"/>
  <c r="N209" i="55"/>
  <c r="M209" i="55"/>
  <c r="L209" i="55"/>
  <c r="K209" i="55"/>
  <c r="J209" i="55"/>
  <c r="I209" i="55"/>
  <c r="H209" i="55"/>
  <c r="G209" i="55"/>
  <c r="F209" i="55"/>
  <c r="S208" i="55"/>
  <c r="R208" i="55"/>
  <c r="Q208" i="55"/>
  <c r="P208" i="55"/>
  <c r="O208" i="55"/>
  <c r="N208" i="55"/>
  <c r="M208" i="55"/>
  <c r="L208" i="55"/>
  <c r="K208" i="55"/>
  <c r="J208" i="55"/>
  <c r="I208" i="55"/>
  <c r="H208" i="55"/>
  <c r="G208" i="55"/>
  <c r="F208" i="55"/>
  <c r="S207" i="55"/>
  <c r="R207" i="55"/>
  <c r="P207" i="55"/>
  <c r="O207" i="55"/>
  <c r="N207" i="55"/>
  <c r="M207" i="55"/>
  <c r="L207" i="55"/>
  <c r="K207" i="55"/>
  <c r="J207" i="55"/>
  <c r="I207" i="55"/>
  <c r="H207" i="55"/>
  <c r="G207" i="55"/>
  <c r="F207" i="55"/>
  <c r="E207" i="55"/>
  <c r="E176" i="55"/>
  <c r="S175" i="55"/>
  <c r="R175" i="55"/>
  <c r="Q175" i="55"/>
  <c r="P175" i="55"/>
  <c r="O175" i="55"/>
  <c r="N175" i="55"/>
  <c r="M175" i="55"/>
  <c r="L175" i="55"/>
  <c r="K175" i="55"/>
  <c r="J175" i="55"/>
  <c r="I175" i="55"/>
  <c r="H175" i="55"/>
  <c r="G175" i="55"/>
  <c r="F175" i="55"/>
  <c r="S174" i="55"/>
  <c r="R174" i="55"/>
  <c r="Q174" i="55"/>
  <c r="P174" i="55"/>
  <c r="O174" i="55"/>
  <c r="N174" i="55"/>
  <c r="M174" i="55"/>
  <c r="L174" i="55"/>
  <c r="K174" i="55"/>
  <c r="J174" i="55"/>
  <c r="I174" i="55"/>
  <c r="H174" i="55"/>
  <c r="G174" i="55"/>
  <c r="F174" i="55"/>
  <c r="S173" i="55"/>
  <c r="R173" i="55"/>
  <c r="Q173" i="55"/>
  <c r="P173" i="55"/>
  <c r="O173" i="55"/>
  <c r="N173" i="55"/>
  <c r="M173" i="55"/>
  <c r="L173" i="55"/>
  <c r="K173" i="55"/>
  <c r="J173" i="55"/>
  <c r="I173" i="55"/>
  <c r="H173" i="55"/>
  <c r="G173" i="55"/>
  <c r="F173" i="55"/>
  <c r="E173" i="55"/>
  <c r="E141" i="55"/>
  <c r="S140" i="55"/>
  <c r="R140" i="55"/>
  <c r="Q140" i="55"/>
  <c r="P140" i="55"/>
  <c r="O140" i="55"/>
  <c r="N140" i="55"/>
  <c r="M140" i="55"/>
  <c r="L140" i="55"/>
  <c r="K140" i="55"/>
  <c r="J140" i="55"/>
  <c r="I140" i="55"/>
  <c r="H140" i="55"/>
  <c r="G140" i="55"/>
  <c r="F140" i="55"/>
  <c r="S139" i="55"/>
  <c r="R139" i="55"/>
  <c r="Q139" i="55"/>
  <c r="P139" i="55"/>
  <c r="O139" i="55"/>
  <c r="N139" i="55"/>
  <c r="M139" i="55"/>
  <c r="L139" i="55"/>
  <c r="K139" i="55"/>
  <c r="J139" i="55"/>
  <c r="I139" i="55"/>
  <c r="H139" i="55"/>
  <c r="G139" i="55"/>
  <c r="F139" i="55"/>
  <c r="S138" i="55"/>
  <c r="R138" i="55"/>
  <c r="Q138" i="55"/>
  <c r="P138" i="55"/>
  <c r="O138" i="55"/>
  <c r="N138" i="55"/>
  <c r="M138" i="55"/>
  <c r="L138" i="55"/>
  <c r="K138" i="55"/>
  <c r="J138" i="55"/>
  <c r="I138" i="55"/>
  <c r="H138" i="55"/>
  <c r="G138" i="55"/>
  <c r="F138" i="55"/>
  <c r="E138" i="55"/>
  <c r="E106" i="55"/>
  <c r="S105" i="55"/>
  <c r="R105" i="55"/>
  <c r="Q105" i="55"/>
  <c r="P105" i="55"/>
  <c r="O105" i="55"/>
  <c r="N105" i="55"/>
  <c r="M105" i="55"/>
  <c r="L105" i="55"/>
  <c r="K105" i="55"/>
  <c r="J105" i="55"/>
  <c r="I105" i="55"/>
  <c r="H105" i="55"/>
  <c r="G105" i="55"/>
  <c r="F105" i="55"/>
  <c r="S104" i="55"/>
  <c r="R104" i="55"/>
  <c r="Q104" i="55"/>
  <c r="P104" i="55"/>
  <c r="O104" i="55"/>
  <c r="N104" i="55"/>
  <c r="M104" i="55"/>
  <c r="L104" i="55"/>
  <c r="K104" i="55"/>
  <c r="J104" i="55"/>
  <c r="I104" i="55"/>
  <c r="H104" i="55"/>
  <c r="G104" i="55"/>
  <c r="F104" i="55"/>
  <c r="S103" i="55"/>
  <c r="R103" i="55"/>
  <c r="P103" i="55"/>
  <c r="O103" i="55"/>
  <c r="N103" i="55"/>
  <c r="M103" i="55"/>
  <c r="L103" i="55"/>
  <c r="K103" i="55"/>
  <c r="J103" i="55"/>
  <c r="I103" i="55"/>
  <c r="H103" i="55"/>
  <c r="G103" i="55"/>
  <c r="F103" i="55"/>
  <c r="E103" i="55"/>
  <c r="E72" i="55"/>
  <c r="S71" i="55"/>
  <c r="R71" i="55"/>
  <c r="Q71" i="55"/>
  <c r="P71" i="55"/>
  <c r="O71" i="55"/>
  <c r="N71" i="55"/>
  <c r="M71" i="55"/>
  <c r="L71" i="55"/>
  <c r="K71" i="55"/>
  <c r="J71" i="55"/>
  <c r="I71" i="55"/>
  <c r="H71" i="55"/>
  <c r="G71" i="55"/>
  <c r="F71" i="55"/>
  <c r="S70" i="55"/>
  <c r="R70" i="55"/>
  <c r="Q70" i="55"/>
  <c r="P70" i="55"/>
  <c r="O70" i="55"/>
  <c r="N70" i="55"/>
  <c r="M70" i="55"/>
  <c r="L70" i="55"/>
  <c r="K70" i="55"/>
  <c r="J70" i="55"/>
  <c r="I70" i="55"/>
  <c r="H70" i="55"/>
  <c r="G70" i="55"/>
  <c r="F70" i="55"/>
  <c r="S69" i="55"/>
  <c r="R69" i="55"/>
  <c r="Q69" i="55"/>
  <c r="P69" i="55"/>
  <c r="O69" i="55"/>
  <c r="N69" i="55"/>
  <c r="M69" i="55"/>
  <c r="L69" i="55"/>
  <c r="K69" i="55"/>
  <c r="J69" i="55"/>
  <c r="I69" i="55"/>
  <c r="H69" i="55"/>
  <c r="G69" i="55"/>
  <c r="F69" i="55"/>
  <c r="E69" i="55"/>
  <c r="E37" i="55"/>
  <c r="S36" i="55"/>
  <c r="R36" i="55"/>
  <c r="Q36" i="55"/>
  <c r="P36" i="55"/>
  <c r="O36" i="55"/>
  <c r="N36" i="55"/>
  <c r="M36" i="55"/>
  <c r="L36" i="55"/>
  <c r="K36" i="55"/>
  <c r="J36" i="55"/>
  <c r="I36" i="55"/>
  <c r="H36" i="55"/>
  <c r="G36" i="55"/>
  <c r="F36" i="55"/>
  <c r="S35" i="55"/>
  <c r="R35" i="55"/>
  <c r="Q35" i="55"/>
  <c r="P35" i="55"/>
  <c r="O35" i="55"/>
  <c r="N35" i="55"/>
  <c r="M35" i="55"/>
  <c r="L35" i="55"/>
  <c r="K35" i="55"/>
  <c r="J35" i="55"/>
  <c r="I35" i="55"/>
  <c r="H35" i="55"/>
  <c r="G35" i="55"/>
  <c r="F35" i="55"/>
  <c r="S34" i="55"/>
  <c r="R34" i="55"/>
  <c r="Q34" i="55"/>
  <c r="P34" i="55"/>
  <c r="O34" i="55"/>
  <c r="N34" i="55"/>
  <c r="M34" i="55"/>
  <c r="L34" i="55"/>
  <c r="K34" i="55"/>
  <c r="J34" i="55"/>
  <c r="I34" i="55"/>
  <c r="H34" i="55"/>
  <c r="G34" i="55"/>
  <c r="F34" i="55"/>
  <c r="E34" i="55"/>
  <c r="S416" i="54"/>
  <c r="E416" i="54"/>
  <c r="R415" i="54"/>
  <c r="Q415" i="54"/>
  <c r="P415" i="54"/>
  <c r="O415" i="54"/>
  <c r="N415" i="54"/>
  <c r="M415" i="54"/>
  <c r="L415" i="54"/>
  <c r="K415" i="54"/>
  <c r="J415" i="54"/>
  <c r="I415" i="54"/>
  <c r="H415" i="54"/>
  <c r="G415" i="54"/>
  <c r="F415" i="54"/>
  <c r="R414" i="54"/>
  <c r="Q414" i="54"/>
  <c r="P414" i="54"/>
  <c r="O414" i="54"/>
  <c r="N414" i="54"/>
  <c r="M414" i="54"/>
  <c r="L414" i="54"/>
  <c r="K414" i="54"/>
  <c r="J414" i="54"/>
  <c r="I414" i="54"/>
  <c r="H414" i="54"/>
  <c r="G414" i="54"/>
  <c r="F414" i="54"/>
  <c r="S413" i="54"/>
  <c r="R413" i="54"/>
  <c r="Q413" i="54"/>
  <c r="P413" i="54"/>
  <c r="O413" i="54"/>
  <c r="N413" i="54"/>
  <c r="M413" i="54"/>
  <c r="L413" i="54"/>
  <c r="K413" i="54"/>
  <c r="J413" i="54"/>
  <c r="I413" i="54"/>
  <c r="H413" i="54"/>
  <c r="G413" i="54"/>
  <c r="F413" i="54"/>
  <c r="E413" i="54"/>
  <c r="S381" i="54"/>
  <c r="E381" i="54"/>
  <c r="R380" i="54"/>
  <c r="Q380" i="54"/>
  <c r="P380" i="54"/>
  <c r="O380" i="54"/>
  <c r="N380" i="54"/>
  <c r="M380" i="54"/>
  <c r="L380" i="54"/>
  <c r="K380" i="54"/>
  <c r="J380" i="54"/>
  <c r="I380" i="54"/>
  <c r="H380" i="54"/>
  <c r="G380" i="54"/>
  <c r="F380" i="54"/>
  <c r="R379" i="54"/>
  <c r="Q379" i="54"/>
  <c r="P379" i="54"/>
  <c r="O379" i="54"/>
  <c r="N379" i="54"/>
  <c r="M379" i="54"/>
  <c r="L379" i="54"/>
  <c r="K379" i="54"/>
  <c r="J379" i="54"/>
  <c r="I379" i="54"/>
  <c r="H379" i="54"/>
  <c r="G379" i="54"/>
  <c r="F379" i="54"/>
  <c r="S378" i="54"/>
  <c r="R378" i="54"/>
  <c r="Q378" i="54"/>
  <c r="P378" i="54"/>
  <c r="O378" i="54"/>
  <c r="N378" i="54"/>
  <c r="M378" i="54"/>
  <c r="L378" i="54"/>
  <c r="K378" i="54"/>
  <c r="J378" i="54"/>
  <c r="I378" i="54"/>
  <c r="H378" i="54"/>
  <c r="G378" i="54"/>
  <c r="F378" i="54"/>
  <c r="E378" i="54"/>
  <c r="S349" i="54"/>
  <c r="E349" i="54"/>
  <c r="R348" i="54"/>
  <c r="Q348" i="54"/>
  <c r="P348" i="54"/>
  <c r="O348" i="54"/>
  <c r="N348" i="54"/>
  <c r="M348" i="54"/>
  <c r="L348" i="54"/>
  <c r="K348" i="54"/>
  <c r="J348" i="54"/>
  <c r="I348" i="54"/>
  <c r="H348" i="54"/>
  <c r="G348" i="54"/>
  <c r="F348" i="54"/>
  <c r="R347" i="54"/>
  <c r="Q347" i="54"/>
  <c r="P347" i="54"/>
  <c r="O347" i="54"/>
  <c r="N347" i="54"/>
  <c r="M347" i="54"/>
  <c r="L347" i="54"/>
  <c r="K347" i="54"/>
  <c r="J347" i="54"/>
  <c r="I347" i="54"/>
  <c r="H347" i="54"/>
  <c r="G347" i="54"/>
  <c r="F347" i="54"/>
  <c r="S346" i="54"/>
  <c r="R346" i="54"/>
  <c r="Q346" i="54"/>
  <c r="P346" i="54"/>
  <c r="O346" i="54"/>
  <c r="N346" i="54"/>
  <c r="M346" i="54"/>
  <c r="E346" i="54"/>
  <c r="S314" i="54"/>
  <c r="E314" i="54"/>
  <c r="R313" i="54"/>
  <c r="Q313" i="54"/>
  <c r="P313" i="54"/>
  <c r="O313" i="54"/>
  <c r="N313" i="54"/>
  <c r="M313" i="54"/>
  <c r="L313" i="54"/>
  <c r="K313" i="54"/>
  <c r="J313" i="54"/>
  <c r="I313" i="54"/>
  <c r="H313" i="54"/>
  <c r="G313" i="54"/>
  <c r="F313" i="54"/>
  <c r="R312" i="54"/>
  <c r="Q312" i="54"/>
  <c r="P312" i="54"/>
  <c r="O312" i="54"/>
  <c r="N312" i="54"/>
  <c r="M312" i="54"/>
  <c r="L312" i="54"/>
  <c r="K312" i="54"/>
  <c r="J312" i="54"/>
  <c r="I312" i="54"/>
  <c r="H312" i="54"/>
  <c r="G312" i="54"/>
  <c r="F312" i="54"/>
  <c r="S311" i="54"/>
  <c r="R311" i="54"/>
  <c r="Q311" i="54"/>
  <c r="P311" i="54"/>
  <c r="O311" i="54"/>
  <c r="N311" i="54"/>
  <c r="M311" i="54"/>
  <c r="L311" i="54"/>
  <c r="K311" i="54"/>
  <c r="J311" i="54"/>
  <c r="I311" i="54"/>
  <c r="H311" i="54"/>
  <c r="G311" i="54"/>
  <c r="F311" i="54"/>
  <c r="E311" i="54"/>
  <c r="S279" i="54"/>
  <c r="E279" i="54"/>
  <c r="R278" i="54"/>
  <c r="Q278" i="54"/>
  <c r="P278" i="54"/>
  <c r="O278" i="54"/>
  <c r="N278" i="54"/>
  <c r="M278" i="54"/>
  <c r="L278" i="54"/>
  <c r="K278" i="54"/>
  <c r="J278" i="54"/>
  <c r="I278" i="54"/>
  <c r="H278" i="54"/>
  <c r="G278" i="54"/>
  <c r="F278" i="54"/>
  <c r="R277" i="54"/>
  <c r="Q277" i="54"/>
  <c r="P277" i="54"/>
  <c r="O277" i="54"/>
  <c r="N277" i="54"/>
  <c r="M277" i="54"/>
  <c r="L277" i="54"/>
  <c r="K277" i="54"/>
  <c r="J277" i="54"/>
  <c r="I277" i="54"/>
  <c r="H277" i="54"/>
  <c r="G277" i="54"/>
  <c r="F277" i="54"/>
  <c r="R276" i="54"/>
  <c r="Q276" i="54"/>
  <c r="P276" i="54"/>
  <c r="O276" i="54"/>
  <c r="N276" i="54"/>
  <c r="M276" i="54"/>
  <c r="L276" i="54"/>
  <c r="K276" i="54"/>
  <c r="J276" i="54"/>
  <c r="I276" i="54"/>
  <c r="H276" i="54"/>
  <c r="G276" i="54"/>
  <c r="F276" i="54"/>
  <c r="E276" i="54"/>
  <c r="S245" i="54"/>
  <c r="E245" i="54"/>
  <c r="R244" i="54"/>
  <c r="Q244" i="54"/>
  <c r="P244" i="54"/>
  <c r="O244" i="54"/>
  <c r="N244" i="54"/>
  <c r="M244" i="54"/>
  <c r="L244" i="54"/>
  <c r="K244" i="54"/>
  <c r="J244" i="54"/>
  <c r="I244" i="54"/>
  <c r="H244" i="54"/>
  <c r="G244" i="54"/>
  <c r="F244" i="54"/>
  <c r="R243" i="54"/>
  <c r="Q243" i="54"/>
  <c r="P243" i="54"/>
  <c r="O243" i="54"/>
  <c r="N243" i="54"/>
  <c r="M243" i="54"/>
  <c r="L243" i="54"/>
  <c r="K243" i="54"/>
  <c r="J243" i="54"/>
  <c r="I243" i="54"/>
  <c r="H243" i="54"/>
  <c r="G243" i="54"/>
  <c r="F243" i="54"/>
  <c r="S242" i="54"/>
  <c r="Q242" i="54"/>
  <c r="P242" i="54"/>
  <c r="O242" i="54"/>
  <c r="N242" i="54"/>
  <c r="M242" i="54"/>
  <c r="L242" i="54"/>
  <c r="K242" i="54"/>
  <c r="J242" i="54"/>
  <c r="I242" i="54"/>
  <c r="H242" i="54"/>
  <c r="G242" i="54"/>
  <c r="F242" i="54"/>
  <c r="E242" i="54"/>
  <c r="S210" i="54"/>
  <c r="E210" i="54"/>
  <c r="R209" i="54"/>
  <c r="Q209" i="54"/>
  <c r="P209" i="54"/>
  <c r="O209" i="54"/>
  <c r="N209" i="54"/>
  <c r="M209" i="54"/>
  <c r="L209" i="54"/>
  <c r="K209" i="54"/>
  <c r="J209" i="54"/>
  <c r="I209" i="54"/>
  <c r="H209" i="54"/>
  <c r="G209" i="54"/>
  <c r="F209" i="54"/>
  <c r="R208" i="54"/>
  <c r="Q208" i="54"/>
  <c r="P208" i="54"/>
  <c r="O208" i="54"/>
  <c r="N208" i="54"/>
  <c r="M208" i="54"/>
  <c r="L208" i="54"/>
  <c r="K208" i="54"/>
  <c r="J208" i="54"/>
  <c r="I208" i="54"/>
  <c r="H208" i="54"/>
  <c r="G208" i="54"/>
  <c r="F208" i="54"/>
  <c r="S207" i="54"/>
  <c r="R207" i="54"/>
  <c r="Q207" i="54"/>
  <c r="P207" i="54"/>
  <c r="O207" i="54"/>
  <c r="N207" i="54"/>
  <c r="M207" i="54"/>
  <c r="L207" i="54"/>
  <c r="K207" i="54"/>
  <c r="J207" i="54"/>
  <c r="I207" i="54"/>
  <c r="H207" i="54"/>
  <c r="G207" i="54"/>
  <c r="F207" i="54"/>
  <c r="E207" i="54"/>
  <c r="S176" i="54"/>
  <c r="E176" i="54"/>
  <c r="R175" i="54"/>
  <c r="Q175" i="54"/>
  <c r="P175" i="54"/>
  <c r="O175" i="54"/>
  <c r="N175" i="54"/>
  <c r="M175" i="54"/>
  <c r="R174" i="54"/>
  <c r="Q174" i="54"/>
  <c r="P174" i="54"/>
  <c r="O174" i="54"/>
  <c r="N174" i="54"/>
  <c r="M174" i="54"/>
  <c r="S173" i="54"/>
  <c r="R173" i="54"/>
  <c r="Q173" i="54"/>
  <c r="P173" i="54"/>
  <c r="O173" i="54"/>
  <c r="N173" i="54"/>
  <c r="M173" i="54"/>
  <c r="S141" i="54"/>
  <c r="E141" i="54"/>
  <c r="R140" i="54"/>
  <c r="Q140" i="54"/>
  <c r="P140" i="54"/>
  <c r="O140" i="54"/>
  <c r="N140" i="54"/>
  <c r="M140" i="54"/>
  <c r="L140" i="54"/>
  <c r="K140" i="54"/>
  <c r="J140" i="54"/>
  <c r="I140" i="54"/>
  <c r="H140" i="54"/>
  <c r="G140" i="54"/>
  <c r="F140" i="54"/>
  <c r="R139" i="54"/>
  <c r="Q139" i="54"/>
  <c r="P139" i="54"/>
  <c r="O139" i="54"/>
  <c r="N139" i="54"/>
  <c r="M139" i="54"/>
  <c r="L139" i="54"/>
  <c r="K139" i="54"/>
  <c r="J139" i="54"/>
  <c r="I139" i="54"/>
  <c r="H139" i="54"/>
  <c r="G139" i="54"/>
  <c r="F139" i="54"/>
  <c r="S138" i="54"/>
  <c r="R138" i="54"/>
  <c r="Q138" i="54"/>
  <c r="P138" i="54"/>
  <c r="O138" i="54"/>
  <c r="N138" i="54"/>
  <c r="M138" i="54"/>
  <c r="L138" i="54"/>
  <c r="K138" i="54"/>
  <c r="J138" i="54"/>
  <c r="I138" i="54"/>
  <c r="H138" i="54"/>
  <c r="G138" i="54"/>
  <c r="F138" i="54"/>
  <c r="E138" i="54"/>
  <c r="S106" i="54"/>
  <c r="E106" i="54"/>
  <c r="R105" i="54"/>
  <c r="Q105" i="54"/>
  <c r="P105" i="54"/>
  <c r="O105" i="54"/>
  <c r="N105" i="54"/>
  <c r="M105" i="54"/>
  <c r="L105" i="54"/>
  <c r="K105" i="54"/>
  <c r="J105" i="54"/>
  <c r="I105" i="54"/>
  <c r="H105" i="54"/>
  <c r="G105" i="54"/>
  <c r="F105" i="54"/>
  <c r="R104" i="54"/>
  <c r="Q104" i="54"/>
  <c r="P104" i="54"/>
  <c r="O104" i="54"/>
  <c r="N104" i="54"/>
  <c r="M104" i="54"/>
  <c r="L104" i="54"/>
  <c r="K104" i="54"/>
  <c r="J104" i="54"/>
  <c r="I104" i="54"/>
  <c r="H104" i="54"/>
  <c r="G104" i="54"/>
  <c r="F104" i="54"/>
  <c r="R103" i="54"/>
  <c r="Q103" i="54"/>
  <c r="P103" i="54"/>
  <c r="O103" i="54"/>
  <c r="N103" i="54"/>
  <c r="M103" i="54"/>
  <c r="L103" i="54"/>
  <c r="K103" i="54"/>
  <c r="J103" i="54"/>
  <c r="I103" i="54"/>
  <c r="H103" i="54"/>
  <c r="G103" i="54"/>
  <c r="F103" i="54"/>
  <c r="E103" i="54"/>
  <c r="S72" i="54"/>
  <c r="E72" i="54"/>
  <c r="R71" i="54"/>
  <c r="Q71" i="54"/>
  <c r="P71" i="54"/>
  <c r="O71" i="54"/>
  <c r="N71" i="54"/>
  <c r="M71" i="54"/>
  <c r="L71" i="54"/>
  <c r="K71" i="54"/>
  <c r="J71" i="54"/>
  <c r="I71" i="54"/>
  <c r="H71" i="54"/>
  <c r="G71" i="54"/>
  <c r="F71" i="54"/>
  <c r="R70" i="54"/>
  <c r="Q70" i="54"/>
  <c r="P70" i="54"/>
  <c r="O70" i="54"/>
  <c r="N70" i="54"/>
  <c r="M70" i="54"/>
  <c r="L70" i="54"/>
  <c r="K70" i="54"/>
  <c r="J70" i="54"/>
  <c r="I70" i="54"/>
  <c r="H70" i="54"/>
  <c r="G70" i="54"/>
  <c r="F70" i="54"/>
  <c r="S69" i="54"/>
  <c r="R69" i="54"/>
  <c r="Q69" i="54"/>
  <c r="P69" i="54"/>
  <c r="O69" i="54"/>
  <c r="N69" i="54"/>
  <c r="M69" i="54"/>
  <c r="L69" i="54"/>
  <c r="K69" i="54"/>
  <c r="J69" i="54"/>
  <c r="I69" i="54"/>
  <c r="H69" i="54"/>
  <c r="G69" i="54"/>
  <c r="F69" i="54"/>
  <c r="E69" i="54"/>
  <c r="S37" i="54"/>
  <c r="E37" i="54"/>
  <c r="R36" i="54"/>
  <c r="Q36" i="54"/>
  <c r="P36" i="54"/>
  <c r="O36" i="54"/>
  <c r="N36" i="54"/>
  <c r="M36" i="54"/>
  <c r="L36" i="54"/>
  <c r="K36" i="54"/>
  <c r="J36" i="54"/>
  <c r="I36" i="54"/>
  <c r="H36" i="54"/>
  <c r="G36" i="54"/>
  <c r="F36" i="54"/>
  <c r="R35" i="54"/>
  <c r="Q35" i="54"/>
  <c r="P35" i="54"/>
  <c r="O35" i="54"/>
  <c r="N35" i="54"/>
  <c r="M35" i="54"/>
  <c r="L35" i="54"/>
  <c r="K35" i="54"/>
  <c r="J35" i="54"/>
  <c r="I35" i="54"/>
  <c r="H35" i="54"/>
  <c r="G35" i="54"/>
  <c r="F35" i="54"/>
  <c r="S34" i="54"/>
  <c r="R34" i="54"/>
  <c r="Q34" i="54"/>
  <c r="P34" i="54"/>
  <c r="O34" i="54"/>
  <c r="N34" i="54"/>
  <c r="M34" i="54"/>
  <c r="L34" i="54"/>
  <c r="K34" i="54"/>
  <c r="J34" i="54"/>
  <c r="I34" i="54"/>
  <c r="H34" i="54"/>
  <c r="G34" i="54"/>
  <c r="F34" i="54"/>
  <c r="E34" i="54"/>
  <c r="U416" i="53"/>
  <c r="E416" i="53"/>
  <c r="S415" i="53"/>
  <c r="R415" i="53"/>
  <c r="Q415" i="53"/>
  <c r="P415" i="53"/>
  <c r="O415" i="53"/>
  <c r="N415" i="53"/>
  <c r="M415" i="53"/>
  <c r="L415" i="53"/>
  <c r="K415" i="53"/>
  <c r="J415" i="53"/>
  <c r="I415" i="53"/>
  <c r="H415" i="53"/>
  <c r="G415" i="53"/>
  <c r="F415" i="53"/>
  <c r="S414" i="53"/>
  <c r="R414" i="53"/>
  <c r="Q414" i="53"/>
  <c r="P414" i="53"/>
  <c r="O414" i="53"/>
  <c r="N414" i="53"/>
  <c r="M414" i="53"/>
  <c r="L414" i="53"/>
  <c r="K414" i="53"/>
  <c r="J414" i="53"/>
  <c r="I414" i="53"/>
  <c r="H414" i="53"/>
  <c r="G414" i="53"/>
  <c r="F414" i="53"/>
  <c r="U413" i="53"/>
  <c r="S413" i="53"/>
  <c r="R413" i="53"/>
  <c r="Q413" i="53"/>
  <c r="P413" i="53"/>
  <c r="O413" i="53"/>
  <c r="N413" i="53"/>
  <c r="M413" i="53"/>
  <c r="L413" i="53"/>
  <c r="K413" i="53"/>
  <c r="J413" i="53"/>
  <c r="I413" i="53"/>
  <c r="H413" i="53"/>
  <c r="G413" i="53"/>
  <c r="F413" i="53"/>
  <c r="E413" i="53"/>
  <c r="U349" i="53"/>
  <c r="E349" i="53"/>
  <c r="S348" i="53"/>
  <c r="R348" i="53"/>
  <c r="Q348" i="53"/>
  <c r="P348" i="53"/>
  <c r="O348" i="53"/>
  <c r="N348" i="53"/>
  <c r="M348" i="53"/>
  <c r="L348" i="53"/>
  <c r="K348" i="53"/>
  <c r="J348" i="53"/>
  <c r="I348" i="53"/>
  <c r="H348" i="53"/>
  <c r="G348" i="53"/>
  <c r="F348" i="53"/>
  <c r="S347" i="53"/>
  <c r="R347" i="53"/>
  <c r="Q347" i="53"/>
  <c r="P347" i="53"/>
  <c r="O347" i="53"/>
  <c r="N347" i="53"/>
  <c r="M347" i="53"/>
  <c r="L347" i="53"/>
  <c r="K347" i="53"/>
  <c r="J347" i="53"/>
  <c r="I347" i="53"/>
  <c r="H347" i="53"/>
  <c r="G347" i="53"/>
  <c r="F347" i="53"/>
  <c r="U346" i="53"/>
  <c r="S346" i="53"/>
  <c r="R346" i="53"/>
  <c r="P346" i="53"/>
  <c r="O346" i="53"/>
  <c r="N346" i="53"/>
  <c r="M346" i="53"/>
  <c r="L346" i="53"/>
  <c r="K346" i="53"/>
  <c r="J346" i="53"/>
  <c r="I346" i="53"/>
  <c r="H346" i="53"/>
  <c r="G346" i="53"/>
  <c r="F346" i="53"/>
  <c r="E346" i="53"/>
  <c r="U314" i="53"/>
  <c r="E314" i="53"/>
  <c r="S313" i="53"/>
  <c r="Q313" i="53"/>
  <c r="P313" i="53"/>
  <c r="O313" i="53"/>
  <c r="N313" i="53"/>
  <c r="M313" i="53"/>
  <c r="L313" i="53"/>
  <c r="K313" i="53"/>
  <c r="J313" i="53"/>
  <c r="I313" i="53"/>
  <c r="H313" i="53"/>
  <c r="G313" i="53"/>
  <c r="F313" i="53"/>
  <c r="S312" i="53"/>
  <c r="Q312" i="53"/>
  <c r="P312" i="53"/>
  <c r="O312" i="53"/>
  <c r="N312" i="53"/>
  <c r="M312" i="53"/>
  <c r="L312" i="53"/>
  <c r="K312" i="53"/>
  <c r="J312" i="53"/>
  <c r="I312" i="53"/>
  <c r="H312" i="53"/>
  <c r="G312" i="53"/>
  <c r="F312" i="53"/>
  <c r="U311" i="53"/>
  <c r="S311" i="53"/>
  <c r="Q311" i="53"/>
  <c r="P311" i="53"/>
  <c r="O311" i="53"/>
  <c r="N311" i="53"/>
  <c r="M311" i="53"/>
  <c r="L311" i="53"/>
  <c r="K311" i="53"/>
  <c r="J311" i="53"/>
  <c r="I311" i="53"/>
  <c r="H311" i="53"/>
  <c r="G311" i="53"/>
  <c r="F311" i="53"/>
  <c r="E311" i="53"/>
  <c r="U279" i="53"/>
  <c r="E279" i="53"/>
  <c r="S278" i="53"/>
  <c r="R278" i="53"/>
  <c r="Q278" i="53"/>
  <c r="P278" i="53"/>
  <c r="O278" i="53"/>
  <c r="N278" i="53"/>
  <c r="M278" i="53"/>
  <c r="L278" i="53"/>
  <c r="K278" i="53"/>
  <c r="J278" i="53"/>
  <c r="I278" i="53"/>
  <c r="H278" i="53"/>
  <c r="G278" i="53"/>
  <c r="F278" i="53"/>
  <c r="S277" i="53"/>
  <c r="R277" i="53"/>
  <c r="Q277" i="53"/>
  <c r="P277" i="53"/>
  <c r="O277" i="53"/>
  <c r="N277" i="53"/>
  <c r="M277" i="53"/>
  <c r="L277" i="53"/>
  <c r="K277" i="53"/>
  <c r="J277" i="53"/>
  <c r="I277" i="53"/>
  <c r="H277" i="53"/>
  <c r="G277" i="53"/>
  <c r="F277" i="53"/>
  <c r="U276" i="53"/>
  <c r="S276" i="53"/>
  <c r="R276" i="53"/>
  <c r="P276" i="53"/>
  <c r="O276" i="53"/>
  <c r="N276" i="53"/>
  <c r="M276" i="53"/>
  <c r="L276" i="53"/>
  <c r="K276" i="53"/>
  <c r="J276" i="53"/>
  <c r="I276" i="53"/>
  <c r="H276" i="53"/>
  <c r="G276" i="53"/>
  <c r="F276" i="53"/>
  <c r="E276" i="53"/>
  <c r="U245" i="53"/>
  <c r="E245" i="53"/>
  <c r="S244" i="53"/>
  <c r="R244" i="53"/>
  <c r="Q244" i="53"/>
  <c r="P244" i="53"/>
  <c r="O244" i="53"/>
  <c r="N244" i="53"/>
  <c r="M244" i="53"/>
  <c r="L244" i="53"/>
  <c r="K244" i="53"/>
  <c r="J244" i="53"/>
  <c r="I244" i="53"/>
  <c r="H244" i="53"/>
  <c r="G244" i="53"/>
  <c r="F244" i="53"/>
  <c r="S243" i="53"/>
  <c r="R243" i="53"/>
  <c r="Q243" i="53"/>
  <c r="P243" i="53"/>
  <c r="O243" i="53"/>
  <c r="N243" i="53"/>
  <c r="M243" i="53"/>
  <c r="L243" i="53"/>
  <c r="K243" i="53"/>
  <c r="J243" i="53"/>
  <c r="I243" i="53"/>
  <c r="H243" i="53"/>
  <c r="G243" i="53"/>
  <c r="F243" i="53"/>
  <c r="U242" i="53"/>
  <c r="S242" i="53"/>
  <c r="R242" i="53"/>
  <c r="Q242" i="53"/>
  <c r="P242" i="53"/>
  <c r="O242" i="53"/>
  <c r="N242" i="53"/>
  <c r="M242" i="53"/>
  <c r="L242" i="53"/>
  <c r="K242" i="53"/>
  <c r="J242" i="53"/>
  <c r="I242" i="53"/>
  <c r="H242" i="53"/>
  <c r="G242" i="53"/>
  <c r="F242" i="53"/>
  <c r="E242" i="53"/>
  <c r="E210" i="53"/>
  <c r="S209" i="53"/>
  <c r="R209" i="53"/>
  <c r="Q209" i="53"/>
  <c r="P209" i="53"/>
  <c r="O209" i="53"/>
  <c r="N209" i="53"/>
  <c r="M209" i="53"/>
  <c r="L209" i="53"/>
  <c r="K209" i="53"/>
  <c r="J209" i="53"/>
  <c r="I209" i="53"/>
  <c r="H209" i="53"/>
  <c r="G209" i="53"/>
  <c r="F209" i="53"/>
  <c r="S208" i="53"/>
  <c r="R208" i="53"/>
  <c r="Q208" i="53"/>
  <c r="P208" i="53"/>
  <c r="O208" i="53"/>
  <c r="N208" i="53"/>
  <c r="M208" i="53"/>
  <c r="L208" i="53"/>
  <c r="K208" i="53"/>
  <c r="J208" i="53"/>
  <c r="I208" i="53"/>
  <c r="H208" i="53"/>
  <c r="G208" i="53"/>
  <c r="F208" i="53"/>
  <c r="U207" i="53"/>
  <c r="S207" i="53"/>
  <c r="R207" i="53"/>
  <c r="Q207" i="53"/>
  <c r="P207" i="53"/>
  <c r="O207" i="53"/>
  <c r="N207" i="53"/>
  <c r="M207" i="53"/>
  <c r="L207" i="53"/>
  <c r="K207" i="53"/>
  <c r="J207" i="53"/>
  <c r="I207" i="53"/>
  <c r="H207" i="53"/>
  <c r="G207" i="53"/>
  <c r="F207" i="53"/>
  <c r="E207" i="53"/>
  <c r="U176" i="53"/>
  <c r="E176" i="53"/>
  <c r="S175" i="53"/>
  <c r="R175" i="53"/>
  <c r="Q175" i="53"/>
  <c r="P175" i="53"/>
  <c r="O175" i="53"/>
  <c r="N175" i="53"/>
  <c r="M175" i="53"/>
  <c r="L175" i="53"/>
  <c r="K175" i="53"/>
  <c r="J175" i="53"/>
  <c r="I175" i="53"/>
  <c r="H175" i="53"/>
  <c r="G175" i="53"/>
  <c r="F175" i="53"/>
  <c r="S174" i="53"/>
  <c r="R174" i="53"/>
  <c r="Q174" i="53"/>
  <c r="P174" i="53"/>
  <c r="O174" i="53"/>
  <c r="N174" i="53"/>
  <c r="M174" i="53"/>
  <c r="L174" i="53"/>
  <c r="K174" i="53"/>
  <c r="J174" i="53"/>
  <c r="I174" i="53"/>
  <c r="H174" i="53"/>
  <c r="G174" i="53"/>
  <c r="F174" i="53"/>
  <c r="U173" i="53"/>
  <c r="S173" i="53"/>
  <c r="R173" i="53"/>
  <c r="Q173" i="53"/>
  <c r="P173" i="53"/>
  <c r="O173" i="53"/>
  <c r="N173" i="53"/>
  <c r="M173" i="53"/>
  <c r="L173" i="53"/>
  <c r="K173" i="53"/>
  <c r="J173" i="53"/>
  <c r="I173" i="53"/>
  <c r="H173" i="53"/>
  <c r="G173" i="53"/>
  <c r="F173" i="53"/>
  <c r="E173" i="53"/>
  <c r="U141" i="53"/>
  <c r="E141" i="53"/>
  <c r="S140" i="53"/>
  <c r="R140" i="53"/>
  <c r="Q140" i="53"/>
  <c r="P140" i="53"/>
  <c r="O140" i="53"/>
  <c r="N140" i="53"/>
  <c r="M140" i="53"/>
  <c r="L140" i="53"/>
  <c r="K140" i="53"/>
  <c r="J140" i="53"/>
  <c r="I140" i="53"/>
  <c r="H140" i="53"/>
  <c r="G140" i="53"/>
  <c r="F140" i="53"/>
  <c r="S139" i="53"/>
  <c r="R139" i="53"/>
  <c r="Q139" i="53"/>
  <c r="P139" i="53"/>
  <c r="O139" i="53"/>
  <c r="N139" i="53"/>
  <c r="M139" i="53"/>
  <c r="L139" i="53"/>
  <c r="K139" i="53"/>
  <c r="J139" i="53"/>
  <c r="I139" i="53"/>
  <c r="H139" i="53"/>
  <c r="G139" i="53"/>
  <c r="F139" i="53"/>
  <c r="U138" i="53"/>
  <c r="S138" i="53"/>
  <c r="R138" i="53"/>
  <c r="Q138" i="53"/>
  <c r="P138" i="53"/>
  <c r="O138" i="53"/>
  <c r="N138" i="53"/>
  <c r="M138" i="53"/>
  <c r="L138" i="53"/>
  <c r="K138" i="53"/>
  <c r="J138" i="53"/>
  <c r="I138" i="53"/>
  <c r="H138" i="53"/>
  <c r="G138" i="53"/>
  <c r="F138" i="53"/>
  <c r="E138" i="53"/>
  <c r="U106" i="53"/>
  <c r="E106" i="53"/>
  <c r="S105" i="53"/>
  <c r="R105" i="53"/>
  <c r="Q105" i="53"/>
  <c r="P105" i="53"/>
  <c r="O105" i="53"/>
  <c r="N105" i="53"/>
  <c r="M105" i="53"/>
  <c r="L105" i="53"/>
  <c r="K105" i="53"/>
  <c r="J105" i="53"/>
  <c r="I105" i="53"/>
  <c r="H105" i="53"/>
  <c r="G105" i="53"/>
  <c r="F105" i="53"/>
  <c r="S104" i="53"/>
  <c r="R104" i="53"/>
  <c r="Q104" i="53"/>
  <c r="P104" i="53"/>
  <c r="O104" i="53"/>
  <c r="N104" i="53"/>
  <c r="M104" i="53"/>
  <c r="L104" i="53"/>
  <c r="K104" i="53"/>
  <c r="J104" i="53"/>
  <c r="I104" i="53"/>
  <c r="H104" i="53"/>
  <c r="G104" i="53"/>
  <c r="F104" i="53"/>
  <c r="U103" i="53"/>
  <c r="S103" i="53"/>
  <c r="R103" i="53"/>
  <c r="Q103" i="53"/>
  <c r="P103" i="53"/>
  <c r="O103" i="53"/>
  <c r="N103" i="53"/>
  <c r="M103" i="53"/>
  <c r="L103" i="53"/>
  <c r="K103" i="53"/>
  <c r="J103" i="53"/>
  <c r="I103" i="53"/>
  <c r="H103" i="53"/>
  <c r="G103" i="53"/>
  <c r="F103" i="53"/>
  <c r="E103" i="53"/>
  <c r="U72" i="53"/>
  <c r="E72" i="53"/>
  <c r="S71" i="53"/>
  <c r="R71" i="53"/>
  <c r="Q71" i="53"/>
  <c r="P71" i="53"/>
  <c r="O71" i="53"/>
  <c r="N71" i="53"/>
  <c r="M71" i="53"/>
  <c r="L71" i="53"/>
  <c r="K71" i="53"/>
  <c r="J71" i="53"/>
  <c r="I71" i="53"/>
  <c r="H71" i="53"/>
  <c r="G71" i="53"/>
  <c r="F71" i="53"/>
  <c r="S70" i="53"/>
  <c r="R70" i="53"/>
  <c r="Q70" i="53"/>
  <c r="P70" i="53"/>
  <c r="O70" i="53"/>
  <c r="N70" i="53"/>
  <c r="M70" i="53"/>
  <c r="L70" i="53"/>
  <c r="K70" i="53"/>
  <c r="J70" i="53"/>
  <c r="I70" i="53"/>
  <c r="H70" i="53"/>
  <c r="G70" i="53"/>
  <c r="F70" i="53"/>
  <c r="U69" i="53"/>
  <c r="S69" i="53"/>
  <c r="R69" i="53"/>
  <c r="Q69" i="53"/>
  <c r="P69" i="53"/>
  <c r="O69" i="53"/>
  <c r="N69" i="53"/>
  <c r="M69" i="53"/>
  <c r="L69" i="53"/>
  <c r="K69" i="53"/>
  <c r="J69" i="53"/>
  <c r="I69" i="53"/>
  <c r="H69" i="53"/>
  <c r="G69" i="53"/>
  <c r="F69" i="53"/>
  <c r="E69" i="53"/>
  <c r="U37" i="53"/>
  <c r="E37" i="53"/>
  <c r="S36" i="53"/>
  <c r="R36" i="53"/>
  <c r="Q36" i="53"/>
  <c r="P36" i="53"/>
  <c r="O36" i="53"/>
  <c r="N36" i="53"/>
  <c r="M36" i="53"/>
  <c r="L36" i="53"/>
  <c r="K36" i="53"/>
  <c r="J36" i="53"/>
  <c r="I36" i="53"/>
  <c r="H36" i="53"/>
  <c r="G36" i="53"/>
  <c r="F36" i="53"/>
  <c r="S35" i="53"/>
  <c r="R35" i="53"/>
  <c r="Q35" i="53"/>
  <c r="P35" i="53"/>
  <c r="O35" i="53"/>
  <c r="N35" i="53"/>
  <c r="M35" i="53"/>
  <c r="L35" i="53"/>
  <c r="K35" i="53"/>
  <c r="J35" i="53"/>
  <c r="I35" i="53"/>
  <c r="H35" i="53"/>
  <c r="G35" i="53"/>
  <c r="F35" i="53"/>
  <c r="U34" i="53"/>
  <c r="S34" i="53"/>
  <c r="R34" i="53"/>
  <c r="Q34" i="53"/>
  <c r="P34" i="53"/>
  <c r="O34" i="53"/>
  <c r="N34" i="53"/>
  <c r="M34" i="53"/>
  <c r="L34" i="53"/>
  <c r="K34" i="53"/>
  <c r="J34" i="53"/>
  <c r="I34" i="53"/>
  <c r="H34" i="53"/>
  <c r="G34" i="53"/>
  <c r="F34" i="53"/>
  <c r="E34" i="53"/>
  <c r="T26" i="29" l="1"/>
  <c r="S26" i="29"/>
  <c r="R26" i="29"/>
  <c r="Q26" i="29"/>
  <c r="P26" i="29"/>
  <c r="O26" i="29"/>
  <c r="M26" i="29"/>
  <c r="L26" i="29"/>
  <c r="K26" i="29"/>
  <c r="J26" i="29"/>
  <c r="I26" i="29"/>
  <c r="T25" i="29" l="1"/>
  <c r="S25" i="29"/>
  <c r="Q25" i="29"/>
  <c r="M25" i="29"/>
  <c r="P25" i="29"/>
  <c r="O25" i="29"/>
  <c r="I25" i="29"/>
  <c r="J25" i="29"/>
  <c r="K25" i="29"/>
  <c r="U34" i="36" l="1"/>
  <c r="U35" i="36"/>
  <c r="U36" i="36"/>
  <c r="M24" i="29" l="1"/>
  <c r="J24" i="29" l="1"/>
  <c r="K24" i="29"/>
  <c r="L24" i="29"/>
  <c r="F378" i="36" l="1"/>
  <c r="G378" i="36"/>
  <c r="H378" i="36"/>
  <c r="I378" i="36"/>
  <c r="J378" i="36"/>
  <c r="K378" i="36"/>
  <c r="L378" i="36"/>
  <c r="M378" i="36"/>
  <c r="N378" i="36"/>
  <c r="O378" i="36"/>
  <c r="Q378" i="36"/>
  <c r="R378" i="36"/>
  <c r="S378" i="36"/>
  <c r="T378" i="36"/>
  <c r="U378" i="36"/>
  <c r="E379" i="36"/>
  <c r="F379" i="36"/>
  <c r="G379" i="36"/>
  <c r="H379" i="36"/>
  <c r="I379" i="36"/>
  <c r="J379" i="36"/>
  <c r="K379" i="36"/>
  <c r="L379" i="36"/>
  <c r="M379" i="36"/>
  <c r="N379" i="36"/>
  <c r="O379" i="36"/>
  <c r="P379" i="36"/>
  <c r="Q379" i="36"/>
  <c r="R379" i="36"/>
  <c r="S379" i="36"/>
  <c r="U379" i="36"/>
  <c r="T279" i="36" l="1"/>
  <c r="E279" i="36"/>
  <c r="U278" i="36"/>
  <c r="S278" i="36"/>
  <c r="R278" i="36"/>
  <c r="Q278" i="36"/>
  <c r="P278" i="36"/>
  <c r="O278" i="36"/>
  <c r="N278" i="36"/>
  <c r="M278" i="36"/>
  <c r="L278" i="36"/>
  <c r="K278" i="36"/>
  <c r="J278" i="36"/>
  <c r="I278" i="36"/>
  <c r="H278" i="36"/>
  <c r="G278" i="36"/>
  <c r="F278" i="36"/>
  <c r="U277" i="36"/>
  <c r="S277" i="36"/>
  <c r="R277" i="36"/>
  <c r="Q277" i="36"/>
  <c r="P277" i="36"/>
  <c r="O277" i="36"/>
  <c r="N277" i="36"/>
  <c r="M277" i="36"/>
  <c r="L277" i="36"/>
  <c r="K277" i="36"/>
  <c r="J277" i="36"/>
  <c r="I277" i="36"/>
  <c r="H277" i="36"/>
  <c r="G277" i="36"/>
  <c r="F277" i="36"/>
  <c r="U276" i="36"/>
  <c r="T276" i="36"/>
  <c r="S276" i="36"/>
  <c r="R276" i="36"/>
  <c r="Q276" i="36"/>
  <c r="P276" i="36"/>
  <c r="O276" i="36"/>
  <c r="N276" i="36"/>
  <c r="M276" i="36"/>
  <c r="L276" i="36"/>
  <c r="K276" i="36"/>
  <c r="J276" i="36"/>
  <c r="I276" i="36"/>
  <c r="H276" i="36"/>
  <c r="G276" i="36"/>
  <c r="F276" i="36"/>
  <c r="E276" i="36"/>
  <c r="T103" i="36" l="1"/>
  <c r="S103" i="36"/>
  <c r="R103" i="36"/>
  <c r="Q103" i="36"/>
  <c r="P103" i="36"/>
  <c r="O103" i="36"/>
  <c r="N103" i="36"/>
  <c r="M103" i="36"/>
  <c r="L103" i="36"/>
  <c r="K103" i="36"/>
  <c r="J103" i="36"/>
  <c r="I103" i="36"/>
  <c r="H103" i="36"/>
  <c r="G103" i="36"/>
  <c r="F103" i="36"/>
  <c r="E103" i="36"/>
  <c r="U103" i="36"/>
  <c r="E346" i="36" l="1"/>
  <c r="F346" i="36"/>
  <c r="G346" i="36"/>
  <c r="H346" i="36"/>
  <c r="I346" i="36"/>
  <c r="J346" i="36"/>
  <c r="K346" i="36"/>
  <c r="L346" i="36"/>
  <c r="M346" i="36"/>
  <c r="N346" i="36"/>
  <c r="O346" i="36"/>
  <c r="P346" i="36"/>
  <c r="Q346" i="36"/>
  <c r="R346" i="36"/>
  <c r="S346" i="36"/>
  <c r="T346" i="36"/>
  <c r="U346" i="36"/>
  <c r="F347" i="36"/>
  <c r="G347" i="36"/>
  <c r="H347" i="36"/>
  <c r="I347" i="36"/>
  <c r="J347" i="36"/>
  <c r="K347" i="36"/>
  <c r="L347" i="36"/>
  <c r="M347" i="36"/>
  <c r="N347" i="36"/>
  <c r="O347" i="36"/>
  <c r="P347" i="36"/>
  <c r="Q347" i="36"/>
  <c r="R347" i="36"/>
  <c r="S347" i="36"/>
  <c r="U347" i="36"/>
  <c r="F348" i="36"/>
  <c r="G348" i="36"/>
  <c r="H348" i="36"/>
  <c r="I348" i="36"/>
  <c r="J348" i="36"/>
  <c r="K348" i="36"/>
  <c r="L348" i="36"/>
  <c r="M348" i="36"/>
  <c r="N348" i="36"/>
  <c r="O348" i="36"/>
  <c r="P348" i="36"/>
  <c r="Q348" i="36"/>
  <c r="R348" i="36"/>
  <c r="S348" i="36"/>
  <c r="U348" i="36"/>
  <c r="T314" i="36" l="1"/>
  <c r="E314" i="36"/>
  <c r="U313" i="36"/>
  <c r="S313" i="36"/>
  <c r="R313" i="36"/>
  <c r="Q313" i="36"/>
  <c r="P313" i="36"/>
  <c r="O313" i="36"/>
  <c r="N313" i="36"/>
  <c r="M313" i="36"/>
  <c r="L313" i="36"/>
  <c r="K313" i="36"/>
  <c r="J313" i="36"/>
  <c r="I313" i="36"/>
  <c r="H313" i="36"/>
  <c r="G313" i="36"/>
  <c r="F313" i="36"/>
  <c r="U312" i="36"/>
  <c r="S312" i="36"/>
  <c r="R312" i="36"/>
  <c r="Q312" i="36"/>
  <c r="P312" i="36"/>
  <c r="O312" i="36"/>
  <c r="N312" i="36"/>
  <c r="M312" i="36"/>
  <c r="L312" i="36"/>
  <c r="K312" i="36"/>
  <c r="J312" i="36"/>
  <c r="I312" i="36"/>
  <c r="H312" i="36"/>
  <c r="G312" i="36"/>
  <c r="F312" i="36"/>
  <c r="E312" i="36"/>
  <c r="U311" i="36"/>
  <c r="T311" i="36"/>
  <c r="S311" i="36"/>
  <c r="R311" i="36"/>
  <c r="Q311" i="36"/>
  <c r="P311" i="36"/>
  <c r="O311" i="36"/>
  <c r="N311" i="36"/>
  <c r="M311" i="36"/>
  <c r="L311" i="36"/>
  <c r="K311" i="36"/>
  <c r="J311" i="36"/>
  <c r="I311" i="36"/>
  <c r="H311" i="36"/>
  <c r="G311" i="36"/>
  <c r="F311" i="36"/>
  <c r="E311" i="36"/>
  <c r="T416" i="36"/>
  <c r="E416" i="36"/>
  <c r="U415" i="36"/>
  <c r="S415" i="36"/>
  <c r="R415" i="36"/>
  <c r="Q415" i="36"/>
  <c r="P415" i="36"/>
  <c r="O415" i="36"/>
  <c r="N415" i="36"/>
  <c r="M415" i="36"/>
  <c r="L415" i="36"/>
  <c r="K415" i="36"/>
  <c r="J415" i="36"/>
  <c r="I415" i="36"/>
  <c r="H415" i="36"/>
  <c r="G415" i="36"/>
  <c r="F415" i="36"/>
  <c r="U414" i="36"/>
  <c r="S414" i="36"/>
  <c r="R414" i="36"/>
  <c r="Q414" i="36"/>
  <c r="P414" i="36"/>
  <c r="O414" i="36"/>
  <c r="N414" i="36"/>
  <c r="M414" i="36"/>
  <c r="L414" i="36"/>
  <c r="K414" i="36"/>
  <c r="J414" i="36"/>
  <c r="I414" i="36"/>
  <c r="H414" i="36"/>
  <c r="G414" i="36"/>
  <c r="F414" i="36"/>
  <c r="E414" i="36"/>
  <c r="U413" i="36"/>
  <c r="T413" i="36"/>
  <c r="S413" i="36"/>
  <c r="R413" i="36"/>
  <c r="Q413" i="36"/>
  <c r="P413" i="36"/>
  <c r="O413" i="36"/>
  <c r="N413" i="36"/>
  <c r="M413" i="36"/>
  <c r="L413" i="36"/>
  <c r="K413" i="36"/>
  <c r="J413" i="36"/>
  <c r="I413" i="36"/>
  <c r="H413" i="36"/>
  <c r="G413" i="36"/>
  <c r="F413" i="36"/>
  <c r="E413" i="36"/>
  <c r="T141" i="36"/>
  <c r="T37" i="36"/>
  <c r="E37" i="36"/>
  <c r="S36" i="36"/>
  <c r="R36" i="36"/>
  <c r="Q36" i="36"/>
  <c r="P36" i="36"/>
  <c r="O36" i="36"/>
  <c r="N36" i="36"/>
  <c r="M36" i="36"/>
  <c r="L36" i="36"/>
  <c r="K36" i="36"/>
  <c r="J36" i="36"/>
  <c r="I36" i="36"/>
  <c r="H36" i="36"/>
  <c r="G36" i="36"/>
  <c r="F36" i="36"/>
  <c r="S35" i="36"/>
  <c r="R35" i="36"/>
  <c r="Q35" i="36"/>
  <c r="P35" i="36"/>
  <c r="O35" i="36"/>
  <c r="N35" i="36"/>
  <c r="M35" i="36"/>
  <c r="L35" i="36"/>
  <c r="K35" i="36"/>
  <c r="J35" i="36"/>
  <c r="I35" i="36"/>
  <c r="H35" i="36"/>
  <c r="G35" i="36"/>
  <c r="F35" i="36"/>
  <c r="T34" i="36"/>
  <c r="S34" i="36"/>
  <c r="O34" i="36"/>
  <c r="N34" i="36"/>
  <c r="M34" i="36"/>
  <c r="L34" i="36"/>
  <c r="K34" i="36"/>
  <c r="J34" i="36"/>
  <c r="I34" i="36"/>
  <c r="H34" i="36"/>
  <c r="G34" i="36"/>
  <c r="F34" i="36"/>
  <c r="E34" i="36"/>
  <c r="T349" i="36"/>
  <c r="E349" i="36"/>
  <c r="T245" i="36"/>
  <c r="E245" i="36"/>
  <c r="U244" i="36"/>
  <c r="S244" i="36"/>
  <c r="R244" i="36"/>
  <c r="Q244" i="36"/>
  <c r="P244" i="36"/>
  <c r="O244" i="36"/>
  <c r="N244" i="36"/>
  <c r="M244" i="36"/>
  <c r="L244" i="36"/>
  <c r="K244" i="36"/>
  <c r="J244" i="36"/>
  <c r="I244" i="36"/>
  <c r="H244" i="36"/>
  <c r="G244" i="36"/>
  <c r="F244" i="36"/>
  <c r="U243" i="36"/>
  <c r="S243" i="36"/>
  <c r="R243" i="36"/>
  <c r="Q243" i="36"/>
  <c r="P243" i="36"/>
  <c r="O243" i="36"/>
  <c r="N243" i="36"/>
  <c r="M243" i="36"/>
  <c r="L243" i="36"/>
  <c r="K243" i="36"/>
  <c r="J243" i="36"/>
  <c r="I243" i="36"/>
  <c r="H243" i="36"/>
  <c r="G243" i="36"/>
  <c r="F243" i="36"/>
  <c r="E243" i="36"/>
  <c r="U242" i="36"/>
  <c r="T242" i="36"/>
  <c r="S242" i="36"/>
  <c r="R242" i="36"/>
  <c r="Q242" i="36"/>
  <c r="P242" i="36"/>
  <c r="O242" i="36"/>
  <c r="N242" i="36"/>
  <c r="M242" i="36"/>
  <c r="L242" i="36"/>
  <c r="K242" i="36"/>
  <c r="J242" i="36"/>
  <c r="I242" i="36"/>
  <c r="H242" i="36"/>
  <c r="G242" i="36"/>
  <c r="F242" i="36"/>
  <c r="E242" i="36"/>
  <c r="T176" i="36"/>
  <c r="E176" i="36"/>
  <c r="U175" i="36"/>
  <c r="S175" i="36"/>
  <c r="R175" i="36"/>
  <c r="Q175" i="36"/>
  <c r="P175" i="36"/>
  <c r="O175" i="36"/>
  <c r="N175" i="36"/>
  <c r="M175" i="36"/>
  <c r="L175" i="36"/>
  <c r="K175" i="36"/>
  <c r="J175" i="36"/>
  <c r="I175" i="36"/>
  <c r="H175" i="36"/>
  <c r="G175" i="36"/>
  <c r="F175" i="36"/>
  <c r="U174" i="36"/>
  <c r="S174" i="36"/>
  <c r="R174" i="36"/>
  <c r="Q174" i="36"/>
  <c r="P174" i="36"/>
  <c r="O174" i="36"/>
  <c r="N174" i="36"/>
  <c r="M174" i="36"/>
  <c r="L174" i="36"/>
  <c r="K174" i="36"/>
  <c r="J174" i="36"/>
  <c r="I174" i="36"/>
  <c r="H174" i="36"/>
  <c r="G174" i="36"/>
  <c r="F174" i="36"/>
  <c r="E174" i="36"/>
  <c r="U173" i="36"/>
  <c r="T173" i="36"/>
  <c r="S173" i="36"/>
  <c r="R173" i="36"/>
  <c r="Q173" i="36"/>
  <c r="P173" i="36"/>
  <c r="O173" i="36"/>
  <c r="N173" i="36"/>
  <c r="M173" i="36"/>
  <c r="L173" i="36"/>
  <c r="K173" i="36"/>
  <c r="J173" i="36"/>
  <c r="I173" i="36"/>
  <c r="H173" i="36"/>
  <c r="G173" i="36"/>
  <c r="F173" i="36"/>
  <c r="E173" i="36"/>
  <c r="E141" i="36"/>
  <c r="U140" i="36"/>
  <c r="S140" i="36"/>
  <c r="R140" i="36"/>
  <c r="Q140" i="36"/>
  <c r="P140" i="36"/>
  <c r="O140" i="36"/>
  <c r="N140" i="36"/>
  <c r="M140" i="36"/>
  <c r="L140" i="36"/>
  <c r="K140" i="36"/>
  <c r="J140" i="36"/>
  <c r="I140" i="36"/>
  <c r="H140" i="36"/>
  <c r="G140" i="36"/>
  <c r="F140" i="36"/>
  <c r="U139" i="36"/>
  <c r="S139" i="36"/>
  <c r="R139" i="36"/>
  <c r="Q139" i="36"/>
  <c r="P139" i="36"/>
  <c r="O139" i="36"/>
  <c r="N139" i="36"/>
  <c r="M139" i="36"/>
  <c r="L139" i="36"/>
  <c r="K139" i="36"/>
  <c r="J139" i="36"/>
  <c r="I139" i="36"/>
  <c r="H139" i="36"/>
  <c r="G139" i="36"/>
  <c r="F139" i="36"/>
  <c r="E139" i="36"/>
  <c r="U138" i="36"/>
  <c r="T138" i="36"/>
  <c r="S138" i="36"/>
  <c r="R138" i="36"/>
  <c r="Q138" i="36"/>
  <c r="P138" i="36"/>
  <c r="O138" i="36"/>
  <c r="N138" i="36"/>
  <c r="M138" i="36"/>
  <c r="L138" i="36"/>
  <c r="K138" i="36"/>
  <c r="J138" i="36"/>
  <c r="I138" i="36"/>
  <c r="H138" i="36"/>
  <c r="G138" i="36"/>
  <c r="F138" i="36"/>
  <c r="E138" i="36"/>
  <c r="T106" i="36"/>
  <c r="E106" i="36"/>
  <c r="U105" i="36"/>
  <c r="S105" i="36"/>
  <c r="R105" i="36"/>
  <c r="Q105" i="36"/>
  <c r="P105" i="36"/>
  <c r="O105" i="36"/>
  <c r="N105" i="36"/>
  <c r="M105" i="36"/>
  <c r="L105" i="36"/>
  <c r="K105" i="36"/>
  <c r="J105" i="36"/>
  <c r="I105" i="36"/>
  <c r="H105" i="36"/>
  <c r="G105" i="36"/>
  <c r="F105" i="36"/>
  <c r="U104" i="36"/>
  <c r="S104" i="36"/>
  <c r="R104" i="36"/>
  <c r="Q104" i="36"/>
  <c r="P104" i="36"/>
  <c r="O104" i="36"/>
  <c r="N104" i="36"/>
  <c r="M104" i="36"/>
  <c r="L104" i="36"/>
  <c r="K104" i="36"/>
  <c r="J104" i="36"/>
  <c r="I104" i="36"/>
  <c r="H104" i="36"/>
  <c r="G104" i="36"/>
  <c r="F104" i="36"/>
  <c r="T72" i="36"/>
  <c r="E72" i="36"/>
  <c r="D36" i="39"/>
  <c r="D35" i="39"/>
  <c r="D34" i="39"/>
  <c r="T381" i="36"/>
  <c r="E381" i="36"/>
  <c r="U380" i="36"/>
  <c r="S380" i="36"/>
  <c r="R380" i="36"/>
  <c r="Q380" i="36"/>
  <c r="P380" i="36"/>
  <c r="O380" i="36"/>
  <c r="N380" i="36"/>
  <c r="M380" i="36"/>
  <c r="L380" i="36"/>
  <c r="K380" i="36"/>
  <c r="J380" i="36"/>
  <c r="I380" i="36"/>
  <c r="H380" i="36"/>
  <c r="G380" i="36"/>
  <c r="F380" i="36"/>
  <c r="E34" i="39"/>
  <c r="F34" i="39"/>
  <c r="G34" i="39"/>
  <c r="H34" i="39"/>
  <c r="I34" i="39"/>
  <c r="E35" i="39"/>
  <c r="F35" i="39"/>
  <c r="G35" i="39"/>
  <c r="H35" i="39"/>
  <c r="I35" i="39"/>
  <c r="E36" i="39"/>
  <c r="F36" i="39"/>
  <c r="G36" i="39"/>
  <c r="H36" i="39"/>
  <c r="I36" i="39"/>
</calcChain>
</file>

<file path=xl/sharedStrings.xml><?xml version="1.0" encoding="utf-8"?>
<sst xmlns="http://schemas.openxmlformats.org/spreadsheetml/2006/main" count="10235" uniqueCount="489">
  <si>
    <t>日</t>
    <rPh sb="0" eb="1">
      <t>ヒ</t>
    </rPh>
    <phoneticPr fontId="4"/>
  </si>
  <si>
    <t>天候</t>
    <rPh sb="0" eb="2">
      <t>テンコウ</t>
    </rPh>
    <phoneticPr fontId="4"/>
  </si>
  <si>
    <t>気温</t>
    <rPh sb="0" eb="2">
      <t>キオン</t>
    </rPh>
    <phoneticPr fontId="4"/>
  </si>
  <si>
    <t>多項目試験結果</t>
    <rPh sb="0" eb="3">
      <t>タコウモク</t>
    </rPh>
    <rPh sb="3" eb="5">
      <t>シケン</t>
    </rPh>
    <rPh sb="5" eb="7">
      <t>ケッカ</t>
    </rPh>
    <phoneticPr fontId="4"/>
  </si>
  <si>
    <t>原水</t>
    <rPh sb="0" eb="2">
      <t>ゲンスイ</t>
    </rPh>
    <phoneticPr fontId="4"/>
  </si>
  <si>
    <t>配水</t>
    <rPh sb="0" eb="2">
      <t>ハイスイ</t>
    </rPh>
    <phoneticPr fontId="4"/>
  </si>
  <si>
    <t>水温(℃)</t>
    <rPh sb="0" eb="2">
      <t>スイオン</t>
    </rPh>
    <phoneticPr fontId="4"/>
  </si>
  <si>
    <t>濁度(度)</t>
    <rPh sb="0" eb="2">
      <t>ダクド</t>
    </rPh>
    <rPh sb="3" eb="4">
      <t>ド</t>
    </rPh>
    <phoneticPr fontId="4"/>
  </si>
  <si>
    <t>電気伝導率(mS/m)</t>
    <rPh sb="0" eb="2">
      <t>デンキ</t>
    </rPh>
    <rPh sb="2" eb="5">
      <t>デンドウリツ</t>
    </rPh>
    <phoneticPr fontId="4"/>
  </si>
  <si>
    <t>(℃)</t>
  </si>
  <si>
    <t>曜日</t>
    <rPh sb="0" eb="2">
      <t>ヨウビ</t>
    </rPh>
    <phoneticPr fontId="4"/>
  </si>
  <si>
    <t>℃</t>
  </si>
  <si>
    <t>ｐH</t>
  </si>
  <si>
    <t>mS/m</t>
  </si>
  <si>
    <t>COD</t>
  </si>
  <si>
    <t>BOD</t>
  </si>
  <si>
    <t>ｱﾝﾓﾆｳﾑｲｵﾝ</t>
  </si>
  <si>
    <t>シリカ</t>
  </si>
  <si>
    <t>4月</t>
    <rPh sb="1" eb="2">
      <t>ガツ</t>
    </rPh>
    <phoneticPr fontId="4"/>
  </si>
  <si>
    <t>項目</t>
    <rPh sb="0" eb="2">
      <t>コウモク</t>
    </rPh>
    <phoneticPr fontId="5"/>
  </si>
  <si>
    <t>単位</t>
    <rPh sb="0" eb="2">
      <t>タンイ</t>
    </rPh>
    <phoneticPr fontId="5"/>
  </si>
  <si>
    <t>原水</t>
    <rPh sb="0" eb="2">
      <t>ゲンスイ</t>
    </rPh>
    <phoneticPr fontId="5"/>
  </si>
  <si>
    <t>配水</t>
    <rPh sb="0" eb="2">
      <t>ハイスイ</t>
    </rPh>
    <phoneticPr fontId="5"/>
  </si>
  <si>
    <t>備考</t>
    <rPh sb="0" eb="2">
      <t>ビコウ</t>
    </rPh>
    <phoneticPr fontId="5"/>
  </si>
  <si>
    <t/>
  </si>
  <si>
    <t>郡本浄水場</t>
    <rPh sb="0" eb="2">
      <t>コオリモト</t>
    </rPh>
    <rPh sb="2" eb="5">
      <t>ジョウスイジョウ</t>
    </rPh>
    <phoneticPr fontId="4"/>
  </si>
  <si>
    <t>ｐＨ</t>
  </si>
  <si>
    <t>―</t>
  </si>
  <si>
    <t>南八幡浄水場</t>
    <rPh sb="3" eb="6">
      <t>ジョウスイジョウ</t>
    </rPh>
    <phoneticPr fontId="4"/>
  </si>
  <si>
    <t>マンガン</t>
  </si>
  <si>
    <t>印旛沼浄水場</t>
    <rPh sb="0" eb="3">
      <t>インバヌマ</t>
    </rPh>
    <rPh sb="3" eb="6">
      <t>ジョウスイジョウ</t>
    </rPh>
    <phoneticPr fontId="4"/>
  </si>
  <si>
    <t>年度</t>
    <rPh sb="0" eb="2">
      <t>ネンド</t>
    </rPh>
    <phoneticPr fontId="4"/>
  </si>
  <si>
    <t>空港南部給水場</t>
    <rPh sb="0" eb="1">
      <t>カラ</t>
    </rPh>
    <rPh sb="1" eb="2">
      <t>ミナト</t>
    </rPh>
    <rPh sb="2" eb="3">
      <t>ミナミ</t>
    </rPh>
    <rPh sb="3" eb="4">
      <t>ブ</t>
    </rPh>
    <rPh sb="4" eb="5">
      <t>キュウ</t>
    </rPh>
    <rPh sb="5" eb="6">
      <t>ミズ</t>
    </rPh>
    <rPh sb="6" eb="7">
      <t>バ</t>
    </rPh>
    <phoneticPr fontId="4"/>
  </si>
  <si>
    <t>横芝給水場</t>
    <rPh sb="0" eb="1">
      <t>ヨコ</t>
    </rPh>
    <rPh sb="1" eb="2">
      <t>シバ</t>
    </rPh>
    <rPh sb="2" eb="3">
      <t>キュウ</t>
    </rPh>
    <rPh sb="3" eb="4">
      <t>ミズ</t>
    </rPh>
    <rPh sb="4" eb="5">
      <t>バ</t>
    </rPh>
    <phoneticPr fontId="4"/>
  </si>
  <si>
    <t>項目</t>
    <rPh sb="0" eb="2">
      <t>コウモク</t>
    </rPh>
    <phoneticPr fontId="4"/>
  </si>
  <si>
    <t>硫酸イオン</t>
    <rPh sb="0" eb="2">
      <t>リュウサン</t>
    </rPh>
    <phoneticPr fontId="4"/>
  </si>
  <si>
    <t>浄水施設の薬品沈殿池から出る汚泥を処理する排水処理設備は、濃縮・脱水・乾燥の工程があります。</t>
  </si>
  <si>
    <t>各浄水場の排水処理設備の概要は次のとおりです。</t>
  </si>
  <si>
    <t>浄水場名</t>
  </si>
  <si>
    <t>南八幡</t>
  </si>
  <si>
    <t>佐倉</t>
  </si>
  <si>
    <t>人見</t>
  </si>
  <si>
    <t>取水源</t>
  </si>
  <si>
    <t>江戸川</t>
  </si>
  <si>
    <t>長柄ダム</t>
  </si>
  <si>
    <t>91㎡</t>
  </si>
  <si>
    <t>×４台</t>
  </si>
  <si>
    <t>×２台</t>
  </si>
  <si>
    <t>280㎡</t>
  </si>
  <si>
    <t>×１台</t>
  </si>
  <si>
    <t>133㎡</t>
  </si>
  <si>
    <t>215㎡</t>
  </si>
  <si>
    <t>×７床</t>
  </si>
  <si>
    <t>5.14/日</t>
  </si>
  <si>
    <t>7.4/日</t>
  </si>
  <si>
    <t>3.3/日</t>
  </si>
  <si>
    <t>16.9/日</t>
  </si>
  <si>
    <t>5.98/回</t>
  </si>
  <si>
    <t>50%以下</t>
  </si>
  <si>
    <t>60%以下</t>
  </si>
  <si>
    <t>75%以下</t>
  </si>
  <si>
    <t>消石灰</t>
  </si>
  <si>
    <t>なし</t>
  </si>
  <si>
    <t>備考</t>
  </si>
  <si>
    <t>袖ケ浦</t>
    <rPh sb="0" eb="3">
      <t>ソデガウラ</t>
    </rPh>
    <phoneticPr fontId="4"/>
  </si>
  <si>
    <t>（単位：ｔ）</t>
    <rPh sb="1" eb="3">
      <t>タンイ</t>
    </rPh>
    <phoneticPr fontId="4"/>
  </si>
  <si>
    <t>南八幡</t>
    <rPh sb="0" eb="3">
      <t>ミナミヤワタ</t>
    </rPh>
    <phoneticPr fontId="4"/>
  </si>
  <si>
    <t>佐倉</t>
    <rPh sb="0" eb="2">
      <t>サクラ</t>
    </rPh>
    <phoneticPr fontId="4"/>
  </si>
  <si>
    <t>人見</t>
    <rPh sb="0" eb="2">
      <t>ヒトミ</t>
    </rPh>
    <phoneticPr fontId="4"/>
  </si>
  <si>
    <t>H16</t>
  </si>
  <si>
    <t>H17</t>
  </si>
  <si>
    <t>H18</t>
  </si>
  <si>
    <t>H19</t>
  </si>
  <si>
    <t>H20</t>
  </si>
  <si>
    <t>H21</t>
  </si>
  <si>
    <t>H22</t>
  </si>
  <si>
    <t>H23</t>
  </si>
  <si>
    <t>H24</t>
  </si>
  <si>
    <t>印旛沼浄水場では、脱水処理の工程で石灰を混ぜている。</t>
    <rPh sb="0" eb="3">
      <t>インバヌマ</t>
    </rPh>
    <rPh sb="3" eb="6">
      <t>ジョウスイジョウ</t>
    </rPh>
    <rPh sb="9" eb="11">
      <t>ダッスイ</t>
    </rPh>
    <rPh sb="11" eb="13">
      <t>ショリ</t>
    </rPh>
    <rPh sb="14" eb="16">
      <t>コウテイ</t>
    </rPh>
    <rPh sb="17" eb="19">
      <t>セッカイ</t>
    </rPh>
    <rPh sb="20" eb="21">
      <t>マ</t>
    </rPh>
    <phoneticPr fontId="4"/>
  </si>
  <si>
    <t>　浄水薬品については、浄水場毎に原水水質や処理方式により適合したものを選定して使用している。</t>
    <rPh sb="1" eb="3">
      <t>ジョウスイ</t>
    </rPh>
    <rPh sb="3" eb="5">
      <t>ヤクヒン</t>
    </rPh>
    <rPh sb="11" eb="14">
      <t>ジョウスイジョウ</t>
    </rPh>
    <rPh sb="14" eb="15">
      <t>ゴト</t>
    </rPh>
    <rPh sb="16" eb="18">
      <t>ゲンスイ</t>
    </rPh>
    <rPh sb="18" eb="20">
      <t>スイシツ</t>
    </rPh>
    <rPh sb="21" eb="23">
      <t>ショリ</t>
    </rPh>
    <rPh sb="23" eb="25">
      <t>ホウシキ</t>
    </rPh>
    <rPh sb="28" eb="30">
      <t>テキゴウ</t>
    </rPh>
    <rPh sb="35" eb="37">
      <t>センテイ</t>
    </rPh>
    <rPh sb="39" eb="41">
      <t>シヨウ</t>
    </rPh>
    <phoneticPr fontId="4"/>
  </si>
  <si>
    <t>（１）浄水場で使用している凝集剤の規格は次のとおりである。</t>
    <rPh sb="3" eb="6">
      <t>ジョウスイジョウ</t>
    </rPh>
    <rPh sb="7" eb="9">
      <t>シヨウ</t>
    </rPh>
    <rPh sb="13" eb="15">
      <t>ギョウシュウ</t>
    </rPh>
    <rPh sb="15" eb="16">
      <t>ザイ</t>
    </rPh>
    <rPh sb="17" eb="19">
      <t>キカク</t>
    </rPh>
    <rPh sb="20" eb="21">
      <t>ツギ</t>
    </rPh>
    <phoneticPr fontId="4"/>
  </si>
  <si>
    <t>液体硫酸アルミニウム</t>
    <rPh sb="0" eb="2">
      <t>エキタイ</t>
    </rPh>
    <rPh sb="2" eb="4">
      <t>リュウサン</t>
    </rPh>
    <phoneticPr fontId="4"/>
  </si>
  <si>
    <t>ポリ塩化アルミニウム</t>
    <rPh sb="2" eb="4">
      <t>エンカ</t>
    </rPh>
    <phoneticPr fontId="4"/>
  </si>
  <si>
    <t>液体塩化アルミニウム</t>
    <rPh sb="0" eb="2">
      <t>エキタイ</t>
    </rPh>
    <rPh sb="2" eb="4">
      <t>エンカ</t>
    </rPh>
    <phoneticPr fontId="4"/>
  </si>
  <si>
    <t>(LAS)</t>
  </si>
  <si>
    <t>(PAC)</t>
  </si>
  <si>
    <t>(LAC)</t>
  </si>
  <si>
    <t>規格</t>
    <rPh sb="0" eb="2">
      <t>キカク</t>
    </rPh>
    <phoneticPr fontId="4"/>
  </si>
  <si>
    <t>JIS K 1475-1996</t>
  </si>
  <si>
    <t>独自規格</t>
    <rPh sb="0" eb="2">
      <t>ドクジ</t>
    </rPh>
    <rPh sb="2" eb="4">
      <t>キカク</t>
    </rPh>
    <phoneticPr fontId="4"/>
  </si>
  <si>
    <t>外観</t>
    <rPh sb="0" eb="2">
      <t>ガイカン</t>
    </rPh>
    <phoneticPr fontId="4"/>
  </si>
  <si>
    <t>無色～黄味がかった
薄い褐色の透明液体</t>
    <rPh sb="0" eb="2">
      <t>ムショク</t>
    </rPh>
    <rPh sb="3" eb="4">
      <t>キ</t>
    </rPh>
    <rPh sb="4" eb="5">
      <t>ミ</t>
    </rPh>
    <rPh sb="10" eb="11">
      <t>ウス</t>
    </rPh>
    <rPh sb="12" eb="14">
      <t>カッショク</t>
    </rPh>
    <rPh sb="15" eb="17">
      <t>トウメイ</t>
    </rPh>
    <rPh sb="17" eb="19">
      <t>エキタイ</t>
    </rPh>
    <phoneticPr fontId="4"/>
  </si>
  <si>
    <t>無色～淡黄褐色の液体</t>
    <rPh sb="0" eb="2">
      <t>ムショク</t>
    </rPh>
    <rPh sb="3" eb="4">
      <t>タン</t>
    </rPh>
    <rPh sb="4" eb="7">
      <t>オウカッショク</t>
    </rPh>
    <rPh sb="8" eb="10">
      <t>エキタイ</t>
    </rPh>
    <phoneticPr fontId="4"/>
  </si>
  <si>
    <t>黄色透明液体</t>
    <rPh sb="0" eb="2">
      <t>オウショク</t>
    </rPh>
    <rPh sb="2" eb="4">
      <t>トウメイ</t>
    </rPh>
    <rPh sb="4" eb="6">
      <t>エキタイ</t>
    </rPh>
    <phoneticPr fontId="4"/>
  </si>
  <si>
    <t>酸化アルミニウム</t>
    <rPh sb="0" eb="2">
      <t>サンカ</t>
    </rPh>
    <phoneticPr fontId="4"/>
  </si>
  <si>
    <t>7.0～8.2%</t>
  </si>
  <si>
    <t>10.0～11.0%</t>
  </si>
  <si>
    <t>11.0～12.0%</t>
  </si>
  <si>
    <t>pH値</t>
    <rPh sb="2" eb="3">
      <t>チ</t>
    </rPh>
    <phoneticPr fontId="4"/>
  </si>
  <si>
    <t>3.0以上</t>
    <rPh sb="3" eb="5">
      <t>イジョウ</t>
    </rPh>
    <phoneticPr fontId="4"/>
  </si>
  <si>
    <t>3.5～5</t>
  </si>
  <si>
    <t>アンモニア性窒素</t>
    <rPh sb="5" eb="6">
      <t>セイ</t>
    </rPh>
    <rPh sb="6" eb="8">
      <t>チッソ</t>
    </rPh>
    <phoneticPr fontId="4"/>
  </si>
  <si>
    <t>0.01%以下</t>
    <rPh sb="5" eb="7">
      <t>イカ</t>
    </rPh>
    <phoneticPr fontId="4"/>
  </si>
  <si>
    <t>ヒ素</t>
    <rPh sb="1" eb="2">
      <t>ソ</t>
    </rPh>
    <phoneticPr fontId="4"/>
  </si>
  <si>
    <t>0.02%以下</t>
    <rPh sb="5" eb="7">
      <t>イカ</t>
    </rPh>
    <phoneticPr fontId="4"/>
  </si>
  <si>
    <t>鉄</t>
    <rPh sb="0" eb="1">
      <t>テツ</t>
    </rPh>
    <phoneticPr fontId="4"/>
  </si>
  <si>
    <t>カドミウム</t>
  </si>
  <si>
    <t>鉛</t>
    <rPh sb="0" eb="1">
      <t>ナマリ</t>
    </rPh>
    <phoneticPr fontId="4"/>
  </si>
  <si>
    <t>水銀</t>
    <rPh sb="0" eb="2">
      <t>スイギン</t>
    </rPh>
    <phoneticPr fontId="4"/>
  </si>
  <si>
    <t>クロム</t>
  </si>
  <si>
    <t>比重</t>
    <rPh sb="0" eb="2">
      <t>ヒジュウ</t>
    </rPh>
    <phoneticPr fontId="4"/>
  </si>
  <si>
    <t>7%  1.28</t>
  </si>
  <si>
    <t>1.19以上</t>
    <rPh sb="4" eb="6">
      <t>イジョウ</t>
    </rPh>
    <phoneticPr fontId="4"/>
  </si>
  <si>
    <t>1.25以上</t>
    <rPh sb="4" eb="6">
      <t>イジョウ</t>
    </rPh>
    <phoneticPr fontId="4"/>
  </si>
  <si>
    <t>8%  1.32</t>
  </si>
  <si>
    <t>3.5%以下</t>
    <rPh sb="4" eb="6">
      <t>イカ</t>
    </rPh>
    <phoneticPr fontId="4"/>
  </si>
  <si>
    <t>※塩基度</t>
    <rPh sb="1" eb="3">
      <t>エンキ</t>
    </rPh>
    <rPh sb="3" eb="4">
      <t>ド</t>
    </rPh>
    <phoneticPr fontId="4"/>
  </si>
  <si>
    <t>45～65%</t>
  </si>
  <si>
    <t>特記事項</t>
    <rPh sb="0" eb="2">
      <t>トッキ</t>
    </rPh>
    <rPh sb="2" eb="4">
      <t>ジコウ</t>
    </rPh>
    <phoneticPr fontId="4"/>
  </si>
  <si>
    <t>硫酸アルミニウム8%濃度のものは、冬の時期に結晶が析出することがあるので、保温するか、7%のものを使用する。</t>
    <rPh sb="0" eb="2">
      <t>リュウサン</t>
    </rPh>
    <rPh sb="10" eb="12">
      <t>ノウド</t>
    </rPh>
    <rPh sb="17" eb="18">
      <t>フユ</t>
    </rPh>
    <rPh sb="19" eb="21">
      <t>ジキ</t>
    </rPh>
    <rPh sb="22" eb="24">
      <t>ケッショウ</t>
    </rPh>
    <rPh sb="25" eb="27">
      <t>セキシュツ</t>
    </rPh>
    <rPh sb="37" eb="39">
      <t>ホオン</t>
    </rPh>
    <rPh sb="49" eb="51">
      <t>シヨウ</t>
    </rPh>
    <phoneticPr fontId="4"/>
  </si>
  <si>
    <t>リサイクル製品
強腐食性</t>
    <rPh sb="5" eb="7">
      <t>セイヒン</t>
    </rPh>
    <rPh sb="8" eb="9">
      <t>キョウ</t>
    </rPh>
    <rPh sb="9" eb="12">
      <t>フショクセイ</t>
    </rPh>
    <phoneticPr fontId="4"/>
  </si>
  <si>
    <t>『取り扱い上の注意』
①次亜塩素酸ソーダと混合すると有毒な塩素ガスを発生する。
②取扱いは、保護具（保護メガネ、耐酸性手袋等）の着用。
③他の薬品と混合すると沈殿が生じる場合がある。</t>
    <rPh sb="1" eb="2">
      <t>ト</t>
    </rPh>
    <rPh sb="3" eb="4">
      <t>アツカ</t>
    </rPh>
    <rPh sb="5" eb="6">
      <t>ジョウ</t>
    </rPh>
    <rPh sb="7" eb="9">
      <t>チュウイ</t>
    </rPh>
    <rPh sb="12" eb="17">
      <t>ジアエンソサン</t>
    </rPh>
    <rPh sb="21" eb="23">
      <t>コンゴウ</t>
    </rPh>
    <rPh sb="26" eb="28">
      <t>ユウドク</t>
    </rPh>
    <rPh sb="29" eb="31">
      <t>エンソ</t>
    </rPh>
    <rPh sb="34" eb="36">
      <t>ハッセイ</t>
    </rPh>
    <rPh sb="41" eb="43">
      <t>トリアツカイ</t>
    </rPh>
    <rPh sb="46" eb="48">
      <t>ホゴ</t>
    </rPh>
    <rPh sb="48" eb="49">
      <t>グ</t>
    </rPh>
    <rPh sb="50" eb="52">
      <t>ホゴ</t>
    </rPh>
    <rPh sb="56" eb="59">
      <t>タイサンセイ</t>
    </rPh>
    <rPh sb="59" eb="61">
      <t>テブクロ</t>
    </rPh>
    <rPh sb="61" eb="62">
      <t>トウ</t>
    </rPh>
    <rPh sb="64" eb="66">
      <t>チャクヨウ</t>
    </rPh>
    <rPh sb="69" eb="70">
      <t>タ</t>
    </rPh>
    <rPh sb="71" eb="73">
      <t>ヤクヒン</t>
    </rPh>
    <rPh sb="74" eb="76">
      <t>コンゴウ</t>
    </rPh>
    <rPh sb="79" eb="81">
      <t>チンデン</t>
    </rPh>
    <rPh sb="82" eb="83">
      <t>ショウ</t>
    </rPh>
    <rPh sb="85" eb="87">
      <t>バアイ</t>
    </rPh>
    <phoneticPr fontId="4"/>
  </si>
  <si>
    <t>『応急処置』
①目に入った場合は、直ちに多量の水で15分以上洗眼し、眼科医の診断を受ける。
②皮膚に付着した場合は、十分に水洗いする。</t>
    <rPh sb="1" eb="3">
      <t>オウキュウ</t>
    </rPh>
    <rPh sb="3" eb="5">
      <t>ショチ</t>
    </rPh>
    <rPh sb="8" eb="9">
      <t>メ</t>
    </rPh>
    <rPh sb="10" eb="11">
      <t>ハイ</t>
    </rPh>
    <rPh sb="13" eb="15">
      <t>バアイ</t>
    </rPh>
    <rPh sb="17" eb="18">
      <t>タダ</t>
    </rPh>
    <rPh sb="20" eb="22">
      <t>タリョウ</t>
    </rPh>
    <rPh sb="23" eb="24">
      <t>ミズ</t>
    </rPh>
    <rPh sb="27" eb="28">
      <t>フン</t>
    </rPh>
    <rPh sb="28" eb="30">
      <t>イジョウ</t>
    </rPh>
    <rPh sb="30" eb="32">
      <t>センガン</t>
    </rPh>
    <rPh sb="34" eb="37">
      <t>ガンカイ</t>
    </rPh>
    <rPh sb="38" eb="40">
      <t>シンダン</t>
    </rPh>
    <rPh sb="41" eb="42">
      <t>ウ</t>
    </rPh>
    <rPh sb="47" eb="49">
      <t>ヒフ</t>
    </rPh>
    <rPh sb="50" eb="52">
      <t>フチャク</t>
    </rPh>
    <rPh sb="54" eb="56">
      <t>バアイ</t>
    </rPh>
    <rPh sb="58" eb="60">
      <t>ジュウブン</t>
    </rPh>
    <rPh sb="61" eb="62">
      <t>ミズ</t>
    </rPh>
    <rPh sb="62" eb="63">
      <t>アラ</t>
    </rPh>
    <phoneticPr fontId="4"/>
  </si>
  <si>
    <t>使用浄水場</t>
    <rPh sb="0" eb="2">
      <t>シヨウ</t>
    </rPh>
    <rPh sb="2" eb="5">
      <t>ジョウスイジョウ</t>
    </rPh>
    <phoneticPr fontId="4"/>
  </si>
  <si>
    <t>南八幡浄水場</t>
    <rPh sb="0" eb="1">
      <t>ミナミ</t>
    </rPh>
    <rPh sb="1" eb="3">
      <t>ヤワタ</t>
    </rPh>
    <rPh sb="3" eb="6">
      <t>ジョウスイジョウ</t>
    </rPh>
    <phoneticPr fontId="4"/>
  </si>
  <si>
    <t>佐倉浄水場</t>
    <rPh sb="0" eb="2">
      <t>サクラ</t>
    </rPh>
    <rPh sb="2" eb="5">
      <t>ジョウスイジョウ</t>
    </rPh>
    <phoneticPr fontId="4"/>
  </si>
  <si>
    <t>人見浄水場</t>
    <rPh sb="0" eb="2">
      <t>ヒトミ</t>
    </rPh>
    <rPh sb="2" eb="5">
      <t>ジョウスイジョウ</t>
    </rPh>
    <phoneticPr fontId="4"/>
  </si>
  <si>
    <t>（２）浄水場で使用しているpH調整剤の規格は次のとおりである。</t>
    <rPh sb="3" eb="6">
      <t>ジョウスイジョウ</t>
    </rPh>
    <rPh sb="7" eb="9">
      <t>シヨウ</t>
    </rPh>
    <rPh sb="15" eb="18">
      <t>チョウセイザイ</t>
    </rPh>
    <rPh sb="19" eb="21">
      <t>キカク</t>
    </rPh>
    <rPh sb="22" eb="23">
      <t>ツギ</t>
    </rPh>
    <phoneticPr fontId="4"/>
  </si>
  <si>
    <t>硫酸</t>
    <rPh sb="0" eb="2">
      <t>リュウサン</t>
    </rPh>
    <phoneticPr fontId="4"/>
  </si>
  <si>
    <t>濃度</t>
    <rPh sb="0" eb="2">
      <t>ノウド</t>
    </rPh>
    <phoneticPr fontId="4"/>
  </si>
  <si>
    <t>浄水薬品</t>
    <rPh sb="0" eb="2">
      <t>ジョウスイ</t>
    </rPh>
    <rPh sb="2" eb="4">
      <t>ヤクヒン</t>
    </rPh>
    <phoneticPr fontId="4"/>
  </si>
  <si>
    <t>JWWA K134-2003に準拠した独自規格</t>
    <rPh sb="15" eb="17">
      <t>ジュンキョ</t>
    </rPh>
    <rPh sb="19" eb="21">
      <t>ドクジ</t>
    </rPh>
    <rPh sb="21" eb="23">
      <t>キカク</t>
    </rPh>
    <phoneticPr fontId="4"/>
  </si>
  <si>
    <r>
      <t>印旛沼</t>
    </r>
    <r>
      <rPr>
        <vertAlign val="superscript"/>
        <sz val="11"/>
        <color indexed="8"/>
        <rFont val="ＭＳ Ｐ明朝"/>
        <family val="1"/>
        <charset val="128"/>
      </rPr>
      <t>※１</t>
    </r>
    <rPh sb="0" eb="3">
      <t>インバヌマ</t>
    </rPh>
    <phoneticPr fontId="4"/>
  </si>
  <si>
    <t>郡本</t>
    <rPh sb="0" eb="2">
      <t>コオリモト</t>
    </rPh>
    <phoneticPr fontId="4"/>
  </si>
  <si>
    <t>皿木</t>
    <rPh sb="0" eb="2">
      <t>サラキ</t>
    </rPh>
    <phoneticPr fontId="4"/>
  </si>
  <si>
    <t>LAS</t>
  </si>
  <si>
    <t>PAC</t>
  </si>
  <si>
    <t>NaClO</t>
  </si>
  <si>
    <t>MICS</t>
  </si>
  <si>
    <t>LAC</t>
  </si>
  <si>
    <r>
      <t>硫酸</t>
    </r>
    <r>
      <rPr>
        <vertAlign val="superscript"/>
        <sz val="9"/>
        <color indexed="8"/>
        <rFont val="ＭＳ Ｐ明朝"/>
        <family val="1"/>
        <charset val="128"/>
      </rPr>
      <t>※2</t>
    </r>
    <rPh sb="0" eb="2">
      <t>リュウサン</t>
    </rPh>
    <phoneticPr fontId="4"/>
  </si>
  <si>
    <r>
      <t>MICS/
硫酸</t>
    </r>
    <r>
      <rPr>
        <vertAlign val="superscript"/>
        <sz val="9"/>
        <color indexed="8"/>
        <rFont val="ＭＳ Ｐ明朝"/>
        <family val="1"/>
        <charset val="128"/>
      </rPr>
      <t>※３</t>
    </r>
    <rPh sb="6" eb="8">
      <t>リュウサン</t>
    </rPh>
    <phoneticPr fontId="4"/>
  </si>
  <si>
    <t>（注）</t>
    <rPh sb="1" eb="2">
      <t>チュウ</t>
    </rPh>
    <phoneticPr fontId="4"/>
  </si>
  <si>
    <t>：液体硫酸アルミニウム（凝集剤）</t>
    <rPh sb="1" eb="3">
      <t>エキタイ</t>
    </rPh>
    <rPh sb="3" eb="5">
      <t>リュウサン</t>
    </rPh>
    <rPh sb="12" eb="15">
      <t>ギョウシュウザイ</t>
    </rPh>
    <phoneticPr fontId="4"/>
  </si>
  <si>
    <t>：ｐH調整用</t>
    <rPh sb="3" eb="6">
      <t>チョウセイヨウ</t>
    </rPh>
    <phoneticPr fontId="4"/>
  </si>
  <si>
    <t>：ポリ塩化アルミニウム（凝集剤）</t>
    <rPh sb="3" eb="5">
      <t>エンカ</t>
    </rPh>
    <rPh sb="12" eb="15">
      <t>ギョウシュウザイ</t>
    </rPh>
    <phoneticPr fontId="4"/>
  </si>
  <si>
    <t>：含鉄液体硫酸アルミニウム（凝集剤、皿木分場ではｐH調整に使用）</t>
    <rPh sb="1" eb="2">
      <t>ガン</t>
    </rPh>
    <rPh sb="2" eb="3">
      <t>テツ</t>
    </rPh>
    <rPh sb="3" eb="5">
      <t>エキタイ</t>
    </rPh>
    <rPh sb="5" eb="7">
      <t>リュウサン</t>
    </rPh>
    <rPh sb="14" eb="17">
      <t>ギョウシュウザイ</t>
    </rPh>
    <rPh sb="18" eb="21">
      <t>サラキブン</t>
    </rPh>
    <rPh sb="21" eb="22">
      <t>ジョウ</t>
    </rPh>
    <rPh sb="26" eb="28">
      <t>チョウセイ</t>
    </rPh>
    <rPh sb="29" eb="31">
      <t>シヨウ</t>
    </rPh>
    <phoneticPr fontId="4"/>
  </si>
  <si>
    <t>：次亜塩素酸ナトリウム（殺藻剤）</t>
    <rPh sb="1" eb="2">
      <t>ジ</t>
    </rPh>
    <rPh sb="2" eb="6">
      <t>アエンソサン</t>
    </rPh>
    <rPh sb="12" eb="13">
      <t>サツ</t>
    </rPh>
    <rPh sb="13" eb="14">
      <t>モ</t>
    </rPh>
    <rPh sb="14" eb="15">
      <t>ザイ</t>
    </rPh>
    <phoneticPr fontId="4"/>
  </si>
  <si>
    <t>：塩化アルミニウム（凝集剤）</t>
    <rPh sb="1" eb="3">
      <t>エンカ</t>
    </rPh>
    <rPh sb="10" eb="13">
      <t>ギョウシュウザイ</t>
    </rPh>
    <phoneticPr fontId="4"/>
  </si>
  <si>
    <t>薬品の使用量</t>
    <rPh sb="0" eb="2">
      <t>ヤクヒン</t>
    </rPh>
    <rPh sb="3" eb="6">
      <t>シヨウリョウ</t>
    </rPh>
    <phoneticPr fontId="4"/>
  </si>
  <si>
    <t>Nｏ</t>
  </si>
  <si>
    <t>南八幡浄水場</t>
    <rPh sb="0" eb="3">
      <t>ミナミヤワタ</t>
    </rPh>
    <rPh sb="3" eb="5">
      <t>ジョウスイ</t>
    </rPh>
    <rPh sb="5" eb="6">
      <t>バ</t>
    </rPh>
    <phoneticPr fontId="4"/>
  </si>
  <si>
    <t>人見浄水場</t>
    <rPh sb="0" eb="2">
      <t>ヒトミ</t>
    </rPh>
    <rPh sb="2" eb="4">
      <t>ジョウスイ</t>
    </rPh>
    <rPh sb="4" eb="5">
      <t>バ</t>
    </rPh>
    <phoneticPr fontId="4"/>
  </si>
  <si>
    <t>全シアン</t>
    <rPh sb="0" eb="1">
      <t>ゼン</t>
    </rPh>
    <phoneticPr fontId="4"/>
  </si>
  <si>
    <t>有機燐</t>
    <rPh sb="0" eb="2">
      <t>ユウキ</t>
    </rPh>
    <rPh sb="2" eb="3">
      <t>リン</t>
    </rPh>
    <phoneticPr fontId="4"/>
  </si>
  <si>
    <t>六価クロム</t>
    <rPh sb="0" eb="1">
      <t>ロク</t>
    </rPh>
    <rPh sb="1" eb="2">
      <t>カ</t>
    </rPh>
    <phoneticPr fontId="4"/>
  </si>
  <si>
    <t>砒素</t>
    <rPh sb="0" eb="2">
      <t>ヒソ</t>
    </rPh>
    <phoneticPr fontId="4"/>
  </si>
  <si>
    <t>総水銀</t>
    <rPh sb="0" eb="1">
      <t>ソウ</t>
    </rPh>
    <rPh sb="1" eb="3">
      <t>スイギン</t>
    </rPh>
    <phoneticPr fontId="4"/>
  </si>
  <si>
    <t>アルキル水銀</t>
    <rPh sb="4" eb="6">
      <t>スイギン</t>
    </rPh>
    <phoneticPr fontId="4"/>
  </si>
  <si>
    <t>PCB</t>
  </si>
  <si>
    <t>ジクロロメタン</t>
  </si>
  <si>
    <t>四塩化炭素</t>
    <rPh sb="0" eb="1">
      <t>シ</t>
    </rPh>
    <rPh sb="1" eb="3">
      <t>エンカ</t>
    </rPh>
    <rPh sb="3" eb="5">
      <t>タンソ</t>
    </rPh>
    <phoneticPr fontId="4"/>
  </si>
  <si>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</si>
  <si>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</si>
  <si>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</si>
  <si>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</si>
  <si>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</si>
  <si>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</si>
  <si>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</si>
  <si>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</si>
  <si>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</si>
  <si>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</si>
  <si>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</si>
  <si>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</si>
  <si>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</si>
  <si>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水素イオン濃度     （ｐH）</t>
    <rPh sb="0" eb="2">
      <t>スイソ</t>
    </rPh>
    <rPh sb="5" eb="7">
      <t>ノウド</t>
    </rPh>
    <phoneticPr fontId="4"/>
  </si>
  <si>
    <t>分析項目　　　　　　　採取日</t>
    <rPh sb="0" eb="2">
      <t>ブンセキ</t>
    </rPh>
    <rPh sb="2" eb="4">
      <t>コウモク</t>
    </rPh>
    <rPh sb="11" eb="13">
      <t>サイシュ</t>
    </rPh>
    <rPh sb="13" eb="14">
      <t>ヒ</t>
    </rPh>
    <phoneticPr fontId="4"/>
  </si>
  <si>
    <t>単位：　mg/L     （水素イオン濃度、含水率以外）</t>
    <rPh sb="0" eb="2">
      <t>タンイ</t>
    </rPh>
    <rPh sb="22" eb="24">
      <t>ガンスイ</t>
    </rPh>
    <rPh sb="24" eb="25">
      <t>リツ</t>
    </rPh>
    <rPh sb="25" eb="27">
      <t>イガイ</t>
    </rPh>
    <phoneticPr fontId="4"/>
  </si>
  <si>
    <r>
      <t>※[Al</t>
    </r>
    <r>
      <rPr>
        <vertAlign val="subscript"/>
        <sz val="11"/>
        <rFont val="ＭＳ Ｐ明朝"/>
        <family val="1"/>
        <charset val="128"/>
      </rPr>
      <t>2</t>
    </r>
    <r>
      <rPr>
        <sz val="11"/>
        <rFont val="ＭＳ Ｐ明朝"/>
        <family val="1"/>
        <charset val="128"/>
      </rPr>
      <t>(OH)</t>
    </r>
    <r>
      <rPr>
        <vertAlign val="subscript"/>
        <sz val="11"/>
        <rFont val="ＭＳ Ｐ明朝"/>
        <family val="1"/>
        <charset val="128"/>
      </rPr>
      <t>n</t>
    </r>
    <r>
      <rPr>
        <sz val="11"/>
        <rFont val="ＭＳ Ｐ明朝"/>
        <family val="1"/>
        <charset val="128"/>
      </rPr>
      <t>Cl</t>
    </r>
    <r>
      <rPr>
        <vertAlign val="subscript"/>
        <sz val="11"/>
        <rFont val="ＭＳ Ｐ明朝"/>
        <family val="1"/>
        <charset val="128"/>
      </rPr>
      <t>6-n</t>
    </r>
    <r>
      <rPr>
        <sz val="11"/>
        <rFont val="ＭＳ Ｐ明朝"/>
        <family val="1"/>
        <charset val="128"/>
      </rPr>
      <t>]</t>
    </r>
    <r>
      <rPr>
        <vertAlign val="subscript"/>
        <sz val="11"/>
        <rFont val="ＭＳ Ｐ明朝"/>
        <family val="1"/>
        <charset val="128"/>
      </rPr>
      <t>m</t>
    </r>
    <r>
      <rPr>
        <sz val="11"/>
        <rFont val="ＭＳ Ｐ明朝"/>
        <family val="1"/>
        <charset val="128"/>
      </rPr>
      <t>において塩基度=n/6×100(%)</t>
    </r>
    <rPh sb="21" eb="23">
      <t>エンキ</t>
    </rPh>
    <rPh sb="23" eb="24">
      <t>ド</t>
    </rPh>
    <phoneticPr fontId="4"/>
  </si>
  <si>
    <t>分析方法等
(印旛沼浄水場以外）</t>
    <rPh sb="0" eb="2">
      <t>ブンセキ</t>
    </rPh>
    <rPh sb="2" eb="4">
      <t>ホウホウ</t>
    </rPh>
    <rPh sb="4" eb="5">
      <t>トウ</t>
    </rPh>
    <rPh sb="7" eb="10">
      <t>インバヌマ</t>
    </rPh>
    <rPh sb="10" eb="13">
      <t>ジョウスイジョウ</t>
    </rPh>
    <rPh sb="13" eb="15">
      <t>イガイ</t>
    </rPh>
    <phoneticPr fontId="4"/>
  </si>
  <si>
    <t>5月</t>
    <rPh sb="1" eb="2">
      <t>ガツ</t>
    </rPh>
    <phoneticPr fontId="4"/>
  </si>
  <si>
    <t>6月</t>
    <rPh sb="1" eb="2">
      <t>ガツ</t>
    </rPh>
    <phoneticPr fontId="4"/>
  </si>
  <si>
    <t>水温</t>
    <rPh sb="0" eb="2">
      <t>スイオン</t>
    </rPh>
    <phoneticPr fontId="5"/>
  </si>
  <si>
    <t>濁度</t>
    <rPh sb="0" eb="2">
      <t>ダクド</t>
    </rPh>
    <phoneticPr fontId="5"/>
  </si>
  <si>
    <t>度</t>
    <rPh sb="0" eb="1">
      <t>ド</t>
    </rPh>
    <phoneticPr fontId="5"/>
  </si>
  <si>
    <t>電気伝導率</t>
    <rPh sb="0" eb="2">
      <t>デンキ</t>
    </rPh>
    <rPh sb="2" eb="5">
      <t>デンドウリツ</t>
    </rPh>
    <phoneticPr fontId="5"/>
  </si>
  <si>
    <t>酸消費量</t>
    <rPh sb="0" eb="4">
      <t>サンショウヒリョウ</t>
    </rPh>
    <phoneticPr fontId="5"/>
  </si>
  <si>
    <t>全硬度</t>
    <rPh sb="0" eb="1">
      <t>ゼン</t>
    </rPh>
    <rPh sb="1" eb="3">
      <t>コウド</t>
    </rPh>
    <phoneticPr fontId="5"/>
  </si>
  <si>
    <t>ｶﾙｼｳﾑ硬度</t>
    <rPh sb="5" eb="7">
      <t>コウド</t>
    </rPh>
    <phoneticPr fontId="5"/>
  </si>
  <si>
    <t>ﾏｸﾞﾈｼｳﾑ硬度</t>
    <rPh sb="7" eb="9">
      <t>コウド</t>
    </rPh>
    <phoneticPr fontId="5"/>
  </si>
  <si>
    <t>塩化物イオン</t>
    <rPh sb="0" eb="3">
      <t>エンカブツ</t>
    </rPh>
    <phoneticPr fontId="5"/>
  </si>
  <si>
    <t>全蒸発残留物</t>
    <rPh sb="0" eb="1">
      <t>ゼン</t>
    </rPh>
    <rPh sb="1" eb="3">
      <t>ジョウハツ</t>
    </rPh>
    <rPh sb="3" eb="6">
      <t>ザンリュウブツ</t>
    </rPh>
    <phoneticPr fontId="5"/>
  </si>
  <si>
    <t>全鉄</t>
    <rPh sb="0" eb="2">
      <t>ゼンテツ</t>
    </rPh>
    <phoneticPr fontId="5"/>
  </si>
  <si>
    <t>溶存酸素</t>
    <rPh sb="0" eb="1">
      <t>ヨウ</t>
    </rPh>
    <rPh sb="1" eb="2">
      <t>ゾン</t>
    </rPh>
    <rPh sb="2" eb="4">
      <t>サンソ</t>
    </rPh>
    <phoneticPr fontId="5"/>
  </si>
  <si>
    <t>全マンガン</t>
    <rPh sb="0" eb="1">
      <t>ゼン</t>
    </rPh>
    <phoneticPr fontId="5"/>
  </si>
  <si>
    <t>全窒素</t>
    <rPh sb="0" eb="1">
      <t>ゼン</t>
    </rPh>
    <rPh sb="1" eb="3">
      <t>チッソ</t>
    </rPh>
    <phoneticPr fontId="5"/>
  </si>
  <si>
    <t>全リン</t>
    <rPh sb="0" eb="1">
      <t>ゼン</t>
    </rPh>
    <phoneticPr fontId="5"/>
  </si>
  <si>
    <t>硫酸イオン</t>
    <rPh sb="0" eb="2">
      <t>リュウサン</t>
    </rPh>
    <phoneticPr fontId="5"/>
  </si>
  <si>
    <t>色度</t>
    <rPh sb="0" eb="1">
      <t>シキ</t>
    </rPh>
    <rPh sb="1" eb="2">
      <t>ド</t>
    </rPh>
    <phoneticPr fontId="5"/>
  </si>
  <si>
    <t>懸濁物質</t>
    <rPh sb="0" eb="1">
      <t>カケ</t>
    </rPh>
    <rPh sb="1" eb="2">
      <t>ダク</t>
    </rPh>
    <rPh sb="2" eb="4">
      <t>ブッシツ</t>
    </rPh>
    <phoneticPr fontId="5"/>
  </si>
  <si>
    <t>汚泥の放射性物質　の測定結果　は下記URL参照</t>
    <rPh sb="16" eb="18">
      <t>カキ</t>
    </rPh>
    <rPh sb="21" eb="23">
      <t>サンショウ</t>
    </rPh>
    <phoneticPr fontId="4"/>
  </si>
  <si>
    <t>印旛沼浄水場の浄水薬品使用量は単独分を含む全使用量。
袖ケ浦浄水場の硫酸は平成20年度まで98%濃硫酸、21年度以降は75%硫酸を使用。
皿木分場のｐＨ処理剤は平成17年度までＭＩＣＳ、平成18年度以降は75%硫酸を使用。</t>
    <rPh sb="0" eb="3">
      <t>インバヌマ</t>
    </rPh>
    <rPh sb="3" eb="6">
      <t>ジョウスイジョウ</t>
    </rPh>
    <rPh sb="7" eb="9">
      <t>ジョウスイ</t>
    </rPh>
    <rPh sb="9" eb="11">
      <t>ヤクヒン</t>
    </rPh>
    <rPh sb="11" eb="14">
      <t>シヨウリョウ</t>
    </rPh>
    <rPh sb="15" eb="17">
      <t>タンドク</t>
    </rPh>
    <rPh sb="17" eb="18">
      <t>ブン</t>
    </rPh>
    <rPh sb="19" eb="20">
      <t>フク</t>
    </rPh>
    <rPh sb="21" eb="22">
      <t>ゼン</t>
    </rPh>
    <rPh sb="22" eb="25">
      <t>シヨウリョウ</t>
    </rPh>
    <phoneticPr fontId="4"/>
  </si>
  <si>
    <t xml:space="preserve"> 濃縮汚泥の発生量等については、環境生活部資源循環推進課が公表している「産業廃棄物多量排出事業者処理計画等の公表」を参照してください。</t>
    <rPh sb="1" eb="3">
      <t>ノウシュク</t>
    </rPh>
    <rPh sb="3" eb="5">
      <t>オデイ</t>
    </rPh>
    <rPh sb="6" eb="8">
      <t>ハッセイ</t>
    </rPh>
    <rPh sb="8" eb="10">
      <t>リョウナド</t>
    </rPh>
    <rPh sb="29" eb="31">
      <t>コウヒョウ</t>
    </rPh>
    <rPh sb="58" eb="60">
      <t>サンショウ</t>
    </rPh>
    <phoneticPr fontId="4"/>
  </si>
  <si>
    <t>印旛沼浄水場(千葉地区)の汚泥発生量は、年間送水量比率で算出している。</t>
    <rPh sb="0" eb="3">
      <t>インバヌマ</t>
    </rPh>
    <rPh sb="3" eb="6">
      <t>ジョウスイジョウ</t>
    </rPh>
    <rPh sb="7" eb="9">
      <t>チバ</t>
    </rPh>
    <rPh sb="9" eb="11">
      <t>チク</t>
    </rPh>
    <rPh sb="13" eb="15">
      <t>オデイ</t>
    </rPh>
    <rPh sb="15" eb="17">
      <t>ハッセイ</t>
    </rPh>
    <rPh sb="17" eb="18">
      <t>リョウ</t>
    </rPh>
    <phoneticPr fontId="4"/>
  </si>
  <si>
    <t>トン/年</t>
    <rPh sb="3" eb="4">
      <t>ネン</t>
    </rPh>
    <phoneticPr fontId="4"/>
  </si>
  <si>
    <t>浄水薬品使用量</t>
    <rPh sb="0" eb="2">
      <t>ジョウスイ</t>
    </rPh>
    <rPh sb="2" eb="4">
      <t>ヤクヒン</t>
    </rPh>
    <rPh sb="4" eb="7">
      <t>シヨウリョウ</t>
    </rPh>
    <phoneticPr fontId="4"/>
  </si>
  <si>
    <t xml:space="preserve">江戸川流量 </t>
  </si>
  <si>
    <t>pＨ</t>
    <phoneticPr fontId="4"/>
  </si>
  <si>
    <r>
      <t xml:space="preserve">JIS K 1450-1996
</t>
    </r>
    <r>
      <rPr>
        <sz val="9"/>
        <rFont val="ＭＳ Ｐ明朝"/>
        <family val="1"/>
        <charset val="128"/>
      </rPr>
      <t>に準拠した独自規格</t>
    </r>
    <rPh sb="17" eb="19">
      <t>ジュンキョ</t>
    </rPh>
    <rPh sb="21" eb="23">
      <t>ドクジ</t>
    </rPh>
    <rPh sb="23" eb="25">
      <t>キカク</t>
    </rPh>
    <phoneticPr fontId="4"/>
  </si>
  <si>
    <t>袖ケ浦</t>
    <phoneticPr fontId="4"/>
  </si>
  <si>
    <t>袖ケ浦浄水場</t>
    <rPh sb="3" eb="6">
      <t>ジョウスイジョウ</t>
    </rPh>
    <phoneticPr fontId="4"/>
  </si>
  <si>
    <t>袖ケ浦浄水場皿木分場</t>
    <rPh sb="3" eb="6">
      <t>ジョウスイジョウ</t>
    </rPh>
    <rPh sb="6" eb="7">
      <t>サラ</t>
    </rPh>
    <rPh sb="7" eb="8">
      <t>キ</t>
    </rPh>
    <rPh sb="8" eb="9">
      <t>ブン</t>
    </rPh>
    <rPh sb="9" eb="10">
      <t>ジョウ</t>
    </rPh>
    <phoneticPr fontId="4"/>
  </si>
  <si>
    <t>※袖ケ浦浄水場は平成21年度より75％硫酸を使用している。</t>
    <rPh sb="4" eb="7">
      <t>ジョウスイジョウ</t>
    </rPh>
    <rPh sb="8" eb="10">
      <t>ヘイセイ</t>
    </rPh>
    <rPh sb="12" eb="14">
      <t>ネンド</t>
    </rPh>
    <rPh sb="19" eb="21">
      <t>リュウサン</t>
    </rPh>
    <rPh sb="22" eb="24">
      <t>シヨウ</t>
    </rPh>
    <phoneticPr fontId="4"/>
  </si>
  <si>
    <r>
      <t>硫酸　(H</t>
    </r>
    <r>
      <rPr>
        <sz val="8"/>
        <rFont val="ＭＳ Ｐ明朝"/>
        <family val="1"/>
        <charset val="128"/>
      </rPr>
      <t>2</t>
    </r>
    <r>
      <rPr>
        <sz val="11"/>
        <rFont val="ＭＳ Ｐ明朝"/>
        <family val="1"/>
        <charset val="128"/>
      </rPr>
      <t>SO</t>
    </r>
    <r>
      <rPr>
        <sz val="8"/>
        <rFont val="ＭＳ Ｐ明朝"/>
        <family val="1"/>
        <charset val="128"/>
      </rPr>
      <t>4</t>
    </r>
    <r>
      <rPr>
        <sz val="11"/>
        <rFont val="ＭＳ Ｐ明朝"/>
        <family val="1"/>
        <charset val="128"/>
      </rPr>
      <t>)</t>
    </r>
    <rPh sb="0" eb="2">
      <t>リュウサン</t>
    </rPh>
    <phoneticPr fontId="4"/>
  </si>
  <si>
    <t>7月</t>
    <rPh sb="1" eb="2">
      <t>ガツ</t>
    </rPh>
    <phoneticPr fontId="4"/>
  </si>
  <si>
    <t>8月</t>
    <rPh sb="1" eb="2">
      <t>ガツ</t>
    </rPh>
    <phoneticPr fontId="4"/>
  </si>
  <si>
    <t>9月</t>
    <rPh sb="1" eb="2">
      <t>ガツ</t>
    </rPh>
    <phoneticPr fontId="4"/>
  </si>
  <si>
    <t>H25</t>
    <phoneticPr fontId="4"/>
  </si>
  <si>
    <t>H26</t>
    <phoneticPr fontId="4"/>
  </si>
  <si>
    <t>水処理薬品
（凝集剤）</t>
    <phoneticPr fontId="4"/>
  </si>
  <si>
    <t>ポリ塩化
アルミニウム</t>
    <phoneticPr fontId="4"/>
  </si>
  <si>
    <t>液体硫酸アルミニウム</t>
    <phoneticPr fontId="4"/>
  </si>
  <si>
    <t>塩化アルミニウム</t>
    <phoneticPr fontId="4"/>
  </si>
  <si>
    <t>汚泥処理施設</t>
    <phoneticPr fontId="4"/>
  </si>
  <si>
    <t>昭和５１年３月</t>
    <phoneticPr fontId="4"/>
  </si>
  <si>
    <r>
      <t>排水処理</t>
    </r>
    <r>
      <rPr>
        <b/>
        <sz val="14"/>
        <rFont val="ＭＳ Ｐ明朝"/>
        <family val="1"/>
        <charset val="128"/>
      </rPr>
      <t>（汚泥処理）</t>
    </r>
    <r>
      <rPr>
        <b/>
        <sz val="18"/>
        <rFont val="ＭＳ Ｐ明朝"/>
        <family val="1"/>
        <charset val="128"/>
      </rPr>
      <t>設備</t>
    </r>
    <phoneticPr fontId="4"/>
  </si>
  <si>
    <t>昭和５２年３月</t>
    <phoneticPr fontId="4"/>
  </si>
  <si>
    <t>平成２年２月</t>
    <phoneticPr fontId="4"/>
  </si>
  <si>
    <t>天日乾燥床</t>
    <phoneticPr fontId="4"/>
  </si>
  <si>
    <t>規　模</t>
    <phoneticPr fontId="4"/>
  </si>
  <si>
    <r>
      <t>発生土</t>
    </r>
    <r>
      <rPr>
        <b/>
        <sz val="16"/>
        <rFont val="ＭＳ Ｐ明朝"/>
        <family val="1"/>
        <charset val="128"/>
      </rPr>
      <t>（脱水汚泥・乾燥汚泥）</t>
    </r>
    <r>
      <rPr>
        <b/>
        <sz val="20"/>
        <rFont val="ＭＳ Ｐ明朝"/>
        <family val="1"/>
        <charset val="128"/>
      </rPr>
      <t>の溶出分析結果</t>
    </r>
    <rPh sb="0" eb="2">
      <t>ハッセイ</t>
    </rPh>
    <rPh sb="2" eb="3">
      <t>ド</t>
    </rPh>
    <rPh sb="4" eb="6">
      <t>ダッスイ</t>
    </rPh>
    <rPh sb="6" eb="8">
      <t>オデイ</t>
    </rPh>
    <rPh sb="9" eb="11">
      <t>カンソウ</t>
    </rPh>
    <rPh sb="11" eb="13">
      <t>オデイ</t>
    </rPh>
    <rPh sb="15" eb="17">
      <t>ヨウシュツ</t>
    </rPh>
    <rPh sb="17" eb="19">
      <t>ブンセキ</t>
    </rPh>
    <rPh sb="19" eb="21">
      <t>ケッカ</t>
    </rPh>
    <phoneticPr fontId="4"/>
  </si>
  <si>
    <r>
      <t>(m</t>
    </r>
    <r>
      <rPr>
        <sz val="8"/>
        <rFont val="ＭＳ Ｐゴシック"/>
        <family val="3"/>
        <charset val="128"/>
      </rPr>
      <t>3</t>
    </r>
    <r>
      <rPr>
        <sz val="10"/>
        <rFont val="ＭＳ Ｐゴシック"/>
        <family val="3"/>
        <charset val="128"/>
      </rPr>
      <t>/秒）</t>
    </r>
    <rPh sb="4" eb="5">
      <t>ビョウ</t>
    </rPh>
    <phoneticPr fontId="4"/>
  </si>
  <si>
    <t>10月</t>
    <rPh sb="2" eb="3">
      <t>ガツ</t>
    </rPh>
    <phoneticPr fontId="4"/>
  </si>
  <si>
    <t>11月</t>
    <rPh sb="2" eb="3">
      <t>ガツ</t>
    </rPh>
    <phoneticPr fontId="4"/>
  </si>
  <si>
    <t>12月</t>
    <rPh sb="2" eb="3">
      <t>ガツ</t>
    </rPh>
    <phoneticPr fontId="4"/>
  </si>
  <si>
    <t>1月</t>
    <rPh sb="1" eb="2">
      <t>ガツ</t>
    </rPh>
    <phoneticPr fontId="4"/>
  </si>
  <si>
    <t>1,4-ジオキサン</t>
  </si>
  <si>
    <t>年間発生土量（脱水汚泥・乾燥汚泥量）の推移</t>
    <rPh sb="0" eb="2">
      <t>ネンカン</t>
    </rPh>
    <rPh sb="2" eb="5">
      <t>ハッセイド</t>
    </rPh>
    <rPh sb="5" eb="6">
      <t>リョウ</t>
    </rPh>
    <rPh sb="7" eb="9">
      <t>ダッスイ</t>
    </rPh>
    <rPh sb="9" eb="11">
      <t>オデイ</t>
    </rPh>
    <rPh sb="12" eb="14">
      <t>カンソウ</t>
    </rPh>
    <rPh sb="14" eb="16">
      <t>オデイ</t>
    </rPh>
    <rPh sb="16" eb="17">
      <t>リョウ</t>
    </rPh>
    <rPh sb="19" eb="21">
      <t>スイイ</t>
    </rPh>
    <phoneticPr fontId="4"/>
  </si>
  <si>
    <t>備考</t>
    <rPh sb="0" eb="2">
      <t>ビコウ</t>
    </rPh>
    <phoneticPr fontId="4"/>
  </si>
  <si>
    <t>最高</t>
    <rPh sb="0" eb="2">
      <t>サイコウ</t>
    </rPh>
    <phoneticPr fontId="4"/>
  </si>
  <si>
    <t>最低</t>
    <rPh sb="0" eb="2">
      <t>サイテイ</t>
    </rPh>
    <phoneticPr fontId="4"/>
  </si>
  <si>
    <t>平均</t>
    <rPh sb="0" eb="2">
      <t>ヘイキン</t>
    </rPh>
    <phoneticPr fontId="4"/>
  </si>
  <si>
    <t>合計</t>
    <rPh sb="0" eb="2">
      <t>ゴウケイ</t>
    </rPh>
    <phoneticPr fontId="4"/>
  </si>
  <si>
    <t>H27</t>
  </si>
  <si>
    <t>※1
※2
※3</t>
    <phoneticPr fontId="4"/>
  </si>
  <si>
    <t>NaClO</t>
    <phoneticPr fontId="4"/>
  </si>
  <si>
    <t>降雨日数</t>
    <rPh sb="0" eb="2">
      <t>コウウ</t>
    </rPh>
    <rPh sb="2" eb="4">
      <t>ニッスウ</t>
    </rPh>
    <phoneticPr fontId="4"/>
  </si>
  <si>
    <t>年間</t>
    <rPh sb="0" eb="2">
      <t>ネンカン</t>
    </rPh>
    <phoneticPr fontId="4"/>
  </si>
  <si>
    <t>年間最高</t>
    <rPh sb="0" eb="2">
      <t>ネンカン</t>
    </rPh>
    <rPh sb="2" eb="4">
      <t>サイコウ</t>
    </rPh>
    <phoneticPr fontId="4"/>
  </si>
  <si>
    <t>年間最低</t>
    <rPh sb="2" eb="4">
      <t>サイテイ</t>
    </rPh>
    <phoneticPr fontId="4"/>
  </si>
  <si>
    <t>年間平均</t>
    <rPh sb="2" eb="4">
      <t>ヘイキン</t>
    </rPh>
    <phoneticPr fontId="4"/>
  </si>
  <si>
    <t>2月</t>
    <rPh sb="1" eb="2">
      <t>ガツ</t>
    </rPh>
    <phoneticPr fontId="4"/>
  </si>
  <si>
    <t>3月</t>
    <rPh sb="1" eb="2">
      <t>ガツ</t>
    </rPh>
    <phoneticPr fontId="4"/>
  </si>
  <si>
    <t>H28</t>
    <phoneticPr fontId="4"/>
  </si>
  <si>
    <t>カドミウム</t>
    <phoneticPr fontId="4"/>
  </si>
  <si>
    <t>銅</t>
    <rPh sb="0" eb="1">
      <t>ドウ</t>
    </rPh>
    <phoneticPr fontId="4"/>
  </si>
  <si>
    <t>砒素</t>
    <rPh sb="0" eb="2">
      <t>ヒソ</t>
    </rPh>
    <phoneticPr fontId="4"/>
  </si>
  <si>
    <t>フッ素</t>
    <rPh sb="2" eb="3">
      <t>ソ</t>
    </rPh>
    <phoneticPr fontId="4"/>
  </si>
  <si>
    <t>ホウ素</t>
    <rPh sb="2" eb="3">
      <t>ソ</t>
    </rPh>
    <phoneticPr fontId="4"/>
  </si>
  <si>
    <t>クロロエチレン</t>
    <phoneticPr fontId="4"/>
  </si>
  <si>
    <t>含有試験</t>
    <rPh sb="0" eb="2">
      <t>ガンユウ</t>
    </rPh>
    <rPh sb="2" eb="4">
      <t>シケン</t>
    </rPh>
    <phoneticPr fontId="4"/>
  </si>
  <si>
    <t>溶出試験 (mg/L)</t>
    <rPh sb="0" eb="2">
      <t>ヨウシュツ</t>
    </rPh>
    <rPh sb="2" eb="4">
      <t>シケン</t>
    </rPh>
    <phoneticPr fontId="4"/>
  </si>
  <si>
    <t>溶出試験検液について測定</t>
    <rPh sb="0" eb="2">
      <t>ヨウシュツ</t>
    </rPh>
    <rPh sb="2" eb="4">
      <t>シケン</t>
    </rPh>
    <rPh sb="4" eb="5">
      <t>ケン</t>
    </rPh>
    <rPh sb="5" eb="6">
      <t>エキ</t>
    </rPh>
    <rPh sb="10" eb="12">
      <t>ソクテイ</t>
    </rPh>
    <phoneticPr fontId="4"/>
  </si>
  <si>
    <t>3月</t>
    <rPh sb="1" eb="2">
      <t>ガツ</t>
    </rPh>
    <phoneticPr fontId="4"/>
  </si>
  <si>
    <t>単位： mg/kg （水素イオン濃度、強熱減量以外）</t>
    <rPh sb="19" eb="21">
      <t>キョウネツ</t>
    </rPh>
    <rPh sb="21" eb="23">
      <t>ゲンリョウ</t>
    </rPh>
    <phoneticPr fontId="4"/>
  </si>
  <si>
    <t>袖ケ浦浄水場</t>
    <rPh sb="0" eb="3">
      <t>ソデガウラ</t>
    </rPh>
    <rPh sb="3" eb="6">
      <t>ジョウスイジョウ</t>
    </rPh>
    <phoneticPr fontId="4"/>
  </si>
  <si>
    <t>H29</t>
  </si>
  <si>
    <t>H30</t>
    <phoneticPr fontId="4"/>
  </si>
  <si>
    <t>印旛沼浄水場(1,2系)</t>
    <rPh sb="0" eb="3">
      <t>インバヌマ</t>
    </rPh>
    <rPh sb="3" eb="6">
      <t>ジョウスイジョウ</t>
    </rPh>
    <rPh sb="10" eb="11">
      <t>ケイ</t>
    </rPh>
    <phoneticPr fontId="4"/>
  </si>
  <si>
    <t>印旛沼浄水場(3系)</t>
    <rPh sb="0" eb="3">
      <t>インバヌマ</t>
    </rPh>
    <rPh sb="3" eb="6">
      <t>ジョウスイジョウ</t>
    </rPh>
    <rPh sb="8" eb="9">
      <t>ケイ</t>
    </rPh>
    <phoneticPr fontId="4"/>
  </si>
  <si>
    <t>産業廃棄物に含まれる金属等の検定方法
（環境庁告示第13号
・昭和48年2月17日）</t>
    <phoneticPr fontId="4"/>
  </si>
  <si>
    <t>R2</t>
    <phoneticPr fontId="4"/>
  </si>
  <si>
    <t>R1</t>
    <phoneticPr fontId="4"/>
  </si>
  <si>
    <t>R3</t>
    <phoneticPr fontId="4"/>
  </si>
  <si>
    <t>皿木分場</t>
    <rPh sb="0" eb="2">
      <t>サラキ</t>
    </rPh>
    <rPh sb="2" eb="4">
      <t>ブンジョウ</t>
    </rPh>
    <phoneticPr fontId="4"/>
  </si>
  <si>
    <t>LAS(kg)</t>
    <phoneticPr fontId="4"/>
  </si>
  <si>
    <t>ＰＡＣ(kg)</t>
    <phoneticPr fontId="4"/>
  </si>
  <si>
    <t>ＰＡＣ(kg)</t>
    <phoneticPr fontId="4"/>
  </si>
  <si>
    <t>西広※</t>
    <rPh sb="0" eb="2">
      <t>ニシヒロ</t>
    </rPh>
    <phoneticPr fontId="5"/>
  </si>
  <si>
    <t>硫酸(kg)</t>
    <rPh sb="0" eb="2">
      <t>リュウサン</t>
    </rPh>
    <phoneticPr fontId="4"/>
  </si>
  <si>
    <t>硝酸性窒素</t>
    <rPh sb="0" eb="3">
      <t>ショウサンセイ</t>
    </rPh>
    <rPh sb="3" eb="5">
      <t>チッソ</t>
    </rPh>
    <phoneticPr fontId="4"/>
  </si>
  <si>
    <t>硝酸性窒素</t>
    <rPh sb="0" eb="5">
      <t>ショウサンセイチッソ</t>
    </rPh>
    <phoneticPr fontId="4"/>
  </si>
  <si>
    <t>LＡＣ(kg)</t>
    <phoneticPr fontId="4"/>
  </si>
  <si>
    <t>KMnO4
消費量</t>
    <rPh sb="6" eb="9">
      <t>ショウヒリョウ</t>
    </rPh>
    <phoneticPr fontId="4"/>
  </si>
  <si>
    <t>色度</t>
    <rPh sb="0" eb="2">
      <t>シキド</t>
    </rPh>
    <phoneticPr fontId="4"/>
  </si>
  <si>
    <t>LＡS(kg)</t>
    <phoneticPr fontId="4"/>
  </si>
  <si>
    <t>実施日</t>
    <rPh sb="0" eb="3">
      <t>ジッシビ</t>
    </rPh>
    <phoneticPr fontId="4"/>
  </si>
  <si>
    <t>原水</t>
    <rPh sb="0" eb="2">
      <t>ゲンスイ</t>
    </rPh>
    <phoneticPr fontId="4"/>
  </si>
  <si>
    <t>KMnO4消費量</t>
    <rPh sb="5" eb="8">
      <t>ショウヒリョウ</t>
    </rPh>
    <phoneticPr fontId="5"/>
  </si>
  <si>
    <t>残留塩素</t>
    <rPh sb="0" eb="2">
      <t>ザンリュウ</t>
    </rPh>
    <rPh sb="2" eb="4">
      <t>エンソ</t>
    </rPh>
    <phoneticPr fontId="2"/>
  </si>
  <si>
    <t>マンガンイオン</t>
  </si>
  <si>
    <t>ランゲリア指数</t>
    <rPh sb="5" eb="7">
      <t>シスウ</t>
    </rPh>
    <phoneticPr fontId="2"/>
  </si>
  <si>
    <t>備考</t>
    <rPh sb="0" eb="2">
      <t>ビコウ</t>
    </rPh>
    <phoneticPr fontId="4"/>
  </si>
  <si>
    <t>硫酸(kg)</t>
    <rPh sb="0" eb="2">
      <t>リュウサン</t>
    </rPh>
    <phoneticPr fontId="4"/>
  </si>
  <si>
    <t>次亜塩素酸Na(kg)</t>
    <rPh sb="0" eb="5">
      <t>ジアエンソサン</t>
    </rPh>
    <phoneticPr fontId="4"/>
  </si>
  <si>
    <t>４月</t>
    <rPh sb="1" eb="2">
      <t>ガツ</t>
    </rPh>
    <phoneticPr fontId="4"/>
  </si>
  <si>
    <t>曜日</t>
    <rPh sb="0" eb="2">
      <t>ヨウビ</t>
    </rPh>
    <phoneticPr fontId="4"/>
  </si>
  <si>
    <t>雨量
(mm)</t>
    <rPh sb="0" eb="2">
      <t>ウリョウ</t>
    </rPh>
    <phoneticPr fontId="4"/>
  </si>
  <si>
    <t>気温
(℃)</t>
    <rPh sb="0" eb="2">
      <t>キオン</t>
    </rPh>
    <phoneticPr fontId="4"/>
  </si>
  <si>
    <t>濁度
(度）</t>
    <rPh sb="0" eb="1">
      <t>ダク</t>
    </rPh>
    <rPh sb="1" eb="2">
      <t>タビ</t>
    </rPh>
    <rPh sb="4" eb="5">
      <t>ド</t>
    </rPh>
    <phoneticPr fontId="4"/>
  </si>
  <si>
    <t>水温
（℃）</t>
    <rPh sb="0" eb="2">
      <t>スイオン</t>
    </rPh>
    <phoneticPr fontId="4"/>
  </si>
  <si>
    <t>・月に1回測定している部分を水色で示しています。</t>
    <rPh sb="1" eb="2">
      <t>ツキ</t>
    </rPh>
    <rPh sb="4" eb="5">
      <t>カイ</t>
    </rPh>
    <rPh sb="5" eb="7">
      <t>ソクテイ</t>
    </rPh>
    <rPh sb="11" eb="13">
      <t>ブブン</t>
    </rPh>
    <rPh sb="14" eb="15">
      <t>ミズ</t>
    </rPh>
    <rPh sb="15" eb="16">
      <t>イロ</t>
    </rPh>
    <rPh sb="17" eb="18">
      <t>シメ</t>
    </rPh>
    <phoneticPr fontId="4"/>
  </si>
  <si>
    <t>・月に1回測定している部分を水色で示しています。</t>
    <rPh sb="14" eb="16">
      <t>ミズイロ</t>
    </rPh>
    <phoneticPr fontId="4"/>
  </si>
  <si>
    <t>・月に1回測定している部分を水色で示しています。</t>
    <phoneticPr fontId="4"/>
  </si>
  <si>
    <t>・月に1～2回測定している部分を水色で示しています。</t>
    <phoneticPr fontId="4"/>
  </si>
  <si>
    <t>℃</t>
    <phoneticPr fontId="4"/>
  </si>
  <si>
    <t>気温</t>
    <rPh sb="0" eb="2">
      <t>キオン</t>
    </rPh>
    <phoneticPr fontId="4"/>
  </si>
  <si>
    <t>実施日</t>
    <rPh sb="0" eb="3">
      <t>ジッシビ</t>
    </rPh>
    <phoneticPr fontId="4"/>
  </si>
  <si>
    <t>酸消費量
(mg/L)</t>
    <rPh sb="0" eb="4">
      <t>サンショウヒリョウ</t>
    </rPh>
    <phoneticPr fontId="4"/>
  </si>
  <si>
    <t>全硬度
(mg/L)</t>
    <rPh sb="0" eb="1">
      <t>ゼン</t>
    </rPh>
    <rPh sb="1" eb="3">
      <t>コウド</t>
    </rPh>
    <phoneticPr fontId="4"/>
  </si>
  <si>
    <t>塩化物
イオン
(mg/L)</t>
    <rPh sb="0" eb="3">
      <t>エンカブツ</t>
    </rPh>
    <phoneticPr fontId="4"/>
  </si>
  <si>
    <t>全蒸発
残留物
(mg/L)</t>
    <rPh sb="0" eb="1">
      <t>ゼン</t>
    </rPh>
    <rPh sb="1" eb="3">
      <t>ジョウハツ</t>
    </rPh>
    <rPh sb="4" eb="7">
      <t>ザンリュウブツ</t>
    </rPh>
    <phoneticPr fontId="4"/>
  </si>
  <si>
    <t>全鉄
(mg/L)</t>
    <rPh sb="0" eb="2">
      <t>ゼンテツ</t>
    </rPh>
    <phoneticPr fontId="4"/>
  </si>
  <si>
    <t>mg/L</t>
  </si>
  <si>
    <t>カルシウム硬度
(mg/L)</t>
    <rPh sb="5" eb="7">
      <t>コウド</t>
    </rPh>
    <phoneticPr fontId="4"/>
  </si>
  <si>
    <t>マグネシウム硬度
(mg/L)</t>
    <rPh sb="6" eb="8">
      <t>コウド</t>
    </rPh>
    <phoneticPr fontId="4"/>
  </si>
  <si>
    <t>残留塩素
(mg/L)</t>
    <rPh sb="0" eb="2">
      <t>ザンリュウ</t>
    </rPh>
    <rPh sb="2" eb="4">
      <t>エンソ</t>
    </rPh>
    <phoneticPr fontId="4"/>
  </si>
  <si>
    <t>全鉄(mg/L)</t>
    <rPh sb="0" eb="2">
      <t>ゼンテツ</t>
    </rPh>
    <phoneticPr fontId="4"/>
  </si>
  <si>
    <t>全窒素
(mg/L)</t>
    <rPh sb="0" eb="1">
      <t>ゼン</t>
    </rPh>
    <rPh sb="1" eb="3">
      <t>チッソ</t>
    </rPh>
    <phoneticPr fontId="4"/>
  </si>
  <si>
    <t>5mg/L以下</t>
    <rPh sb="5" eb="7">
      <t>イカ</t>
    </rPh>
    <phoneticPr fontId="4"/>
  </si>
  <si>
    <t>25mg/L以下</t>
    <rPh sb="6" eb="8">
      <t>イカ</t>
    </rPh>
    <phoneticPr fontId="4"/>
  </si>
  <si>
    <t>2mg/L以下</t>
    <rPh sb="5" eb="7">
      <t>イカ</t>
    </rPh>
    <phoneticPr fontId="4"/>
  </si>
  <si>
    <t>10mg/L以下</t>
    <rPh sb="6" eb="8">
      <t>イカ</t>
    </rPh>
    <phoneticPr fontId="4"/>
  </si>
  <si>
    <t>0.2mg/L以下</t>
    <rPh sb="7" eb="9">
      <t>イカ</t>
    </rPh>
    <phoneticPr fontId="4"/>
  </si>
  <si>
    <t>電気伝導率(mS/m)</t>
    <rPh sb="0" eb="2">
      <t>デンキ</t>
    </rPh>
    <rPh sb="2" eb="5">
      <t>デンドウリツ</t>
    </rPh>
    <phoneticPr fontId="4"/>
  </si>
  <si>
    <t>５月</t>
    <rPh sb="1" eb="2">
      <t>ガツ</t>
    </rPh>
    <phoneticPr fontId="4"/>
  </si>
  <si>
    <t>３月</t>
    <rPh sb="1" eb="2">
      <t>ガツ</t>
    </rPh>
    <phoneticPr fontId="4"/>
  </si>
  <si>
    <t>２月</t>
    <rPh sb="1" eb="2">
      <t>ガツ</t>
    </rPh>
    <phoneticPr fontId="4"/>
  </si>
  <si>
    <t>１月</t>
    <rPh sb="1" eb="2">
      <t>ガツ</t>
    </rPh>
    <phoneticPr fontId="4"/>
  </si>
  <si>
    <t>１２月</t>
    <rPh sb="2" eb="3">
      <t>ガツ</t>
    </rPh>
    <phoneticPr fontId="4"/>
  </si>
  <si>
    <t>１１月</t>
    <rPh sb="2" eb="3">
      <t>ガツ</t>
    </rPh>
    <phoneticPr fontId="4"/>
  </si>
  <si>
    <t>１０月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</si>
  <si>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</si>
  <si>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</si>
  <si>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</si>
  <si>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</si>
  <si>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※西広＝養老川から山倉ダムに送水している取水施設</t>
    <phoneticPr fontId="4"/>
  </si>
  <si>
    <t>濁度
（度）</t>
    <rPh sb="0" eb="1">
      <t>ダク</t>
    </rPh>
    <rPh sb="1" eb="2">
      <t>タビ</t>
    </rPh>
    <rPh sb="4" eb="5">
      <t>ド</t>
    </rPh>
    <phoneticPr fontId="4"/>
  </si>
  <si>
    <t>月</t>
    <rPh sb="0" eb="1">
      <t>ツキ</t>
    </rPh>
    <phoneticPr fontId="4"/>
  </si>
  <si>
    <t>多　項　目　試　験　結　果</t>
    <rPh sb="0" eb="1">
      <t>タ</t>
    </rPh>
    <rPh sb="2" eb="3">
      <t>コウ</t>
    </rPh>
    <rPh sb="4" eb="5">
      <t>メ</t>
    </rPh>
    <rPh sb="6" eb="7">
      <t>タメシ</t>
    </rPh>
    <rPh sb="8" eb="9">
      <t>シルシ</t>
    </rPh>
    <rPh sb="10" eb="11">
      <t>ケツ</t>
    </rPh>
    <rPh sb="12" eb="13">
      <t>カ</t>
    </rPh>
    <phoneticPr fontId="4"/>
  </si>
  <si>
    <t>実施日時</t>
    <rPh sb="0" eb="2">
      <t>ジッシ</t>
    </rPh>
    <rPh sb="2" eb="4">
      <t>ニチジ</t>
    </rPh>
    <phoneticPr fontId="4"/>
  </si>
  <si>
    <t>水温</t>
    <rPh sb="0" eb="2">
      <t>スイオン</t>
    </rPh>
    <phoneticPr fontId="4"/>
  </si>
  <si>
    <t>（℃）</t>
  </si>
  <si>
    <t>濁度</t>
    <rPh sb="0" eb="1">
      <t>ダク</t>
    </rPh>
    <rPh sb="1" eb="2">
      <t>ド</t>
    </rPh>
    <phoneticPr fontId="4"/>
  </si>
  <si>
    <t>（度）</t>
    <rPh sb="1" eb="2">
      <t>ド</t>
    </rPh>
    <phoneticPr fontId="4"/>
  </si>
  <si>
    <t>電気伝導率</t>
    <rPh sb="0" eb="2">
      <t>デンキ</t>
    </rPh>
    <rPh sb="2" eb="5">
      <t>デンドウリツ</t>
    </rPh>
    <phoneticPr fontId="4"/>
  </si>
  <si>
    <t>酸消費量</t>
    <rPh sb="0" eb="1">
      <t>サン</t>
    </rPh>
    <rPh sb="1" eb="4">
      <t>ショウヒリョウ</t>
    </rPh>
    <phoneticPr fontId="4"/>
  </si>
  <si>
    <t>(mg/ℓ)</t>
  </si>
  <si>
    <t>全硬度</t>
    <rPh sb="0" eb="1">
      <t>ゼン</t>
    </rPh>
    <rPh sb="1" eb="3">
      <t>コウド</t>
    </rPh>
    <phoneticPr fontId="4"/>
  </si>
  <si>
    <t>ｶﾙｼｳﾑ硬度</t>
    <rPh sb="5" eb="7">
      <t>コウド</t>
    </rPh>
    <phoneticPr fontId="4"/>
  </si>
  <si>
    <t>ﾏｸﾞﾈｼｳﾑ硬度</t>
    <rPh sb="7" eb="9">
      <t>コウド</t>
    </rPh>
    <phoneticPr fontId="4"/>
  </si>
  <si>
    <t>塩化物ｲｵﾝ</t>
    <rPh sb="0" eb="3">
      <t>エンカブツ</t>
    </rPh>
    <phoneticPr fontId="4"/>
  </si>
  <si>
    <t>全蒸発残留物</t>
    <rPh sb="0" eb="1">
      <t>ゼン</t>
    </rPh>
    <rPh sb="1" eb="3">
      <t>ジョウハツ</t>
    </rPh>
    <rPh sb="3" eb="5">
      <t>ザンリュウ</t>
    </rPh>
    <rPh sb="5" eb="6">
      <t>ブツ</t>
    </rPh>
    <phoneticPr fontId="4"/>
  </si>
  <si>
    <t>全鉄</t>
    <rPh sb="0" eb="1">
      <t>ゼン</t>
    </rPh>
    <rPh sb="1" eb="2">
      <t>テツ</t>
    </rPh>
    <phoneticPr fontId="4"/>
  </si>
  <si>
    <t>ＣＯＤ</t>
  </si>
  <si>
    <t>ＢＯＤ</t>
  </si>
  <si>
    <t>溶存酸素</t>
    <rPh sb="0" eb="2">
      <t>ヨウゾン</t>
    </rPh>
    <rPh sb="2" eb="4">
      <t>サンソ</t>
    </rPh>
    <phoneticPr fontId="4"/>
  </si>
  <si>
    <t>亜硝酸ｲｵﾝ</t>
    <rPh sb="0" eb="1">
      <t>ア</t>
    </rPh>
    <rPh sb="1" eb="3">
      <t>ショウサン</t>
    </rPh>
    <phoneticPr fontId="4"/>
  </si>
  <si>
    <t>硝酸ｲｵﾝ</t>
    <rPh sb="0" eb="2">
      <t>ショウサン</t>
    </rPh>
    <phoneticPr fontId="4"/>
  </si>
  <si>
    <t>全窒素</t>
    <rPh sb="0" eb="1">
      <t>ゼン</t>
    </rPh>
    <rPh sb="1" eb="3">
      <t>チッソ</t>
    </rPh>
    <phoneticPr fontId="4"/>
  </si>
  <si>
    <t>全リン</t>
    <rPh sb="0" eb="1">
      <t>ゼン</t>
    </rPh>
    <phoneticPr fontId="4"/>
  </si>
  <si>
    <t>リン酸ｲｵﾝ</t>
    <rPh sb="2" eb="3">
      <t>サン</t>
    </rPh>
    <phoneticPr fontId="4"/>
  </si>
  <si>
    <t>硫酸ｲｵﾝ</t>
    <rPh sb="0" eb="2">
      <t>リュウサン</t>
    </rPh>
    <phoneticPr fontId="4"/>
  </si>
  <si>
    <t>色度</t>
    <rPh sb="0" eb="1">
      <t>シキ</t>
    </rPh>
    <rPh sb="1" eb="2">
      <t>ド</t>
    </rPh>
    <phoneticPr fontId="4"/>
  </si>
  <si>
    <t>懸濁物質</t>
    <rPh sb="0" eb="1">
      <t>ケ</t>
    </rPh>
    <rPh sb="1" eb="2">
      <t>ダク</t>
    </rPh>
    <rPh sb="2" eb="4">
      <t>ブッシツ</t>
    </rPh>
    <phoneticPr fontId="4"/>
  </si>
  <si>
    <r>
      <t>(m</t>
    </r>
    <r>
      <rPr>
        <sz val="11"/>
        <rFont val="ＭＳ Ｐゴシック"/>
        <family val="3"/>
        <charset val="128"/>
      </rPr>
      <t>S</t>
    </r>
    <r>
      <rPr>
        <sz val="11"/>
        <rFont val="ＭＳ Ｐゴシック"/>
        <family val="3"/>
        <charset val="128"/>
      </rPr>
      <t>/</t>
    </r>
    <r>
      <rPr>
        <sz val="11"/>
        <rFont val="ＭＳ Ｐゴシック"/>
        <family val="3"/>
        <charset val="128"/>
      </rPr>
      <t>m)</t>
    </r>
    <phoneticPr fontId="4"/>
  </si>
  <si>
    <t>空港南部</t>
    <rPh sb="0" eb="1">
      <t>カラ</t>
    </rPh>
    <rPh sb="1" eb="2">
      <t>ミナト</t>
    </rPh>
    <rPh sb="2" eb="3">
      <t>ミナミ</t>
    </rPh>
    <rPh sb="3" eb="4">
      <t>ブ</t>
    </rPh>
    <phoneticPr fontId="4"/>
  </si>
  <si>
    <t>横芝</t>
    <rPh sb="0" eb="1">
      <t>ヨコ</t>
    </rPh>
    <rPh sb="1" eb="2">
      <t>シバ</t>
    </rPh>
    <phoneticPr fontId="4"/>
  </si>
  <si>
    <t>https://www.pref.chiba.lg.jp/suidou/kyshisetsu/press/2011/odei.html</t>
    <phoneticPr fontId="4"/>
  </si>
  <si>
    <t>強熱減量（％）</t>
    <rPh sb="0" eb="2">
      <t>キョウネツ</t>
    </rPh>
    <rPh sb="2" eb="4">
      <t>ゲンリョウ</t>
    </rPh>
    <phoneticPr fontId="4"/>
  </si>
  <si>
    <t>R4</t>
    <phoneticPr fontId="4"/>
  </si>
  <si>
    <t>https://www.pref.chiba.lg.jp/shigen/haishutsu/juuran.html</t>
    <phoneticPr fontId="4"/>
  </si>
  <si>
    <t>233㎡</t>
    <phoneticPr fontId="4"/>
  </si>
  <si>
    <t>-</t>
  </si>
  <si>
    <t>-</t>
    <phoneticPr fontId="4"/>
  </si>
  <si>
    <t>印旛沼
鹿島川</t>
    <phoneticPr fontId="4"/>
  </si>
  <si>
    <t>小糸川
湊川</t>
    <phoneticPr fontId="4"/>
  </si>
  <si>
    <t>汚泥処理方式</t>
    <rPh sb="4" eb="6">
      <t>ホウシキ</t>
    </rPh>
    <phoneticPr fontId="4"/>
  </si>
  <si>
    <t>圧搾機構付加圧脱水</t>
    <phoneticPr fontId="4"/>
  </si>
  <si>
    <t>印旛沼</t>
    <rPh sb="0" eb="3">
      <t>インバヌマ</t>
    </rPh>
    <phoneticPr fontId="4"/>
  </si>
  <si>
    <t>処理能力(t-Ds/日)</t>
    <phoneticPr fontId="4"/>
  </si>
  <si>
    <t>設計汚泥含水率</t>
    <phoneticPr fontId="4"/>
  </si>
  <si>
    <t>汚泥処理薬品</t>
    <phoneticPr fontId="4"/>
  </si>
  <si>
    <t>平成２２年６月
１号　</t>
    <rPh sb="9" eb="10">
      <t>ゴウ</t>
    </rPh>
    <phoneticPr fontId="4"/>
  </si>
  <si>
    <t>平成２２年３月
２号</t>
    <rPh sb="9" eb="10">
      <t>ゴウ</t>
    </rPh>
    <phoneticPr fontId="4"/>
  </si>
  <si>
    <t>昭和５２年３月
３号</t>
    <rPh sb="9" eb="10">
      <t>ゴウ</t>
    </rPh>
    <phoneticPr fontId="4"/>
  </si>
  <si>
    <t>消石灰（処理不良時）</t>
    <phoneticPr fontId="4"/>
  </si>
  <si>
    <t>×2台</t>
    <rPh sb="2" eb="3">
      <t>ダイ</t>
    </rPh>
    <phoneticPr fontId="4"/>
  </si>
  <si>
    <t>276㎡</t>
    <phoneticPr fontId="4"/>
  </si>
  <si>
    <t>21.43/日</t>
    <phoneticPr fontId="4"/>
  </si>
  <si>
    <t>60%以下</t>
    <phoneticPr fontId="4"/>
  </si>
  <si>
    <t>なし</t>
    <phoneticPr fontId="4"/>
  </si>
  <si>
    <t>人見　※2</t>
    <rPh sb="0" eb="2">
      <t>ヒトミ</t>
    </rPh>
    <phoneticPr fontId="4"/>
  </si>
  <si>
    <t>印旛沼（千葉地区）　※1</t>
    <rPh sb="0" eb="3">
      <t>インバヌマ</t>
    </rPh>
    <rPh sb="4" eb="6">
      <t>チバ</t>
    </rPh>
    <rPh sb="6" eb="8">
      <t>チク</t>
    </rPh>
    <phoneticPr fontId="4"/>
  </si>
  <si>
    <t>※1</t>
    <phoneticPr fontId="4"/>
  </si>
  <si>
    <t>※2</t>
    <phoneticPr fontId="4"/>
  </si>
  <si>
    <t>人見浄水場の汚泥処理方式については、R5年7月までは脱水・熱風乾燥汚泥、それ以降は加圧脱水汚泥で行っている。</t>
    <rPh sb="0" eb="5">
      <t>ヒトミジョウスイジョウ</t>
    </rPh>
    <rPh sb="6" eb="12">
      <t>オデイショリホウシキ</t>
    </rPh>
    <rPh sb="20" eb="21">
      <t>ネン</t>
    </rPh>
    <rPh sb="22" eb="23">
      <t>ガツ</t>
    </rPh>
    <rPh sb="26" eb="28">
      <t>ダッスイ</t>
    </rPh>
    <rPh sb="29" eb="31">
      <t>ネップウ</t>
    </rPh>
    <rPh sb="31" eb="33">
      <t>カンソウ</t>
    </rPh>
    <rPh sb="33" eb="35">
      <t>オデイ</t>
    </rPh>
    <rPh sb="38" eb="40">
      <t>イコウ</t>
    </rPh>
    <rPh sb="41" eb="43">
      <t>カアツ</t>
    </rPh>
    <rPh sb="43" eb="45">
      <t>ダッスイ</t>
    </rPh>
    <rPh sb="45" eb="47">
      <t>オデイ</t>
    </rPh>
    <rPh sb="48" eb="49">
      <t>オコナ</t>
    </rPh>
    <phoneticPr fontId="4"/>
  </si>
  <si>
    <t>佐倉浄水場（※）</t>
    <rPh sb="0" eb="2">
      <t>サクラ</t>
    </rPh>
    <rPh sb="2" eb="4">
      <t>ジョウスイ</t>
    </rPh>
    <rPh sb="4" eb="5">
      <t>バ</t>
    </rPh>
    <phoneticPr fontId="4"/>
  </si>
  <si>
    <t>令和６年度</t>
    <rPh sb="0" eb="2">
      <t>レイワ</t>
    </rPh>
    <rPh sb="3" eb="5">
      <t>ネンド</t>
    </rPh>
    <phoneticPr fontId="4"/>
  </si>
  <si>
    <t>R5</t>
    <phoneticPr fontId="4"/>
  </si>
  <si>
    <t>晴</t>
  </si>
  <si>
    <t>曇</t>
  </si>
  <si>
    <t>雨</t>
  </si>
  <si>
    <t>曇</t>
    <rPh sb="0" eb="1">
      <t>クモリ</t>
    </rPh>
    <phoneticPr fontId="1"/>
  </si>
  <si>
    <t>晴</t>
    <rPh sb="0" eb="1">
      <t>ハレ</t>
    </rPh>
    <phoneticPr fontId="1"/>
  </si>
  <si>
    <t>雨</t>
    <rPh sb="0" eb="1">
      <t>アメ</t>
    </rPh>
    <phoneticPr fontId="1"/>
  </si>
  <si>
    <t>R6</t>
  </si>
  <si>
    <t>雨</t>
    <rPh sb="0" eb="1">
      <t>アメ</t>
    </rPh>
    <phoneticPr fontId="2"/>
  </si>
  <si>
    <t>晴</t>
    <rPh sb="0" eb="1">
      <t>ハレ</t>
    </rPh>
    <phoneticPr fontId="2"/>
  </si>
  <si>
    <t>曇後雨</t>
  </si>
  <si>
    <t>曇</t>
    <rPh sb="0" eb="1">
      <t>クモリ</t>
    </rPh>
    <phoneticPr fontId="2"/>
  </si>
  <si>
    <t>&lt;0.10</t>
  </si>
  <si>
    <t>雨後晴</t>
  </si>
  <si>
    <t>&lt;0.2</t>
  </si>
  <si>
    <t>&lt;0.05</t>
  </si>
  <si>
    <t>雨後曇</t>
  </si>
  <si>
    <t>曇一時雨</t>
  </si>
  <si>
    <t>雨時々曇</t>
  </si>
  <si>
    <t>曇時々雨</t>
  </si>
  <si>
    <t>晴一時雨</t>
  </si>
  <si>
    <t>・月に1回測定している部分を水色で示しています。
・9日の薬品使用は注入ポンプの試運転による。
・28日の薬品注入は原水濁度上昇に伴う水処理運転による。</t>
    <rPh sb="51" eb="52">
      <t>ニチ</t>
    </rPh>
    <rPh sb="53" eb="55">
      <t>ヤクヒン</t>
    </rPh>
    <rPh sb="55" eb="57">
      <t>チュウニュウ</t>
    </rPh>
    <rPh sb="58" eb="60">
      <t>ゲンスイ</t>
    </rPh>
    <rPh sb="60" eb="62">
      <t>ダクド</t>
    </rPh>
    <rPh sb="62" eb="64">
      <t>ジョウショウ</t>
    </rPh>
    <rPh sb="65" eb="66">
      <t>トモナ</t>
    </rPh>
    <rPh sb="67" eb="70">
      <t>ミズショリ</t>
    </rPh>
    <rPh sb="70" eb="72">
      <t>ウンテン</t>
    </rPh>
    <phoneticPr fontId="4"/>
  </si>
  <si>
    <t>・月に1回測定している部分を水色で示しています。
・15日、19日及び20日 の薬品使用は沈殿池の試運転による。</t>
    <rPh sb="32" eb="33">
      <t>ニチ</t>
    </rPh>
    <rPh sb="33" eb="34">
      <t>オヨ</t>
    </rPh>
    <rPh sb="37" eb="38">
      <t>ニチ</t>
    </rPh>
    <rPh sb="45" eb="48">
      <t>チンデンチ</t>
    </rPh>
    <rPh sb="49" eb="52">
      <t>シウンテン</t>
    </rPh>
    <rPh sb="50" eb="52">
      <t>ウンテン</t>
    </rPh>
    <phoneticPr fontId="4"/>
  </si>
  <si>
    <t>不検出</t>
    <rPh sb="0" eb="1">
      <t>フ</t>
    </rPh>
    <rPh sb="1" eb="3">
      <t>ケンシュツ</t>
    </rPh>
    <phoneticPr fontId="4"/>
  </si>
  <si>
    <t>&lt;0.0005</t>
  </si>
  <si>
    <t>&lt;0.01</t>
  </si>
  <si>
    <t>&lt;0.1</t>
  </si>
  <si>
    <t>&lt;0.002</t>
  </si>
  <si>
    <t>7.3(25.1℃)</t>
    <phoneticPr fontId="4"/>
  </si>
  <si>
    <t>&lt;0.002</t>
    <phoneticPr fontId="4"/>
  </si>
  <si>
    <t>&lt;0.005</t>
    <phoneticPr fontId="4"/>
  </si>
  <si>
    <t>&lt;0.05</t>
    <phoneticPr fontId="4"/>
  </si>
  <si>
    <t>&lt;0.001</t>
    <phoneticPr fontId="4"/>
  </si>
  <si>
    <t>・月に1回測定している部分を水色で示しています。
・8日の薬品使用は注入ポンプの試運転による。
・28日の薬品注入は原水濁度上昇に伴う水処理運転による。</t>
    <phoneticPr fontId="4"/>
  </si>
  <si>
    <t>・月に1回測定している部分を水色で示しています。
・15日、22日及び29日 の薬品使用は水処理及び導水直送弁動作試験による試運転によるもの。</t>
    <rPh sb="45" eb="46">
      <t>ミズ</t>
    </rPh>
    <rPh sb="46" eb="48">
      <t>ショリ</t>
    </rPh>
    <rPh sb="48" eb="49">
      <t>オヨ</t>
    </rPh>
    <rPh sb="50" eb="52">
      <t>ドウスイ</t>
    </rPh>
    <rPh sb="52" eb="54">
      <t>チョクソウ</t>
    </rPh>
    <rPh sb="54" eb="55">
      <t>ベン</t>
    </rPh>
    <rPh sb="55" eb="57">
      <t>ドウサ</t>
    </rPh>
    <rPh sb="57" eb="59">
      <t>シケン</t>
    </rPh>
    <phoneticPr fontId="4"/>
  </si>
  <si>
    <t>7.0(25.2℃)</t>
    <phoneticPr fontId="4"/>
  </si>
  <si>
    <t>晴後雨</t>
  </si>
  <si>
    <t>・月に1回測定している部分を水色で示しています。
・7日及び18日の薬品使用は、導水直送弁動作試験に伴う水処理運転（7日）、非常用発電機実負荷試運転に伴う水処理運転（18日)によるもの。</t>
    <rPh sb="27" eb="28">
      <t>ニチ</t>
    </rPh>
    <rPh sb="28" eb="29">
      <t>オヨ</t>
    </rPh>
    <rPh sb="32" eb="33">
      <t>ニチ</t>
    </rPh>
    <rPh sb="34" eb="36">
      <t>ヤクヒン</t>
    </rPh>
    <rPh sb="36" eb="38">
      <t>シヨウ</t>
    </rPh>
    <rPh sb="59" eb="60">
      <t>ニチ</t>
    </rPh>
    <rPh sb="85" eb="86">
      <t>ニチ</t>
    </rPh>
    <phoneticPr fontId="4"/>
  </si>
  <si>
    <t>・月に1回測定している部分を水色で示しています。
・21日の薬品注入は非常用発電機実負荷試運転に伴う水処理運転による。
・27日の薬品注入は№3PAC注入ポンプ背圧弁分解点検に伴う水処理運転による。</t>
    <phoneticPr fontId="4"/>
  </si>
  <si>
    <t>&lt;1</t>
  </si>
  <si>
    <t>雨一時曇</t>
  </si>
  <si>
    <t>曇後晴</t>
  </si>
  <si>
    <t>&lt;0.001</t>
  </si>
  <si>
    <t>&lt;0.005</t>
  </si>
  <si>
    <t>7.4(25.3℃)</t>
    <phoneticPr fontId="4"/>
  </si>
  <si>
    <t>7.7(25.3℃)</t>
    <phoneticPr fontId="4"/>
  </si>
  <si>
    <t xml:space="preserve"> </t>
  </si>
  <si>
    <t>・月に1回測定している部分を水色で示しています。
・22日の薬品使用は、水処理運転によるもの。</t>
    <rPh sb="36" eb="37">
      <t>ミズ</t>
    </rPh>
    <rPh sb="37" eb="39">
      <t>ショリ</t>
    </rPh>
    <rPh sb="39" eb="41">
      <t>ウンテン</t>
    </rPh>
    <phoneticPr fontId="4"/>
  </si>
  <si>
    <t>(月)</t>
  </si>
  <si>
    <t>(火)</t>
  </si>
  <si>
    <t>(水)</t>
  </si>
  <si>
    <t>(木)</t>
  </si>
  <si>
    <t>(金)</t>
  </si>
  <si>
    <t>(土)</t>
  </si>
  <si>
    <t>(日)</t>
  </si>
  <si>
    <t>晴後雷雨</t>
  </si>
  <si>
    <t>・月に1回測定している部分を水色で示しています。
・2日の薬品注入は原水濁度上昇に伴う水処理運転による。
・4、18、25日の薬品注入は点検及び清掃に伴う試験運転による。</t>
    <rPh sb="27" eb="28">
      <t>ニチ</t>
    </rPh>
    <rPh sb="29" eb="31">
      <t>ヤクヒン</t>
    </rPh>
    <rPh sb="31" eb="33">
      <t>チュウニュウ</t>
    </rPh>
    <rPh sb="70" eb="71">
      <t>オヨ</t>
    </rPh>
    <rPh sb="72" eb="74">
      <t>セイソウ</t>
    </rPh>
    <rPh sb="77" eb="79">
      <t>シケン</t>
    </rPh>
    <phoneticPr fontId="4"/>
  </si>
  <si>
    <t>・月に1回測定している部分を水色で示しています。
・14、15日の薬品使用は、1系沈殿池水位回復水処理試運転によるもの。</t>
    <rPh sb="31" eb="32">
      <t>ニチ</t>
    </rPh>
    <rPh sb="33" eb="35">
      <t>ヤクヒン</t>
    </rPh>
    <rPh sb="35" eb="37">
      <t>シヨウ</t>
    </rPh>
    <phoneticPr fontId="4"/>
  </si>
  <si>
    <t>・月に1回測定している部分を水色で示しています。
・19日の薬品注入は、原水濁度上昇に伴う水処理運転によるもの。
・27日の薬品注入は、試験運転によるもの。</t>
    <phoneticPr fontId="4"/>
  </si>
  <si>
    <t>晴後曇</t>
  </si>
  <si>
    <t>晴時々雨</t>
  </si>
  <si>
    <t>・月に1回測定している部分を水色で示しています。
・17日の薬品注入は、試験運転によるもの。
・24日、30日の薬品注入は、原水濁度上昇に伴う水処理運転によるもの。</t>
    <phoneticPr fontId="4"/>
  </si>
  <si>
    <t>・月に1回測定している部分を水色で示しています。
・4、5日の薬品使用は試運転によるもの。</t>
    <phoneticPr fontId="4"/>
  </si>
  <si>
    <t>晴</t>
    <rPh sb="0" eb="1">
      <t>ハ</t>
    </rPh>
    <phoneticPr fontId="1"/>
  </si>
  <si>
    <t>・月に1回測定している部分を水色で示しています。
・4日、8日、10日の薬品注入は、試験運転による
　もの。</t>
    <rPh sb="27" eb="28">
      <t>ニチ</t>
    </rPh>
    <rPh sb="30" eb="31">
      <t>ニチ</t>
    </rPh>
    <phoneticPr fontId="4"/>
  </si>
  <si>
    <t>・月に1回測定している部分を水色で示しています。
・16日、17日の薬品使用は試運転によるもの。</t>
    <rPh sb="28" eb="29">
      <t>ニチ</t>
    </rPh>
    <phoneticPr fontId="4"/>
  </si>
  <si>
    <t>&lt;0.0002</t>
    <phoneticPr fontId="4"/>
  </si>
  <si>
    <t>7.6(25.0℃)</t>
    <phoneticPr fontId="4"/>
  </si>
  <si>
    <t>&lt;1</t>
    <phoneticPr fontId="4"/>
  </si>
  <si>
    <t xml:space="preserve">・月に1回測定している部分を水色で示しています。
・6日の薬品使用は水処理運転によるもの。
</t>
    <rPh sb="34" eb="35">
      <t>ミズ</t>
    </rPh>
    <rPh sb="35" eb="37">
      <t>ショリ</t>
    </rPh>
    <phoneticPr fontId="4"/>
  </si>
  <si>
    <t>・月に1回測定している部分を水色で示しています。
・5日、6日および11～14日の薬品注入は、沈殿池清掃に伴う水処理運転によるもの。
・19日の薬品注入は試験運転によるもの。
・28日の薬品注入は設備点検に伴う水処理運転によるもの。</t>
    <rPh sb="47" eb="50">
      <t>チンデンチ</t>
    </rPh>
    <rPh sb="50" eb="52">
      <t>セイソウ</t>
    </rPh>
    <rPh sb="53" eb="54">
      <t>トモナ</t>
    </rPh>
    <rPh sb="55" eb="58">
      <t>ミズショリ</t>
    </rPh>
    <rPh sb="58" eb="60">
      <t>ウンテン</t>
    </rPh>
    <rPh sb="70" eb="71">
      <t>ニチ</t>
    </rPh>
    <rPh sb="72" eb="74">
      <t>ヤクヒン</t>
    </rPh>
    <rPh sb="74" eb="76">
      <t>チュウニュウ</t>
    </rPh>
    <rPh sb="77" eb="79">
      <t>シケン</t>
    </rPh>
    <rPh sb="79" eb="81">
      <t>ウンテン</t>
    </rPh>
    <rPh sb="91" eb="92">
      <t>ニチ</t>
    </rPh>
    <rPh sb="93" eb="95">
      <t>ヤクヒン</t>
    </rPh>
    <rPh sb="95" eb="97">
      <t>チュウニュウ</t>
    </rPh>
    <rPh sb="98" eb="100">
      <t>セツビ</t>
    </rPh>
    <rPh sb="100" eb="102">
      <t>テンケン</t>
    </rPh>
    <rPh sb="103" eb="104">
      <t>トモナ</t>
    </rPh>
    <rPh sb="105" eb="106">
      <t>ミズ</t>
    </rPh>
    <rPh sb="106" eb="108">
      <t>ショリ</t>
    </rPh>
    <rPh sb="108" eb="110">
      <t>ウンテン</t>
    </rPh>
    <phoneticPr fontId="4"/>
  </si>
  <si>
    <t xml:space="preserve"> ・pH調整のため薬品注入を実施</t>
    <rPh sb="4" eb="6">
      <t>チョウセイ</t>
    </rPh>
    <rPh sb="9" eb="11">
      <t>ヤクヒン</t>
    </rPh>
    <rPh sb="11" eb="13">
      <t>チュウニュウ</t>
    </rPh>
    <rPh sb="14" eb="16">
      <t>ジッシ</t>
    </rPh>
    <phoneticPr fontId="4"/>
  </si>
  <si>
    <t>雪</t>
  </si>
  <si>
    <t>・月に1回測定している部分を水色で示しています。
・24日および25日の薬品使用は水処理運転によるもの。</t>
    <rPh sb="28" eb="29">
      <t>ニチ</t>
    </rPh>
    <rPh sb="34" eb="35">
      <t>ニチ</t>
    </rPh>
    <rPh sb="36" eb="38">
      <t>ヤクヒン</t>
    </rPh>
    <rPh sb="38" eb="40">
      <t>シヨウ</t>
    </rPh>
    <rPh sb="41" eb="42">
      <t>ミズ</t>
    </rPh>
    <rPh sb="42" eb="44">
      <t>ショリ</t>
    </rPh>
    <rPh sb="44" eb="46">
      <t>ウンテン</t>
    </rPh>
    <phoneticPr fontId="4"/>
  </si>
  <si>
    <t>・月に1回測定している部分を水色で示しています。
・12日の薬品注入は試験運転によるもの。</t>
    <phoneticPr fontId="4"/>
  </si>
  <si>
    <t>・月に1回測定している部分を水色で示しています。
・21日の薬品使用は長柄ダム水門設備点検に伴う水処理運転によるもの。
・31日の薬品使用は場内設備修繕に伴う試運転によるもの。</t>
    <rPh sb="35" eb="37">
      <t>ナガラ</t>
    </rPh>
    <rPh sb="39" eb="41">
      <t>スイモン</t>
    </rPh>
    <rPh sb="41" eb="43">
      <t>セツビ</t>
    </rPh>
    <rPh sb="43" eb="45">
      <t>テンケン</t>
    </rPh>
    <rPh sb="46" eb="47">
      <t>トモナ</t>
    </rPh>
    <rPh sb="48" eb="49">
      <t>ミズ</t>
    </rPh>
    <rPh sb="70" eb="72">
      <t>ジョウナイ</t>
    </rPh>
    <rPh sb="72" eb="74">
      <t>セツビ</t>
    </rPh>
    <rPh sb="74" eb="76">
      <t>シュウゼン</t>
    </rPh>
    <rPh sb="77" eb="78">
      <t>トモナ</t>
    </rPh>
    <rPh sb="79" eb="80">
      <t>タメ</t>
    </rPh>
    <phoneticPr fontId="4"/>
  </si>
  <si>
    <t>・月に1回測定している部分を水色で示しています。
・9日の薬品注入は試験運転によるもの。
・21日の薬品使用は長柄ダム水門設備点検に伴う水処理運転によるもの。</t>
    <phoneticPr fontId="4"/>
  </si>
  <si>
    <t>晴一時曇</t>
  </si>
  <si>
    <t>7.7(25.0℃)</t>
    <phoneticPr fontId="4"/>
  </si>
  <si>
    <t>7.5(25.0℃)</t>
    <phoneticPr fontId="4"/>
  </si>
  <si>
    <t>&lt;0.1</t>
    <phoneticPr fontId="4"/>
  </si>
  <si>
    <t>5.1(25.0℃)</t>
    <phoneticPr fontId="4"/>
  </si>
  <si>
    <t>・月に1回測定している部分を水色で示しています。
・25日の薬品使用は水処理試運転によるもの。</t>
    <rPh sb="35" eb="36">
      <t>ミズ</t>
    </rPh>
    <rPh sb="36" eb="38">
      <t>ショリ</t>
    </rPh>
    <phoneticPr fontId="4"/>
  </si>
  <si>
    <t>・月に1回測定している部分を水色で示しています。
・12日の薬品注入は試験運転によるもの。
・23日～28日の薬品使用はpH調整のため。</t>
    <rPh sb="53" eb="54">
      <t>ニチ</t>
    </rPh>
    <rPh sb="62" eb="64">
      <t>チョウセイ</t>
    </rPh>
    <phoneticPr fontId="4"/>
  </si>
  <si>
    <t>雨</t>
    <rPh sb="0" eb="1">
      <t>アメ</t>
    </rPh>
    <phoneticPr fontId="3"/>
  </si>
  <si>
    <t>曇</t>
    <rPh sb="0" eb="1">
      <t>クモリ</t>
    </rPh>
    <phoneticPr fontId="3"/>
  </si>
  <si>
    <t>・月に1回測定している部分を水色で示しています。
・１日～16日の薬品使用はpH調整等の水処理のため。
・21日の薬品使用は試験運転によるもの。</t>
    <rPh sb="42" eb="43">
      <t>ナド</t>
    </rPh>
    <rPh sb="44" eb="47">
      <t>ミズショリ</t>
    </rPh>
    <rPh sb="55" eb="56">
      <t>ニチ</t>
    </rPh>
    <rPh sb="57" eb="59">
      <t>ヤクヒン</t>
    </rPh>
    <rPh sb="59" eb="61">
      <t>シヨウ</t>
    </rPh>
    <rPh sb="62" eb="64">
      <t>シケン</t>
    </rPh>
    <rPh sb="64" eb="66">
      <t>ウンテン</t>
    </rPh>
    <phoneticPr fontId="4"/>
  </si>
  <si>
    <t>雪後晴</t>
  </si>
  <si>
    <t>晴時々曇</t>
  </si>
  <si>
    <t>・月に1回測定している部分を水色で示しています。
・14、15日の薬品使用はpH調整の水処理のため。
・17日の薬品使用は水処理試運転によるもの。</t>
    <rPh sb="31" eb="32">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</si>
</sst>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d"/>
    <numFmt numFmtId="177" formatCode="#,##0.0"/>
    <numFmt numFmtId="178" formatCode="0.0"/>
    <numFmt numFmtId="179" formatCode="0.000"/>
    <numFmt numFmtId="180" formatCode="0.0_);[Red]\(0.0\)"/>
    <numFmt numFmtId="181" formatCode="#,##0_ "/>
    <numFmt numFmtId="182" formatCode="[$-411]ge\.m\.d;@"/>
    <numFmt numFmtId="183" formatCode="0_ "/>
    <numFmt numFmtId="184" formatCode="#,##0_);[Red]\(#,##0\)"/>
    <numFmt numFmtId="185" formatCode="[&lt;0.06]&quot;&lt;0.06&quot;;0.00"/>
    <numFmt numFmtId="186" formatCode="[&lt;0.05]&quot;&lt;0.05&quot;;0.00"/>
    <numFmt numFmtId="187" formatCode="[&lt;0.13]&quot;&lt;0.13&quot;;0.00"/>
    <numFmt numFmtId="188" formatCode="[&lt;0.03]&quot;&lt;0.03&quot;;0.00"/>
    <numFmt numFmtId="189" formatCode="[&lt;0.2]&quot;&lt;0.20&quot;;0.00"/>
    <numFmt numFmtId="190" formatCode="[&lt;0.4]&quot;&lt;0.40&quot;;0.0"/>
    <numFmt numFmtId="191" formatCode="[&lt;0.1]&quot;&lt;0.1&quot;;0.0"/>
    <numFmt numFmtId="192" formatCode="0.0;0.0;"/>
    <numFmt numFmtId="193" formatCode="[&lt;0.1]&quot;&lt;0.10&quot;;0.00"/>
    <numFmt numFmtId="194" formatCode="[&lt;0.4]&quot;&lt;0.40&quot;;0.00"/>
    <numFmt numFmtId="195" formatCode="[&lt;1]&quot;&lt;1&quot;;0"/>
    <numFmt numFmtId="196" formatCode="0_);[Red]\(0\)"/>
    <numFmt numFmtId="197" formatCode="0.00_ "/>
    <numFmt numFmtId="198" formatCode="[&lt;0.5]&quot;&lt;0.5&quot;;0.0"/>
    <numFmt numFmtId="199" formatCode="0.0_ "/>
    <numFmt numFmtId="200" formatCode="#,##0_ ;[Red]\-#,##0\ "/>
    <numFmt numFmtId="201" formatCode="0;0;"/>
    <numFmt numFmtId="202" formatCode="&quot;＜&quot;0.0\1_ "/>
  </numFmts>
  <fonts count="53" x14ac:knownFonts="1">
    <font>
      <sz val="11"/>
      <name val="ＭＳ Ｐゴシック"/>
      <family val="3"/>
      <charset val="128"/>
    </font>
    <font>
      <sz val="11"/>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1"/>
      <color indexed="8"/>
      <name val="ＭＳ Ｐ明朝"/>
      <family val="1"/>
      <charset val="128"/>
    </font>
    <font>
      <vertAlign val="superscript"/>
      <sz val="11"/>
      <color indexed="8"/>
      <name val="ＭＳ Ｐ明朝"/>
      <family val="1"/>
      <charset val="128"/>
    </font>
    <font>
      <vertAlign val="superscript"/>
      <sz val="9"/>
      <color indexed="8"/>
      <name val="ＭＳ Ｐ明朝"/>
      <family val="1"/>
      <charset val="128"/>
    </font>
    <font>
      <sz val="18"/>
      <name val="ＭＳ Ｐゴシック"/>
      <family val="3"/>
      <charset val="128"/>
    </font>
    <font>
      <sz val="18"/>
      <name val="ＭＳ Ｐ明朝"/>
      <family val="1"/>
      <charset val="128"/>
    </font>
    <font>
      <sz val="16"/>
      <name val="ＭＳ Ｐ明朝"/>
      <family val="1"/>
      <charset val="128"/>
    </font>
    <font>
      <vertAlign val="subscript"/>
      <sz val="11"/>
      <name val="ＭＳ Ｐ明朝"/>
      <family val="1"/>
      <charset val="128"/>
    </font>
    <font>
      <sz val="9"/>
      <color indexed="8"/>
      <name val="ＭＳ Ｐ明朝"/>
      <family val="1"/>
      <charset val="128"/>
    </font>
    <font>
      <sz val="11"/>
      <color indexed="10"/>
      <name val="ＭＳ Ｐ明朝"/>
      <family val="1"/>
      <charset val="128"/>
    </font>
    <font>
      <sz val="16"/>
      <name val="ＭＳ Ｐゴシック"/>
      <family val="3"/>
      <charset val="128"/>
    </font>
    <font>
      <sz val="12"/>
      <name val="ＭＳ Ｐ明朝"/>
      <family val="1"/>
      <charset val="128"/>
    </font>
    <font>
      <sz val="9"/>
      <name val="ＭＳ Ｐ明朝"/>
      <family val="1"/>
      <charset val="128"/>
    </font>
    <font>
      <sz val="8"/>
      <name val="ＭＳ Ｐ明朝"/>
      <family val="1"/>
      <charset val="128"/>
    </font>
    <font>
      <b/>
      <sz val="18"/>
      <name val="ＭＳ Ｐ明朝"/>
      <family val="1"/>
      <charset val="128"/>
    </font>
    <font>
      <u/>
      <sz val="12"/>
      <color indexed="12"/>
      <name val="ＭＳ Ｐ明朝"/>
      <family val="1"/>
      <charset val="128"/>
    </font>
    <font>
      <sz val="14"/>
      <name val="ＭＳ Ｐ明朝"/>
      <family val="1"/>
      <charset val="128"/>
    </font>
    <font>
      <b/>
      <sz val="14"/>
      <name val="ＭＳ Ｐ明朝"/>
      <family val="1"/>
      <charset val="128"/>
    </font>
    <font>
      <b/>
      <sz val="20"/>
      <name val="ＭＳ Ｐ明朝"/>
      <family val="1"/>
      <charset val="128"/>
    </font>
    <font>
      <b/>
      <sz val="16"/>
      <name val="ＭＳ Ｐ明朝"/>
      <family val="1"/>
      <charset val="128"/>
    </font>
    <font>
      <sz val="8"/>
      <name val="ＭＳ Ｐゴシック"/>
      <family val="3"/>
      <charset val="128"/>
    </font>
    <font>
      <sz val="10"/>
      <color indexed="8"/>
      <name val="ＭＳ Ｐ明朝"/>
      <family val="1"/>
      <charset val="128"/>
    </font>
    <font>
      <sz val="10"/>
      <color indexed="10"/>
      <name val="ＭＳ Ｐゴシック"/>
      <family val="3"/>
      <charset val="128"/>
    </font>
    <font>
      <sz val="11"/>
      <color theme="1"/>
      <name val="ＭＳ Ｐゴシック"/>
      <family val="3"/>
      <charset val="128"/>
      <scheme val="minor"/>
    </font>
    <font>
      <u/>
      <sz val="9.35"/>
      <color theme="10"/>
      <name val="ＭＳ Ｐゴシック"/>
      <family val="3"/>
      <charset val="128"/>
    </font>
    <font>
      <sz val="7"/>
      <name val="ＭＳ Ｐゴシック"/>
      <family val="3"/>
      <charset val="128"/>
    </font>
    <font>
      <sz val="9"/>
      <name val="ＭＳ Ｐ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DE9D9"/>
        <bgColor indexed="64"/>
      </patternFill>
    </fill>
    <fill>
      <patternFill patternType="solid">
        <fgColor rgb="FFD9D9D9"/>
        <bgColor indexed="64"/>
      </patternFill>
    </fill>
    <fill>
      <patternFill patternType="solid">
        <fgColor theme="9" tint="0.59996337778862885"/>
        <bgColor indexed="64"/>
      </patternFill>
    </fill>
    <fill>
      <patternFill patternType="solid">
        <fgColor indexed="41"/>
        <bgColor indexed="64"/>
      </patternFill>
    </fill>
  </fills>
  <borders count="1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top/>
      <bottom style="double">
        <color indexed="10"/>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left/>
      <right/>
      <top style="hair">
        <color indexed="64"/>
      </top>
      <bottom style="hair">
        <color indexed="64"/>
      </bottom>
      <diagonal/>
    </border>
    <border diagonalDown="1">
      <left style="thin">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hair">
        <color indexed="64"/>
      </top>
      <bottom style="thin">
        <color indexed="64"/>
      </bottom>
      <diagonal style="hair">
        <color indexed="64"/>
      </diagonal>
    </border>
    <border>
      <left/>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style="thin">
        <color indexed="64"/>
      </left>
      <right style="thin">
        <color indexed="64"/>
      </right>
      <top/>
      <bottom style="hair">
        <color indexed="64"/>
      </bottom>
      <diagonal style="thin">
        <color indexed="64"/>
      </diagonal>
    </border>
    <border>
      <left style="hair">
        <color indexed="64"/>
      </left>
      <right/>
      <top/>
      <bottom style="hair">
        <color indexed="64"/>
      </bottom>
      <diagonal/>
    </border>
    <border>
      <left/>
      <right/>
      <top/>
      <bottom style="hair">
        <color indexed="64"/>
      </bottom>
      <diagonal/>
    </border>
    <border>
      <left/>
      <right/>
      <top style="hair">
        <color indexed="64"/>
      </top>
      <bottom/>
      <diagonal/>
    </border>
    <border diagonalDown="1">
      <left style="thin">
        <color indexed="64"/>
      </left>
      <right style="thin">
        <color indexed="64"/>
      </right>
      <top style="thin">
        <color indexed="64"/>
      </top>
      <bottom style="hair">
        <color indexed="64"/>
      </bottom>
      <diagonal style="hair">
        <color indexed="64"/>
      </diagonal>
    </border>
    <border diagonalDown="1">
      <left style="thin">
        <color indexed="64"/>
      </left>
      <right/>
      <top style="hair">
        <color indexed="64"/>
      </top>
      <bottom style="thin">
        <color indexed="64"/>
      </bottom>
      <diagonal style="hair">
        <color indexed="64"/>
      </diagonal>
    </border>
    <border diagonalDown="1">
      <left style="thin">
        <color indexed="64"/>
      </left>
      <right style="hair">
        <color indexed="64"/>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thin">
        <color indexed="64"/>
      </left>
      <right/>
      <top style="hair">
        <color indexed="64"/>
      </top>
      <bottom style="hair">
        <color indexed="64"/>
      </bottom>
      <diagonal style="hair">
        <color indexed="64"/>
      </diagonal>
    </border>
    <border diagonalDown="1">
      <left style="hair">
        <color indexed="64"/>
      </left>
      <right/>
      <top style="hair">
        <color indexed="64"/>
      </top>
      <bottom style="thin">
        <color indexed="64"/>
      </bottom>
      <diagonal style="thin">
        <color indexed="64"/>
      </diagonal>
    </border>
    <border>
      <left style="hair">
        <color indexed="64"/>
      </left>
      <right/>
      <top style="hair">
        <color indexed="64"/>
      </top>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diagonalDown="1">
      <left/>
      <right style="thin">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bottom style="hair">
        <color indexed="64"/>
      </bottom>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top style="hair">
        <color indexed="64"/>
      </top>
      <bottom style="thin">
        <color indexed="64"/>
      </bottom>
      <diagonal style="hair">
        <color indexed="64"/>
      </diagonal>
    </border>
    <border diagonalDown="1">
      <left style="thin">
        <color indexed="64"/>
      </left>
      <right style="thin">
        <color indexed="64"/>
      </right>
      <top/>
      <bottom style="hair">
        <color indexed="64"/>
      </bottom>
      <diagonal style="hair">
        <color indexed="64"/>
      </diagonal>
    </border>
    <border diagonalDown="1">
      <left/>
      <right style="thin">
        <color indexed="64"/>
      </right>
      <top/>
      <bottom style="hair">
        <color indexed="64"/>
      </bottom>
      <diagonal style="hair">
        <color indexed="64"/>
      </diagonal>
    </border>
    <border diagonalDown="1">
      <left style="thin">
        <color indexed="64"/>
      </left>
      <right/>
      <top/>
      <bottom/>
      <diagonal style="hair">
        <color indexed="64"/>
      </diagonal>
    </border>
    <border diagonalDown="1">
      <left style="thin">
        <color indexed="64"/>
      </left>
      <right style="thin">
        <color indexed="64"/>
      </right>
      <top style="hair">
        <color indexed="64"/>
      </top>
      <bottom/>
      <diagonal style="hair">
        <color indexed="64"/>
      </diagonal>
    </border>
    <border diagonalDown="1">
      <left/>
      <right style="hair">
        <color indexed="64"/>
      </right>
      <top style="hair">
        <color indexed="64"/>
      </top>
      <bottom style="thin">
        <color indexed="64"/>
      </bottom>
      <diagonal style="hair">
        <color auto="1"/>
      </diagonal>
    </border>
    <border diagonalDown="1">
      <left style="hair">
        <color indexed="64"/>
      </left>
      <right style="hair">
        <color indexed="64"/>
      </right>
      <top/>
      <bottom/>
      <diagonal style="hair">
        <color auto="1"/>
      </diagonal>
    </border>
    <border diagonalDown="1">
      <left style="thin">
        <color indexed="64"/>
      </left>
      <right style="hair">
        <color indexed="64"/>
      </right>
      <top/>
      <bottom style="hair">
        <color indexed="64"/>
      </bottom>
      <diagonal style="hair">
        <color indexed="64"/>
      </diagonal>
    </border>
    <border diagonalDown="1">
      <left style="hair">
        <color indexed="64"/>
      </left>
      <right style="thin">
        <color indexed="64"/>
      </right>
      <top/>
      <bottom style="hair">
        <color indexed="64"/>
      </bottom>
      <diagonal style="hair">
        <color indexed="64"/>
      </diagonal>
    </border>
    <border diagonalDown="1">
      <left style="thin">
        <color indexed="64"/>
      </left>
      <right/>
      <top/>
      <bottom style="hair">
        <color indexed="64"/>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double">
        <color indexed="64"/>
      </left>
      <right/>
      <top style="thin">
        <color indexed="64"/>
      </top>
      <bottom style="thin">
        <color indexed="64"/>
      </bottom>
      <diagonal/>
    </border>
  </borders>
  <cellStyleXfs count="180">
    <xf numFmtId="0" fontId="0" fillId="0" borderId="0">
      <alignment vertical="center"/>
    </xf>
    <xf numFmtId="0" fontId="2" fillId="2" borderId="0" applyNumberFormat="0" applyBorder="0" applyAlignment="0" applyProtection="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3" borderId="0" applyNumberFormat="0" applyBorder="0" applyAlignment="0" applyProtection="0">
      <alignment vertical="center"/>
    </xf>
    <xf numFmtId="0" fontId="2" fillId="4"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6"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9" borderId="0" applyNumberFormat="0" applyBorder="0" applyAlignment="0" applyProtection="0">
      <alignment vertical="center"/>
    </xf>
    <xf numFmtId="0" fontId="1" fillId="9" borderId="0" applyNumberFormat="0" applyBorder="0" applyAlignment="0" applyProtection="0">
      <alignment vertical="center"/>
    </xf>
    <xf numFmtId="0" fontId="2" fillId="10" borderId="0" applyNumberFormat="0" applyBorder="0" applyAlignment="0" applyProtection="0">
      <alignment vertical="center"/>
    </xf>
    <xf numFmtId="0" fontId="1" fillId="10"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11" borderId="0" applyNumberFormat="0" applyBorder="0" applyAlignment="0" applyProtection="0">
      <alignment vertical="center"/>
    </xf>
    <xf numFmtId="0" fontId="1"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49"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21" fillId="4" borderId="0" applyNumberFormat="0" applyBorder="0" applyAlignment="0" applyProtection="0">
      <alignment vertical="center"/>
    </xf>
    <xf numFmtId="0" fontId="3" fillId="0" borderId="0"/>
  </cellStyleXfs>
  <cellXfs count="1219">
    <xf numFmtId="0" fontId="0" fillId="0" borderId="0" xfId="0">
      <alignment vertical="center"/>
    </xf>
    <xf numFmtId="0" fontId="5" fillId="0" borderId="0" xfId="0" applyFont="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2" xfId="0" applyFont="1" applyBorder="1" applyAlignment="1">
      <alignment horizontal="right" vertical="center" shrinkToFit="1"/>
    </xf>
    <xf numFmtId="0" fontId="5" fillId="0" borderId="14" xfId="0" applyFont="1" applyBorder="1" applyAlignment="1">
      <alignment horizontal="right" vertical="center" shrinkToFit="1"/>
    </xf>
    <xf numFmtId="0" fontId="5" fillId="0" borderId="17" xfId="0" applyFont="1" applyBorder="1" applyAlignment="1">
      <alignment vertical="center" shrinkToFit="1"/>
    </xf>
    <xf numFmtId="178" fontId="5" fillId="0" borderId="26" xfId="0" applyNumberFormat="1" applyFont="1" applyBorder="1" applyAlignment="1">
      <alignment vertical="center" shrinkToFit="1"/>
    </xf>
    <xf numFmtId="178" fontId="5" fillId="0" borderId="23" xfId="0" applyNumberFormat="1" applyFont="1" applyBorder="1" applyAlignment="1">
      <alignment vertical="center" shrinkToFit="1"/>
    </xf>
    <xf numFmtId="177" fontId="5" fillId="0" borderId="23" xfId="0" applyNumberFormat="1" applyFont="1" applyBorder="1" applyAlignment="1">
      <alignment vertical="center" shrinkToFit="1"/>
    </xf>
    <xf numFmtId="2" fontId="5" fillId="0" borderId="23" xfId="0" applyNumberFormat="1" applyFont="1" applyBorder="1" applyAlignment="1">
      <alignment vertical="center" shrinkToFit="1"/>
    </xf>
    <xf numFmtId="2" fontId="5" fillId="0" borderId="15" xfId="0" applyNumberFormat="1" applyFont="1" applyBorder="1" applyAlignment="1">
      <alignment vertical="center" shrinkToFit="1"/>
    </xf>
    <xf numFmtId="3" fontId="5" fillId="0" borderId="23" xfId="0" applyNumberFormat="1" applyFont="1" applyBorder="1" applyAlignment="1">
      <alignment vertical="center" shrinkToFit="1"/>
    </xf>
    <xf numFmtId="0" fontId="34" fillId="0" borderId="20" xfId="0" applyFont="1" applyBorder="1" applyAlignment="1">
      <alignment horizontal="center" vertical="center" wrapText="1"/>
    </xf>
    <xf numFmtId="3" fontId="35" fillId="0" borderId="33" xfId="0" applyNumberFormat="1" applyFont="1" applyBorder="1">
      <alignment vertical="center"/>
    </xf>
    <xf numFmtId="0" fontId="25" fillId="0" borderId="0" xfId="0" applyFont="1">
      <alignment vertical="center"/>
    </xf>
    <xf numFmtId="0" fontId="32" fillId="0" borderId="0" xfId="100" applyFont="1" applyAlignment="1">
      <alignment horizontal="center" vertical="center"/>
    </xf>
    <xf numFmtId="0" fontId="25" fillId="0" borderId="0" xfId="100" applyFont="1" applyAlignment="1">
      <alignment vertical="center" wrapText="1"/>
    </xf>
    <xf numFmtId="0" fontId="26" fillId="0" borderId="0" xfId="0" applyFont="1">
      <alignment vertical="center"/>
    </xf>
    <xf numFmtId="0" fontId="25" fillId="0" borderId="0" xfId="100" applyFont="1" applyAlignment="1">
      <alignment vertical="center"/>
    </xf>
    <xf numFmtId="0" fontId="25" fillId="0" borderId="34" xfId="100" applyFont="1" applyBorder="1" applyAlignment="1">
      <alignment horizontal="center" vertical="center"/>
    </xf>
    <xf numFmtId="0" fontId="25" fillId="0" borderId="34" xfId="100" applyFont="1" applyBorder="1" applyAlignment="1">
      <alignment horizontal="center" vertical="center" wrapText="1"/>
    </xf>
    <xf numFmtId="0" fontId="26" fillId="0" borderId="34" xfId="100" applyFont="1" applyBorder="1" applyAlignment="1">
      <alignment horizontal="center" vertical="center" wrapText="1"/>
    </xf>
    <xf numFmtId="0" fontId="25" fillId="0" borderId="35" xfId="100" applyFont="1" applyBorder="1" applyAlignment="1">
      <alignment horizontal="center" vertical="center"/>
    </xf>
    <xf numFmtId="0" fontId="25" fillId="0" borderId="36" xfId="100" applyFont="1" applyBorder="1" applyAlignment="1">
      <alignment horizontal="center" vertical="center"/>
    </xf>
    <xf numFmtId="0" fontId="25" fillId="0" borderId="37" xfId="100" applyFont="1" applyBorder="1" applyAlignment="1">
      <alignment horizontal="center" vertical="center"/>
    </xf>
    <xf numFmtId="0" fontId="25" fillId="0" borderId="0" xfId="100" applyFont="1" applyAlignment="1">
      <alignment horizontal="center" vertical="center"/>
    </xf>
    <xf numFmtId="9" fontId="25" fillId="0" borderId="34" xfId="100" applyNumberFormat="1" applyFont="1" applyBorder="1" applyAlignment="1">
      <alignment horizontal="center" vertical="center"/>
    </xf>
    <xf numFmtId="0" fontId="25" fillId="25" borderId="35" xfId="100" applyFont="1" applyFill="1" applyBorder="1" applyAlignment="1">
      <alignment horizontal="center" vertical="center"/>
    </xf>
    <xf numFmtId="0" fontId="25" fillId="25" borderId="36" xfId="100" applyFont="1" applyFill="1" applyBorder="1" applyAlignment="1">
      <alignment horizontal="center" vertical="center"/>
    </xf>
    <xf numFmtId="0" fontId="25" fillId="26" borderId="34" xfId="100" applyFont="1" applyFill="1" applyBorder="1" applyAlignment="1">
      <alignment horizontal="center" vertical="center"/>
    </xf>
    <xf numFmtId="0" fontId="0" fillId="27" borderId="0" xfId="0" applyFill="1">
      <alignment vertical="center"/>
    </xf>
    <xf numFmtId="0" fontId="27" fillId="26" borderId="41" xfId="0" applyFont="1" applyFill="1" applyBorder="1" applyAlignment="1">
      <alignment horizontal="center" vertical="center"/>
    </xf>
    <xf numFmtId="0" fontId="27" fillId="0" borderId="0" xfId="0" applyFont="1" applyAlignment="1">
      <alignment horizontal="right" vertical="center"/>
    </xf>
    <xf numFmtId="0" fontId="27" fillId="0" borderId="0" xfId="0" applyFont="1">
      <alignment vertical="center"/>
    </xf>
    <xf numFmtId="0" fontId="26" fillId="0" borderId="0" xfId="0" applyFont="1" applyAlignment="1">
      <alignment horizontal="center" vertical="center"/>
    </xf>
    <xf numFmtId="0" fontId="31" fillId="0" borderId="0" xfId="100" applyFont="1" applyAlignment="1">
      <alignment vertical="center"/>
    </xf>
    <xf numFmtId="0" fontId="5" fillId="0" borderId="44" xfId="0" applyFont="1" applyBorder="1" applyAlignment="1">
      <alignment horizontal="center" vertical="center" shrinkToFit="1"/>
    </xf>
    <xf numFmtId="0" fontId="5" fillId="26" borderId="37" xfId="0" applyFont="1" applyFill="1" applyBorder="1" applyAlignment="1">
      <alignment horizontal="center" vertical="center" shrinkToFit="1"/>
    </xf>
    <xf numFmtId="0" fontId="5" fillId="26" borderId="47" xfId="0" applyFont="1" applyFill="1" applyBorder="1" applyAlignment="1">
      <alignment horizontal="center" vertical="center" shrinkToFit="1"/>
    </xf>
    <xf numFmtId="0" fontId="5" fillId="26" borderId="30" xfId="0" applyFont="1" applyFill="1" applyBorder="1" applyAlignment="1">
      <alignment horizontal="center" vertical="center" shrinkToFit="1"/>
    </xf>
    <xf numFmtId="0" fontId="24" fillId="27" borderId="11" xfId="0" applyFont="1" applyFill="1" applyBorder="1">
      <alignment vertical="center"/>
    </xf>
    <xf numFmtId="0" fontId="27" fillId="0" borderId="0" xfId="0" applyFont="1" applyAlignment="1">
      <alignment horizontal="center" vertical="center"/>
    </xf>
    <xf numFmtId="0" fontId="27" fillId="26" borderId="34" xfId="0" applyFont="1" applyFill="1" applyBorder="1" applyAlignment="1">
      <alignment horizontal="center" vertical="center"/>
    </xf>
    <xf numFmtId="0" fontId="27" fillId="0" borderId="45"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19" xfId="0" applyFont="1" applyBorder="1" applyAlignment="1">
      <alignment horizontal="center" vertical="center"/>
    </xf>
    <xf numFmtId="0" fontId="27" fillId="26" borderId="31" xfId="0" applyFont="1" applyFill="1" applyBorder="1" applyAlignment="1">
      <alignment horizontal="center" vertical="center"/>
    </xf>
    <xf numFmtId="3" fontId="27" fillId="0" borderId="14" xfId="0" applyNumberFormat="1" applyFont="1" applyBorder="1">
      <alignment vertical="center"/>
    </xf>
    <xf numFmtId="3" fontId="27" fillId="0" borderId="23" xfId="0" applyNumberFormat="1" applyFont="1" applyBorder="1">
      <alignment vertical="center"/>
    </xf>
    <xf numFmtId="3" fontId="27" fillId="0" borderId="15" xfId="0" applyNumberFormat="1" applyFont="1" applyBorder="1">
      <alignment vertical="center"/>
    </xf>
    <xf numFmtId="3" fontId="27" fillId="0" borderId="32" xfId="0" applyNumberFormat="1" applyFont="1" applyBorder="1">
      <alignment vertical="center"/>
    </xf>
    <xf numFmtId="0" fontId="27" fillId="26" borderId="32" xfId="0" applyFont="1" applyFill="1" applyBorder="1" applyAlignment="1">
      <alignment horizontal="center" vertical="center"/>
    </xf>
    <xf numFmtId="3" fontId="27" fillId="0" borderId="33" xfId="0" applyNumberFormat="1" applyFont="1" applyBorder="1">
      <alignment vertical="center"/>
    </xf>
    <xf numFmtId="3" fontId="27" fillId="0" borderId="52" xfId="0" applyNumberFormat="1" applyFont="1" applyBorder="1">
      <alignment vertical="center"/>
    </xf>
    <xf numFmtId="3" fontId="27" fillId="0" borderId="53" xfId="0" applyNumberFormat="1" applyFont="1" applyBorder="1">
      <alignment vertical="center"/>
    </xf>
    <xf numFmtId="3" fontId="27" fillId="0" borderId="37" xfId="0" applyNumberFormat="1" applyFont="1" applyBorder="1">
      <alignment vertical="center"/>
    </xf>
    <xf numFmtId="0" fontId="40" fillId="0" borderId="54" xfId="100" applyFont="1" applyBorder="1" applyAlignment="1">
      <alignment horizontal="center" vertical="center"/>
    </xf>
    <xf numFmtId="0" fontId="25" fillId="27" borderId="35" xfId="101" applyFont="1" applyFill="1" applyBorder="1" applyAlignment="1">
      <alignment horizontal="center" vertical="center"/>
    </xf>
    <xf numFmtId="0" fontId="25" fillId="27" borderId="36" xfId="101" applyFont="1" applyFill="1" applyBorder="1" applyAlignment="1">
      <alignment horizontal="center" vertical="center" wrapText="1"/>
    </xf>
    <xf numFmtId="182" fontId="25" fillId="29" borderId="34" xfId="102" applyNumberFormat="1" applyFont="1" applyFill="1" applyBorder="1" applyAlignment="1">
      <alignment horizontal="center" vertical="center" wrapText="1"/>
    </xf>
    <xf numFmtId="0" fontId="31" fillId="0" borderId="0" xfId="0" applyFont="1" applyAlignment="1">
      <alignment horizontal="center" vertical="center"/>
    </xf>
    <xf numFmtId="0" fontId="31" fillId="0" borderId="0" xfId="0" applyFont="1">
      <alignment vertical="center"/>
    </xf>
    <xf numFmtId="0" fontId="27" fillId="25" borderId="55" xfId="0" applyFont="1" applyFill="1" applyBorder="1" applyAlignment="1">
      <alignment horizontal="right" vertical="center" wrapText="1"/>
    </xf>
    <xf numFmtId="0" fontId="27" fillId="25" borderId="56" xfId="0" applyFont="1" applyFill="1" applyBorder="1" applyAlignment="1">
      <alignment horizontal="center" vertical="center" wrapText="1"/>
    </xf>
    <xf numFmtId="0" fontId="27" fillId="0" borderId="60" xfId="0" applyFont="1" applyBorder="1" applyAlignment="1">
      <alignment horizontal="center" vertical="center" wrapText="1"/>
    </xf>
    <xf numFmtId="0" fontId="25" fillId="0" borderId="33" xfId="0" applyFont="1" applyBorder="1" applyAlignment="1">
      <alignment vertical="center" wrapText="1"/>
    </xf>
    <xf numFmtId="0" fontId="25" fillId="0" borderId="37" xfId="0" applyFont="1" applyBorder="1" applyAlignment="1">
      <alignment vertical="center" wrapText="1"/>
    </xf>
    <xf numFmtId="0" fontId="25" fillId="0" borderId="38" xfId="0" applyFont="1" applyBorder="1" applyAlignment="1">
      <alignment vertical="center" wrapText="1"/>
    </xf>
    <xf numFmtId="0" fontId="37" fillId="0" borderId="0" xfId="0" applyFont="1">
      <alignment vertical="center"/>
    </xf>
    <xf numFmtId="0" fontId="25" fillId="30" borderId="34" xfId="0" applyFont="1" applyFill="1" applyBorder="1" applyAlignment="1">
      <alignment horizontal="center" vertical="center"/>
    </xf>
    <xf numFmtId="0" fontId="25" fillId="25" borderId="34" xfId="0" applyFont="1" applyFill="1" applyBorder="1" applyAlignment="1">
      <alignment horizontal="center" vertical="center" wrapText="1"/>
    </xf>
    <xf numFmtId="0" fontId="25" fillId="30" borderId="32" xfId="0" applyFont="1" applyFill="1" applyBorder="1" applyAlignment="1">
      <alignment horizontal="center" vertical="center"/>
    </xf>
    <xf numFmtId="0" fontId="25" fillId="30" borderId="41" xfId="0" applyFont="1" applyFill="1" applyBorder="1" applyAlignment="1">
      <alignment horizontal="center" vertical="center"/>
    </xf>
    <xf numFmtId="0" fontId="25" fillId="0" borderId="0" xfId="0" applyFont="1" applyAlignment="1">
      <alignment horizontal="center" vertical="center"/>
    </xf>
    <xf numFmtId="0" fontId="47" fillId="0" borderId="0" xfId="0" applyFont="1" applyAlignment="1">
      <alignment horizontal="right" vertical="center"/>
    </xf>
    <xf numFmtId="3" fontId="5" fillId="0" borderId="0" xfId="0" applyNumberFormat="1" applyFont="1" applyAlignment="1">
      <alignment vertical="center" shrinkToFit="1"/>
    </xf>
    <xf numFmtId="3" fontId="5" fillId="0" borderId="17" xfId="0" applyNumberFormat="1" applyFont="1" applyBorder="1" applyAlignment="1">
      <alignment vertical="center" shrinkToFit="1"/>
    </xf>
    <xf numFmtId="0" fontId="5" fillId="0" borderId="0" xfId="0" applyFont="1" applyAlignment="1">
      <alignment horizontal="center" vertical="center" shrinkToFit="1"/>
    </xf>
    <xf numFmtId="3" fontId="48" fillId="0" borderId="0" xfId="0" applyNumberFormat="1" applyFont="1" applyAlignment="1">
      <alignment vertical="center" shrinkToFit="1"/>
    </xf>
    <xf numFmtId="0" fontId="25" fillId="26" borderId="32" xfId="101" applyFont="1" applyFill="1" applyBorder="1" applyAlignment="1">
      <alignment horizontal="center" vertical="center"/>
    </xf>
    <xf numFmtId="0" fontId="25" fillId="26" borderId="32" xfId="101" applyFont="1" applyFill="1" applyBorder="1" applyAlignment="1">
      <alignment horizontal="left" vertical="center" indent="1"/>
    </xf>
    <xf numFmtId="0" fontId="25" fillId="26" borderId="31" xfId="101" applyFont="1" applyFill="1" applyBorder="1" applyAlignment="1">
      <alignment horizontal="left" vertical="center" indent="1"/>
    </xf>
    <xf numFmtId="0" fontId="25" fillId="27" borderId="31" xfId="102" applyFont="1" applyFill="1" applyBorder="1" applyAlignment="1">
      <alignment horizontal="center" vertical="center"/>
    </xf>
    <xf numFmtId="0" fontId="25" fillId="26" borderId="42" xfId="101" applyFont="1" applyFill="1" applyBorder="1" applyAlignment="1">
      <alignment horizontal="center" vertical="center"/>
    </xf>
    <xf numFmtId="0" fontId="25" fillId="26" borderId="42" xfId="101" applyFont="1" applyFill="1" applyBorder="1" applyAlignment="1">
      <alignment horizontal="left" vertical="center" indent="1"/>
    </xf>
    <xf numFmtId="182" fontId="25" fillId="25" borderId="34" xfId="102" applyNumberFormat="1" applyFont="1" applyFill="1" applyBorder="1" applyAlignment="1">
      <alignment horizontal="center" vertical="center" wrapText="1"/>
    </xf>
    <xf numFmtId="0" fontId="5" fillId="32" borderId="12" xfId="0" applyFont="1" applyFill="1" applyBorder="1" applyAlignment="1">
      <alignment horizontal="center" vertical="center" shrinkToFit="1"/>
    </xf>
    <xf numFmtId="0" fontId="5" fillId="31" borderId="41" xfId="0" applyFont="1" applyFill="1" applyBorder="1" applyAlignment="1">
      <alignment horizontal="center" vertical="center" shrinkToFit="1"/>
    </xf>
    <xf numFmtId="0" fontId="5" fillId="31" borderId="31" xfId="0" applyFont="1" applyFill="1" applyBorder="1" applyAlignment="1">
      <alignment horizontal="center" vertical="center" shrinkToFit="1"/>
    </xf>
    <xf numFmtId="0" fontId="5" fillId="32" borderId="67" xfId="0" applyFont="1" applyFill="1" applyBorder="1" applyAlignment="1">
      <alignment horizontal="center" vertical="center" shrinkToFit="1"/>
    </xf>
    <xf numFmtId="3" fontId="48" fillId="0" borderId="17" xfId="0" applyNumberFormat="1" applyFont="1" applyBorder="1" applyAlignment="1">
      <alignment vertical="center" shrinkToFit="1"/>
    </xf>
    <xf numFmtId="180" fontId="25" fillId="0" borderId="0" xfId="0" applyNumberFormat="1" applyFont="1">
      <alignment vertical="center"/>
    </xf>
    <xf numFmtId="0" fontId="47" fillId="0" borderId="0" xfId="0" applyFont="1" applyAlignment="1">
      <alignment horizontal="right" vertical="top"/>
    </xf>
    <xf numFmtId="0" fontId="25" fillId="0" borderId="0" xfId="0" applyFont="1" applyAlignment="1">
      <alignment vertical="top" wrapText="1"/>
    </xf>
    <xf numFmtId="3" fontId="27" fillId="0" borderId="30" xfId="0" applyNumberFormat="1" applyFont="1" applyBorder="1">
      <alignment vertical="center"/>
    </xf>
    <xf numFmtId="3" fontId="27" fillId="0" borderId="47" xfId="0" applyNumberFormat="1" applyFont="1" applyBorder="1">
      <alignment vertical="center"/>
    </xf>
    <xf numFmtId="3" fontId="27" fillId="0" borderId="82" xfId="0" applyNumberFormat="1" applyFont="1" applyBorder="1">
      <alignment vertical="center"/>
    </xf>
    <xf numFmtId="3" fontId="35" fillId="0" borderId="30" xfId="0" applyNumberFormat="1" applyFont="1" applyBorder="1">
      <alignment vertical="center"/>
    </xf>
    <xf numFmtId="3" fontId="27" fillId="0" borderId="41" xfId="0" applyNumberFormat="1" applyFont="1" applyBorder="1">
      <alignment vertical="center"/>
    </xf>
    <xf numFmtId="0" fontId="5" fillId="0" borderId="59" xfId="0" applyFont="1" applyBorder="1" applyAlignment="1">
      <alignment vertical="center" shrinkToFit="1"/>
    </xf>
    <xf numFmtId="0" fontId="5" fillId="0" borderId="48" xfId="0" applyFont="1" applyBorder="1" applyAlignment="1">
      <alignment vertical="center" shrinkToFit="1"/>
    </xf>
    <xf numFmtId="177" fontId="5" fillId="0" borderId="59" xfId="0" applyNumberFormat="1" applyFont="1" applyBorder="1" applyAlignment="1">
      <alignment vertical="center" shrinkToFit="1"/>
    </xf>
    <xf numFmtId="178" fontId="5" fillId="0" borderId="49" xfId="0" applyNumberFormat="1" applyFont="1" applyBorder="1" applyAlignment="1">
      <alignment vertical="center" shrinkToFit="1"/>
    </xf>
    <xf numFmtId="177" fontId="5" fillId="0" borderId="49" xfId="0" applyNumberFormat="1" applyFont="1" applyBorder="1" applyAlignment="1">
      <alignment vertical="center" shrinkToFit="1"/>
    </xf>
    <xf numFmtId="2" fontId="5" fillId="0" borderId="49" xfId="0" applyNumberFormat="1" applyFont="1" applyBorder="1" applyAlignment="1">
      <alignment vertical="center" shrinkToFit="1"/>
    </xf>
    <xf numFmtId="3" fontId="5" fillId="0" borderId="49" xfId="0" applyNumberFormat="1" applyFont="1" applyBorder="1" applyAlignment="1">
      <alignment vertical="center" shrinkToFit="1"/>
    </xf>
    <xf numFmtId="0" fontId="5" fillId="0" borderId="0" xfId="0" applyFont="1">
      <alignment vertical="center"/>
    </xf>
    <xf numFmtId="0" fontId="25" fillId="0" borderId="0" xfId="0" applyFont="1" applyAlignment="1">
      <alignment horizontal="left" vertical="center"/>
    </xf>
    <xf numFmtId="183" fontId="5" fillId="0" borderId="0" xfId="0" applyNumberFormat="1" applyFont="1" applyAlignment="1">
      <alignment vertical="center" shrinkToFit="1"/>
    </xf>
    <xf numFmtId="1" fontId="5" fillId="0" borderId="23" xfId="0" applyNumberFormat="1" applyFont="1" applyBorder="1" applyAlignment="1">
      <alignment vertical="center" shrinkToFit="1"/>
    </xf>
    <xf numFmtId="0" fontId="25" fillId="27" borderId="32" xfId="102" applyFont="1" applyFill="1" applyBorder="1" applyAlignment="1">
      <alignment horizontal="center" vertical="center"/>
    </xf>
    <xf numFmtId="0" fontId="25" fillId="26" borderId="41" xfId="101" applyFont="1" applyFill="1" applyBorder="1" applyAlignment="1">
      <alignment horizontal="center" vertical="center"/>
    </xf>
    <xf numFmtId="0" fontId="25" fillId="26" borderId="31" xfId="101" applyFont="1" applyFill="1" applyBorder="1" applyAlignment="1">
      <alignment horizontal="center" vertical="center"/>
    </xf>
    <xf numFmtId="0" fontId="25" fillId="27" borderId="42" xfId="102" applyFont="1" applyFill="1" applyBorder="1" applyAlignment="1">
      <alignment horizontal="center" vertical="center"/>
    </xf>
    <xf numFmtId="0" fontId="25" fillId="27" borderId="36" xfId="101" applyFont="1" applyFill="1" applyBorder="1" applyAlignment="1">
      <alignment vertical="center" wrapText="1"/>
    </xf>
    <xf numFmtId="3" fontId="5" fillId="0" borderId="37" xfId="0" applyNumberFormat="1" applyFont="1" applyBorder="1" applyAlignment="1">
      <alignment vertical="center" shrinkToFit="1"/>
    </xf>
    <xf numFmtId="178" fontId="5" fillId="0" borderId="64" xfId="0" applyNumberFormat="1" applyFont="1" applyBorder="1" applyAlignment="1">
      <alignment vertical="center" shrinkToFit="1"/>
    </xf>
    <xf numFmtId="0" fontId="37" fillId="25" borderId="44" xfId="102" applyFont="1" applyFill="1" applyBorder="1" applyAlignment="1">
      <alignment horizontal="center" vertical="center" wrapText="1"/>
    </xf>
    <xf numFmtId="178" fontId="25" fillId="0" borderId="0" xfId="177" applyNumberFormat="1" applyFont="1" applyAlignment="1" applyProtection="1">
      <alignment horizontal="center" vertical="center"/>
      <protection locked="0"/>
    </xf>
    <xf numFmtId="1" fontId="25" fillId="0" borderId="23" xfId="176" applyNumberFormat="1" applyFont="1" applyBorder="1">
      <alignment vertical="center"/>
    </xf>
    <xf numFmtId="1" fontId="25" fillId="0" borderId="15" xfId="176" applyNumberFormat="1" applyFont="1" applyBorder="1">
      <alignment vertical="center"/>
    </xf>
    <xf numFmtId="3" fontId="25" fillId="0" borderId="14" xfId="176" applyNumberFormat="1" applyFont="1" applyBorder="1">
      <alignment vertical="center"/>
    </xf>
    <xf numFmtId="3" fontId="35" fillId="0" borderId="14" xfId="0" applyNumberFormat="1" applyFont="1" applyBorder="1">
      <alignment vertical="center"/>
    </xf>
    <xf numFmtId="38" fontId="25" fillId="0" borderId="23" xfId="50" applyFont="1" applyBorder="1" applyAlignment="1">
      <alignment vertical="center" shrinkToFit="1"/>
    </xf>
    <xf numFmtId="38" fontId="25" fillId="0" borderId="14" xfId="50" applyFont="1" applyBorder="1" applyAlignment="1">
      <alignment vertical="center" shrinkToFit="1"/>
    </xf>
    <xf numFmtId="0" fontId="25" fillId="0" borderId="32" xfId="102" applyFont="1" applyBorder="1" applyAlignment="1">
      <alignment horizontal="center" vertical="center"/>
    </xf>
    <xf numFmtId="179" fontId="25" fillId="0" borderId="32" xfId="102" applyNumberFormat="1" applyFont="1" applyBorder="1" applyAlignment="1">
      <alignment horizontal="center" vertical="center"/>
    </xf>
    <xf numFmtId="2" fontId="25" fillId="0" borderId="32" xfId="102" applyNumberFormat="1" applyFont="1" applyBorder="1" applyAlignment="1">
      <alignment horizontal="center" vertical="center"/>
    </xf>
    <xf numFmtId="178" fontId="25" fillId="0" borderId="32" xfId="102" applyNumberFormat="1" applyFont="1" applyBorder="1" applyAlignment="1">
      <alignment horizontal="center" vertical="center"/>
    </xf>
    <xf numFmtId="178" fontId="25" fillId="27" borderId="32" xfId="102" applyNumberFormat="1" applyFont="1" applyFill="1" applyBorder="1" applyAlignment="1">
      <alignment horizontal="center" vertical="center"/>
    </xf>
    <xf numFmtId="2" fontId="25" fillId="27" borderId="32" xfId="102" applyNumberFormat="1" applyFont="1" applyFill="1" applyBorder="1" applyAlignment="1">
      <alignment horizontal="center" vertical="center"/>
    </xf>
    <xf numFmtId="178" fontId="25" fillId="27" borderId="31" xfId="102" applyNumberFormat="1" applyFont="1" applyFill="1" applyBorder="1" applyAlignment="1">
      <alignment horizontal="center" vertical="center"/>
    </xf>
    <xf numFmtId="0" fontId="25" fillId="29" borderId="34" xfId="102" applyFont="1" applyFill="1" applyBorder="1" applyAlignment="1">
      <alignment horizontal="center" vertical="center" wrapText="1"/>
    </xf>
    <xf numFmtId="178" fontId="5" fillId="33" borderId="23" xfId="0" applyNumberFormat="1" applyFont="1" applyFill="1" applyBorder="1" applyAlignment="1">
      <alignment vertical="center" shrinkToFit="1"/>
    </xf>
    <xf numFmtId="177" fontId="5" fillId="33" borderId="23" xfId="0" applyNumberFormat="1" applyFont="1" applyFill="1" applyBorder="1" applyAlignment="1">
      <alignment vertical="center" shrinkToFit="1"/>
    </xf>
    <xf numFmtId="2" fontId="5" fillId="33" borderId="23" xfId="0" applyNumberFormat="1" applyFont="1" applyFill="1" applyBorder="1" applyAlignment="1">
      <alignment vertical="center" shrinkToFit="1"/>
    </xf>
    <xf numFmtId="3" fontId="5" fillId="33" borderId="23" xfId="0" applyNumberFormat="1" applyFont="1" applyFill="1" applyBorder="1" applyAlignment="1">
      <alignment vertical="center" shrinkToFit="1"/>
    </xf>
    <xf numFmtId="178" fontId="3" fillId="0" borderId="72" xfId="151" applyNumberFormat="1" applyBorder="1" applyAlignment="1" applyProtection="1">
      <alignment horizontal="center" vertical="center"/>
      <protection locked="0"/>
    </xf>
    <xf numFmtId="178" fontId="3" fillId="0" borderId="31" xfId="151" applyNumberFormat="1" applyBorder="1" applyAlignment="1" applyProtection="1">
      <alignment horizontal="center" vertical="center"/>
      <protection locked="0"/>
    </xf>
    <xf numFmtId="178" fontId="3" fillId="0" borderId="69" xfId="151" applyNumberFormat="1" applyBorder="1" applyAlignment="1" applyProtection="1">
      <alignment horizontal="center" vertical="center"/>
      <protection locked="0"/>
    </xf>
    <xf numFmtId="178" fontId="3" fillId="0" borderId="32" xfId="151" applyNumberFormat="1" applyBorder="1" applyAlignment="1" applyProtection="1">
      <alignment horizontal="center" vertical="center"/>
      <protection locked="0"/>
    </xf>
    <xf numFmtId="178" fontId="3" fillId="0" borderId="73" xfId="151" applyNumberFormat="1" applyBorder="1" applyAlignment="1" applyProtection="1">
      <alignment horizontal="center" vertical="center"/>
      <protection locked="0"/>
    </xf>
    <xf numFmtId="178" fontId="3" fillId="0" borderId="41" xfId="151" applyNumberFormat="1" applyBorder="1" applyAlignment="1" applyProtection="1">
      <alignment horizontal="center" vertical="center"/>
      <protection locked="0"/>
    </xf>
    <xf numFmtId="178" fontId="3" fillId="0" borderId="34" xfId="177" applyNumberFormat="1" applyBorder="1" applyAlignment="1" applyProtection="1">
      <alignment horizontal="center" vertical="center"/>
      <protection locked="0"/>
    </xf>
    <xf numFmtId="178" fontId="3" fillId="0" borderId="18" xfId="177" applyNumberFormat="1" applyBorder="1" applyAlignment="1" applyProtection="1">
      <alignment horizontal="center" vertical="center"/>
      <protection locked="0"/>
    </xf>
    <xf numFmtId="178" fontId="3" fillId="0" borderId="56" xfId="177" applyNumberFormat="1" applyBorder="1" applyAlignment="1" applyProtection="1">
      <alignment horizontal="center" vertical="center"/>
      <protection locked="0"/>
    </xf>
    <xf numFmtId="178" fontId="3" fillId="27" borderId="68" xfId="151" applyNumberFormat="1" applyFill="1" applyBorder="1" applyAlignment="1" applyProtection="1">
      <alignment horizontal="center" vertical="center"/>
      <protection locked="0"/>
    </xf>
    <xf numFmtId="178" fontId="3" fillId="27" borderId="70" xfId="151" applyNumberFormat="1" applyFill="1" applyBorder="1" applyAlignment="1" applyProtection="1">
      <alignment horizontal="center" vertical="center"/>
      <protection locked="0"/>
    </xf>
    <xf numFmtId="178" fontId="3" fillId="0" borderId="42" xfId="151" applyNumberFormat="1" applyBorder="1" applyAlignment="1" applyProtection="1">
      <alignment horizontal="center" vertical="center"/>
      <protection locked="0"/>
    </xf>
    <xf numFmtId="178" fontId="3" fillId="27" borderId="71" xfId="151" applyNumberFormat="1" applyFill="1" applyBorder="1" applyAlignment="1" applyProtection="1">
      <alignment horizontal="center" vertical="center"/>
      <protection locked="0"/>
    </xf>
    <xf numFmtId="178" fontId="3" fillId="0" borderId="76" xfId="151" applyNumberFormat="1" applyBorder="1" applyAlignment="1" applyProtection="1">
      <alignment horizontal="center" vertical="center"/>
      <protection locked="0"/>
    </xf>
    <xf numFmtId="178" fontId="3" fillId="0" borderId="32" xfId="177" applyNumberFormat="1" applyBorder="1" applyAlignment="1" applyProtection="1">
      <alignment horizontal="center" vertical="center"/>
      <protection locked="0"/>
    </xf>
    <xf numFmtId="178" fontId="3" fillId="0" borderId="13" xfId="177" applyNumberFormat="1" applyBorder="1" applyAlignment="1" applyProtection="1">
      <alignment horizontal="center" vertical="center"/>
      <protection locked="0"/>
    </xf>
    <xf numFmtId="178" fontId="3" fillId="0" borderId="69" xfId="177" applyNumberFormat="1" applyBorder="1" applyAlignment="1" applyProtection="1">
      <alignment horizontal="center" vertical="center"/>
      <protection locked="0"/>
    </xf>
    <xf numFmtId="178" fontId="3" fillId="0" borderId="70" xfId="177" applyNumberFormat="1" applyBorder="1" applyAlignment="1" applyProtection="1">
      <alignment horizontal="center" vertical="center"/>
      <protection locked="0"/>
    </xf>
    <xf numFmtId="178" fontId="3" fillId="0" borderId="41" xfId="177" applyNumberFormat="1" applyBorder="1" applyAlignment="1" applyProtection="1">
      <alignment horizontal="center" vertical="center"/>
      <protection locked="0"/>
    </xf>
    <xf numFmtId="178" fontId="3" fillId="0" borderId="74" xfId="177" applyNumberFormat="1" applyBorder="1" applyAlignment="1" applyProtection="1">
      <alignment horizontal="center" vertical="center"/>
      <protection locked="0"/>
    </xf>
    <xf numFmtId="178" fontId="3" fillId="0" borderId="73" xfId="177" applyNumberFormat="1" applyBorder="1" applyAlignment="1" applyProtection="1">
      <alignment horizontal="center" vertical="center"/>
      <protection locked="0"/>
    </xf>
    <xf numFmtId="178" fontId="3" fillId="0" borderId="31" xfId="154" applyNumberFormat="1" applyBorder="1" applyAlignment="1" applyProtection="1">
      <alignment horizontal="center" vertical="center"/>
      <protection locked="0"/>
    </xf>
    <xf numFmtId="178" fontId="3" fillId="27" borderId="68" xfId="154" applyNumberFormat="1" applyFill="1" applyBorder="1" applyAlignment="1" applyProtection="1">
      <alignment horizontal="center" vertical="center"/>
      <protection locked="0"/>
    </xf>
    <xf numFmtId="178" fontId="3" fillId="0" borderId="72" xfId="154" applyNumberFormat="1" applyBorder="1" applyAlignment="1" applyProtection="1">
      <alignment horizontal="center" vertical="center"/>
      <protection locked="0"/>
    </xf>
    <xf numFmtId="178" fontId="3" fillId="0" borderId="32" xfId="154" applyNumberFormat="1" applyBorder="1" applyAlignment="1" applyProtection="1">
      <alignment horizontal="center" vertical="center"/>
      <protection locked="0"/>
    </xf>
    <xf numFmtId="178" fontId="3" fillId="27" borderId="70" xfId="154" applyNumberFormat="1" applyFill="1" applyBorder="1" applyAlignment="1" applyProtection="1">
      <alignment horizontal="center" vertical="center"/>
      <protection locked="0"/>
    </xf>
    <xf numFmtId="178" fontId="3" fillId="0" borderId="69" xfId="154" applyNumberFormat="1" applyBorder="1" applyAlignment="1" applyProtection="1">
      <alignment horizontal="center" vertical="center"/>
      <protection locked="0"/>
    </xf>
    <xf numFmtId="178" fontId="3" fillId="0" borderId="42" xfId="154" applyNumberFormat="1" applyBorder="1" applyAlignment="1" applyProtection="1">
      <alignment horizontal="center" vertical="center"/>
      <protection locked="0"/>
    </xf>
    <xf numFmtId="178" fontId="3" fillId="0" borderId="76" xfId="154" applyNumberFormat="1" applyBorder="1" applyAlignment="1" applyProtection="1">
      <alignment horizontal="center" vertical="center"/>
      <protection locked="0"/>
    </xf>
    <xf numFmtId="178" fontId="3" fillId="0" borderId="70" xfId="154" applyNumberFormat="1" applyBorder="1" applyAlignment="1" applyProtection="1">
      <alignment horizontal="center" vertical="center"/>
      <protection locked="0"/>
    </xf>
    <xf numFmtId="178" fontId="3" fillId="0" borderId="71" xfId="154" applyNumberFormat="1" applyBorder="1" applyAlignment="1" applyProtection="1">
      <alignment horizontal="center" vertical="center"/>
      <protection locked="0"/>
    </xf>
    <xf numFmtId="178" fontId="3" fillId="0" borderId="63" xfId="177" applyNumberFormat="1" applyBorder="1" applyAlignment="1" applyProtection="1">
      <alignment horizontal="center" vertical="center"/>
      <protection locked="0"/>
    </xf>
    <xf numFmtId="178" fontId="3" fillId="0" borderId="42" xfId="177" applyNumberFormat="1" applyBorder="1" applyAlignment="1" applyProtection="1">
      <alignment horizontal="center" vertical="center"/>
      <protection locked="0"/>
    </xf>
    <xf numFmtId="178" fontId="3" fillId="0" borderId="66" xfId="177" applyNumberFormat="1" applyBorder="1" applyAlignment="1" applyProtection="1">
      <alignment horizontal="center" vertical="center"/>
      <protection locked="0"/>
    </xf>
    <xf numFmtId="178" fontId="3" fillId="0" borderId="75" xfId="177" applyNumberFormat="1" applyBorder="1" applyAlignment="1" applyProtection="1">
      <alignment horizontal="center" vertical="center"/>
      <protection locked="0"/>
    </xf>
    <xf numFmtId="178" fontId="3" fillId="0" borderId="13" xfId="177" applyNumberFormat="1" applyBorder="1" applyAlignment="1" applyProtection="1">
      <alignment horizontal="center" vertical="center" shrinkToFit="1"/>
      <protection locked="0"/>
    </xf>
    <xf numFmtId="178" fontId="3" fillId="0" borderId="24" xfId="177" applyNumberFormat="1" applyBorder="1" applyAlignment="1" applyProtection="1">
      <alignment horizontal="center" vertical="center"/>
      <protection locked="0"/>
    </xf>
    <xf numFmtId="178" fontId="3" fillId="0" borderId="76" xfId="177" applyNumberFormat="1" applyBorder="1" applyAlignment="1" applyProtection="1">
      <alignment horizontal="center" vertical="center"/>
      <protection locked="0"/>
    </xf>
    <xf numFmtId="178" fontId="3" fillId="0" borderId="67" xfId="177" applyNumberFormat="1" applyBorder="1" applyAlignment="1" applyProtection="1">
      <alignment horizontal="center" vertical="center"/>
      <protection locked="0"/>
    </xf>
    <xf numFmtId="1" fontId="25" fillId="27" borderId="32" xfId="102" applyNumberFormat="1" applyFont="1" applyFill="1" applyBorder="1" applyAlignment="1">
      <alignment horizontal="center" vertical="center"/>
    </xf>
    <xf numFmtId="178" fontId="3" fillId="0" borderId="31" xfId="136" applyNumberFormat="1" applyBorder="1" applyAlignment="1" applyProtection="1">
      <alignment horizontal="center" vertical="center"/>
      <protection locked="0"/>
    </xf>
    <xf numFmtId="178" fontId="3" fillId="27" borderId="68" xfId="136" applyNumberFormat="1" applyFill="1" applyBorder="1" applyAlignment="1" applyProtection="1">
      <alignment horizontal="center" vertical="center"/>
      <protection locked="0"/>
    </xf>
    <xf numFmtId="178" fontId="3" fillId="0" borderId="32" xfId="136" applyNumberFormat="1" applyBorder="1" applyAlignment="1" applyProtection="1">
      <alignment horizontal="center" vertical="center"/>
      <protection locked="0"/>
    </xf>
    <xf numFmtId="178" fontId="3" fillId="27" borderId="70" xfId="136" applyNumberFormat="1" applyFill="1" applyBorder="1" applyAlignment="1" applyProtection="1">
      <alignment horizontal="center" vertical="center"/>
      <protection locked="0"/>
    </xf>
    <xf numFmtId="178" fontId="3" fillId="0" borderId="41" xfId="136" applyNumberFormat="1" applyBorder="1" applyAlignment="1" applyProtection="1">
      <alignment horizontal="center" vertical="center"/>
      <protection locked="0"/>
    </xf>
    <xf numFmtId="178" fontId="3" fillId="27" borderId="74" xfId="136" applyNumberFormat="1" applyFill="1" applyBorder="1" applyAlignment="1" applyProtection="1">
      <alignment horizontal="center" vertical="center"/>
      <protection locked="0"/>
    </xf>
    <xf numFmtId="178" fontId="3" fillId="0" borderId="70" xfId="151" applyNumberFormat="1" applyBorder="1" applyAlignment="1" applyProtection="1">
      <alignment horizontal="center" vertical="center"/>
      <protection locked="0"/>
    </xf>
    <xf numFmtId="178" fontId="3" fillId="0" borderId="71" xfId="151" applyNumberFormat="1" applyBorder="1" applyAlignment="1" applyProtection="1">
      <alignment horizontal="center" vertical="center"/>
      <protection locked="0"/>
    </xf>
    <xf numFmtId="178" fontId="0" fillId="0" borderId="0" xfId="0" applyNumberFormat="1">
      <alignment vertical="center"/>
    </xf>
    <xf numFmtId="191" fontId="3" fillId="0" borderId="32" xfId="154" applyNumberFormat="1" applyBorder="1" applyAlignment="1" applyProtection="1">
      <alignment horizontal="center" vertical="center"/>
      <protection locked="0"/>
    </xf>
    <xf numFmtId="178" fontId="0" fillId="27" borderId="70" xfId="154" applyNumberFormat="1" applyFont="1" applyFill="1" applyBorder="1" applyAlignment="1" applyProtection="1">
      <alignment horizontal="center" vertical="center"/>
      <protection locked="0"/>
    </xf>
    <xf numFmtId="178" fontId="0" fillId="27" borderId="71" xfId="154" applyNumberFormat="1" applyFont="1" applyFill="1" applyBorder="1" applyAlignment="1" applyProtection="1">
      <alignment horizontal="center" vertical="center"/>
      <protection locked="0"/>
    </xf>
    <xf numFmtId="178" fontId="0" fillId="0" borderId="42" xfId="154" applyNumberFormat="1" applyFont="1" applyBorder="1" applyAlignment="1" applyProtection="1">
      <alignment horizontal="center" vertical="center"/>
      <protection locked="0"/>
    </xf>
    <xf numFmtId="178" fontId="0" fillId="0" borderId="68" xfId="154" applyNumberFormat="1" applyFont="1" applyBorder="1" applyAlignment="1" applyProtection="1">
      <alignment horizontal="center" vertical="center"/>
      <protection locked="0"/>
    </xf>
    <xf numFmtId="178" fontId="0" fillId="0" borderId="31" xfId="154" applyNumberFormat="1" applyFont="1" applyBorder="1" applyAlignment="1" applyProtection="1">
      <alignment horizontal="center" vertical="center"/>
      <protection locked="0"/>
    </xf>
    <xf numFmtId="192" fontId="5" fillId="0" borderId="63" xfId="0" applyNumberFormat="1" applyFont="1" applyBorder="1" applyAlignment="1">
      <alignment vertical="center" shrinkToFit="1"/>
    </xf>
    <xf numFmtId="181" fontId="25" fillId="0" borderId="0" xfId="0" applyNumberFormat="1" applyFont="1">
      <alignment vertical="center"/>
    </xf>
    <xf numFmtId="181" fontId="25" fillId="0" borderId="0" xfId="0" applyNumberFormat="1" applyFont="1" applyAlignment="1">
      <alignment horizontal="center" vertical="center"/>
    </xf>
    <xf numFmtId="181" fontId="25" fillId="0" borderId="0" xfId="0" applyNumberFormat="1" applyFont="1" applyAlignment="1">
      <alignment horizontal="right" vertical="center"/>
    </xf>
    <xf numFmtId="0" fontId="27" fillId="26" borderId="42" xfId="0" applyFont="1" applyFill="1" applyBorder="1" applyAlignment="1">
      <alignment horizontal="center" vertical="center"/>
    </xf>
    <xf numFmtId="3" fontId="27" fillId="0" borderId="10" xfId="0" applyNumberFormat="1" applyFont="1" applyBorder="1">
      <alignment vertical="center"/>
    </xf>
    <xf numFmtId="1" fontId="25" fillId="0" borderId="25" xfId="176" applyNumberFormat="1" applyFont="1" applyBorder="1">
      <alignment vertical="center"/>
    </xf>
    <xf numFmtId="1" fontId="25" fillId="0" borderId="16" xfId="176" applyNumberFormat="1" applyFont="1" applyBorder="1">
      <alignment vertical="center"/>
    </xf>
    <xf numFmtId="3" fontId="25" fillId="0" borderId="10" xfId="176" applyNumberFormat="1" applyFont="1" applyBorder="1">
      <alignment vertical="center"/>
    </xf>
    <xf numFmtId="3" fontId="27" fillId="0" borderId="25" xfId="0" applyNumberFormat="1" applyFont="1" applyBorder="1">
      <alignment vertical="center"/>
    </xf>
    <xf numFmtId="3" fontId="35" fillId="0" borderId="10" xfId="0" applyNumberFormat="1" applyFont="1" applyBorder="1">
      <alignment vertical="center"/>
    </xf>
    <xf numFmtId="38" fontId="25" fillId="0" borderId="25" xfId="50" applyFont="1" applyBorder="1" applyAlignment="1">
      <alignment vertical="center" shrinkToFit="1"/>
    </xf>
    <xf numFmtId="38" fontId="25" fillId="0" borderId="10" xfId="50" applyFont="1" applyBorder="1" applyAlignment="1">
      <alignment vertical="center" shrinkToFit="1"/>
    </xf>
    <xf numFmtId="3" fontId="27" fillId="0" borderId="42" xfId="0" applyNumberFormat="1" applyFont="1" applyBorder="1">
      <alignment vertical="center"/>
    </xf>
    <xf numFmtId="3" fontId="27" fillId="0" borderId="0" xfId="0" applyNumberFormat="1" applyFont="1">
      <alignment vertical="center"/>
    </xf>
    <xf numFmtId="1" fontId="25" fillId="0" borderId="0" xfId="176" applyNumberFormat="1" applyFont="1">
      <alignment vertical="center"/>
    </xf>
    <xf numFmtId="3" fontId="25" fillId="0" borderId="0" xfId="176" applyNumberFormat="1" applyFont="1">
      <alignment vertical="center"/>
    </xf>
    <xf numFmtId="3" fontId="35" fillId="0" borderId="0" xfId="0" applyNumberFormat="1" applyFont="1">
      <alignment vertical="center"/>
    </xf>
    <xf numFmtId="38" fontId="25" fillId="0" borderId="0" xfId="50" applyFont="1" applyBorder="1" applyAlignment="1">
      <alignment vertical="center" shrinkToFit="1"/>
    </xf>
    <xf numFmtId="0" fontId="27" fillId="26" borderId="37" xfId="0" applyFont="1" applyFill="1" applyBorder="1" applyAlignment="1">
      <alignment horizontal="center" vertical="center"/>
    </xf>
    <xf numFmtId="1" fontId="25" fillId="0" borderId="52" xfId="176" applyNumberFormat="1" applyFont="1" applyBorder="1">
      <alignment vertical="center"/>
    </xf>
    <xf numFmtId="1" fontId="25" fillId="0" borderId="53" xfId="176" applyNumberFormat="1" applyFont="1" applyBorder="1">
      <alignment vertical="center"/>
    </xf>
    <xf numFmtId="3" fontId="25" fillId="0" borderId="33" xfId="176" applyNumberFormat="1" applyFont="1" applyBorder="1">
      <alignment vertical="center"/>
    </xf>
    <xf numFmtId="38" fontId="25" fillId="0" borderId="52" xfId="50" applyFont="1" applyBorder="1" applyAlignment="1">
      <alignment vertical="center" shrinkToFit="1"/>
    </xf>
    <xf numFmtId="38" fontId="25" fillId="0" borderId="33" xfId="50" applyFont="1" applyBorder="1" applyAlignment="1">
      <alignment vertical="center" shrinkToFit="1"/>
    </xf>
    <xf numFmtId="178" fontId="5" fillId="0" borderId="22" xfId="0" applyNumberFormat="1" applyFont="1" applyBorder="1" applyAlignment="1">
      <alignment vertical="center" shrinkToFit="1"/>
    </xf>
    <xf numFmtId="178" fontId="5" fillId="0" borderId="14" xfId="0" applyNumberFormat="1" applyFont="1" applyBorder="1" applyAlignment="1">
      <alignment vertical="center" shrinkToFit="1"/>
    </xf>
    <xf numFmtId="1" fontId="5" fillId="0" borderId="14" xfId="0" applyNumberFormat="1" applyFont="1" applyBorder="1" applyAlignment="1">
      <alignment vertical="center" shrinkToFit="1"/>
    </xf>
    <xf numFmtId="177" fontId="5" fillId="0" borderId="14" xfId="0" applyNumberFormat="1" applyFont="1" applyBorder="1" applyAlignment="1">
      <alignment vertical="center" shrinkToFit="1"/>
    </xf>
    <xf numFmtId="3" fontId="5" fillId="0" borderId="14" xfId="0" applyNumberFormat="1" applyFont="1" applyBorder="1" applyAlignment="1">
      <alignment vertical="center" shrinkToFit="1"/>
    </xf>
    <xf numFmtId="2" fontId="5" fillId="0" borderId="14" xfId="0" applyNumberFormat="1" applyFont="1" applyBorder="1" applyAlignment="1">
      <alignment vertical="center" shrinkToFit="1"/>
    </xf>
    <xf numFmtId="178" fontId="5" fillId="33" borderId="14" xfId="0" applyNumberFormat="1" applyFont="1" applyFill="1" applyBorder="1" applyAlignment="1">
      <alignment vertical="center" shrinkToFit="1"/>
    </xf>
    <xf numFmtId="2" fontId="5" fillId="33" borderId="14" xfId="0" applyNumberFormat="1" applyFont="1" applyFill="1" applyBorder="1" applyAlignment="1">
      <alignment vertical="center" shrinkToFit="1"/>
    </xf>
    <xf numFmtId="0" fontId="5" fillId="26" borderId="35" xfId="0" applyFont="1" applyFill="1" applyBorder="1" applyAlignment="1">
      <alignment horizontal="center" vertical="center" shrinkToFit="1"/>
    </xf>
    <xf numFmtId="0" fontId="4" fillId="26" borderId="50" xfId="0" applyFont="1" applyFill="1" applyBorder="1" applyAlignment="1">
      <alignment horizontal="center" vertical="center" wrapText="1" shrinkToFit="1"/>
    </xf>
    <xf numFmtId="0" fontId="4" fillId="26" borderId="48" xfId="0" applyFont="1" applyFill="1" applyBorder="1" applyAlignment="1">
      <alignment horizontal="center" vertical="center" wrapText="1" shrinkToFit="1"/>
    </xf>
    <xf numFmtId="0" fontId="5" fillId="0" borderId="91" xfId="0" applyFont="1" applyBorder="1" applyAlignment="1">
      <alignment horizontal="center" vertical="center" shrinkToFit="1"/>
    </xf>
    <xf numFmtId="192" fontId="5" fillId="0" borderId="91" xfId="0" applyNumberFormat="1" applyFont="1" applyBorder="1" applyAlignment="1">
      <alignment vertical="center" shrinkToFit="1"/>
    </xf>
    <xf numFmtId="192" fontId="5" fillId="0" borderId="91" xfId="0" applyNumberFormat="1" applyFont="1" applyBorder="1" applyAlignment="1">
      <alignment horizontal="center" vertical="center" shrinkToFit="1"/>
    </xf>
    <xf numFmtId="0" fontId="5" fillId="0" borderId="106" xfId="0" applyFont="1" applyBorder="1" applyAlignment="1">
      <alignment vertical="center" shrinkToFit="1"/>
    </xf>
    <xf numFmtId="0" fontId="5" fillId="0" borderId="107" xfId="0" applyFont="1" applyBorder="1" applyAlignment="1">
      <alignment vertical="center" shrinkToFit="1"/>
    </xf>
    <xf numFmtId="0" fontId="5" fillId="0" borderId="92" xfId="0" applyFont="1" applyBorder="1" applyAlignment="1">
      <alignment vertical="center" wrapText="1" shrinkToFit="1"/>
    </xf>
    <xf numFmtId="188" fontId="5" fillId="0" borderId="108" xfId="0" applyNumberFormat="1" applyFont="1" applyBorder="1" applyAlignment="1">
      <alignment vertical="center" wrapText="1" shrinkToFit="1"/>
    </xf>
    <xf numFmtId="0" fontId="5" fillId="0" borderId="81" xfId="0" applyFont="1" applyBorder="1" applyAlignment="1">
      <alignment horizontal="right" vertical="center" shrinkToFit="1"/>
    </xf>
    <xf numFmtId="0" fontId="52" fillId="0" borderId="0" xfId="0" applyFont="1">
      <alignment vertical="center"/>
    </xf>
    <xf numFmtId="0" fontId="5" fillId="0" borderId="45" xfId="0" applyFont="1" applyBorder="1" applyAlignment="1">
      <alignment horizontal="center" vertical="center" shrinkToFit="1"/>
    </xf>
    <xf numFmtId="1" fontId="5" fillId="0" borderId="46" xfId="0" applyNumberFormat="1" applyFont="1" applyBorder="1" applyAlignment="1">
      <alignment vertical="center" shrinkToFit="1"/>
    </xf>
    <xf numFmtId="177" fontId="5" fillId="0" borderId="46" xfId="0" applyNumberFormat="1" applyFont="1" applyBorder="1" applyAlignment="1">
      <alignment vertical="center" shrinkToFit="1"/>
    </xf>
    <xf numFmtId="0" fontId="5" fillId="0" borderId="21" xfId="0" applyFont="1" applyBorder="1" applyAlignment="1">
      <alignment horizontal="center" vertical="center" shrinkToFit="1"/>
    </xf>
    <xf numFmtId="178" fontId="5" fillId="0" borderId="27" xfId="0" applyNumberFormat="1" applyFont="1" applyBorder="1" applyAlignment="1">
      <alignment vertical="center" shrinkToFit="1"/>
    </xf>
    <xf numFmtId="178" fontId="5" fillId="0" borderId="15" xfId="0" applyNumberFormat="1" applyFont="1" applyBorder="1" applyAlignment="1">
      <alignment vertical="center" shrinkToFit="1"/>
    </xf>
    <xf numFmtId="1" fontId="5" fillId="0" borderId="15" xfId="0" applyNumberFormat="1" applyFont="1" applyBorder="1" applyAlignment="1">
      <alignment vertical="center" shrinkToFit="1"/>
    </xf>
    <xf numFmtId="177" fontId="5" fillId="0" borderId="15" xfId="0" applyNumberFormat="1" applyFont="1" applyBorder="1" applyAlignment="1">
      <alignment vertical="center" shrinkToFit="1"/>
    </xf>
    <xf numFmtId="3" fontId="5" fillId="0" borderId="15" xfId="0" applyNumberFormat="1" applyFont="1" applyBorder="1" applyAlignment="1">
      <alignment vertical="center" shrinkToFit="1"/>
    </xf>
    <xf numFmtId="0" fontId="5" fillId="33" borderId="90" xfId="0" applyFont="1" applyFill="1" applyBorder="1" applyAlignment="1">
      <alignment horizontal="right" vertical="center" shrinkToFit="1"/>
    </xf>
    <xf numFmtId="178" fontId="5" fillId="33" borderId="15" xfId="0" applyNumberFormat="1" applyFont="1" applyFill="1" applyBorder="1" applyAlignment="1">
      <alignment vertical="center" shrinkToFit="1"/>
    </xf>
    <xf numFmtId="178" fontId="5" fillId="33" borderId="46" xfId="0" applyNumberFormat="1" applyFont="1" applyFill="1" applyBorder="1" applyAlignment="1">
      <alignment vertical="center" shrinkToFit="1"/>
    </xf>
    <xf numFmtId="2" fontId="5" fillId="33" borderId="15" xfId="0" applyNumberFormat="1" applyFont="1" applyFill="1" applyBorder="1" applyAlignment="1">
      <alignment vertical="center" shrinkToFit="1"/>
    </xf>
    <xf numFmtId="2" fontId="5" fillId="33" borderId="46" xfId="0" applyNumberFormat="1" applyFont="1" applyFill="1" applyBorder="1" applyAlignment="1">
      <alignment vertical="center" shrinkToFit="1"/>
    </xf>
    <xf numFmtId="1" fontId="5" fillId="33" borderId="15" xfId="0" applyNumberFormat="1" applyFont="1" applyFill="1" applyBorder="1" applyAlignment="1">
      <alignment vertical="center" shrinkToFit="1"/>
    </xf>
    <xf numFmtId="1" fontId="5" fillId="33" borderId="46" xfId="0" applyNumberFormat="1" applyFont="1" applyFill="1" applyBorder="1" applyAlignment="1">
      <alignment vertical="center" shrinkToFit="1"/>
    </xf>
    <xf numFmtId="0" fontId="5" fillId="32" borderId="31" xfId="0" applyFont="1" applyFill="1" applyBorder="1" applyAlignment="1">
      <alignment horizontal="center" vertical="center" shrinkToFit="1"/>
    </xf>
    <xf numFmtId="0" fontId="5" fillId="32" borderId="41" xfId="0" applyFont="1" applyFill="1" applyBorder="1" applyAlignment="1">
      <alignment horizontal="center" vertical="center" shrinkToFit="1"/>
    </xf>
    <xf numFmtId="0" fontId="5" fillId="32" borderId="47" xfId="0" applyFont="1" applyFill="1" applyBorder="1" applyAlignment="1">
      <alignment horizontal="center" vertical="center" shrinkToFit="1"/>
    </xf>
    <xf numFmtId="0" fontId="5" fillId="32" borderId="30" xfId="0" applyFont="1" applyFill="1" applyBorder="1" applyAlignment="1">
      <alignment horizontal="center" vertical="center" shrinkToFit="1"/>
    </xf>
    <xf numFmtId="0" fontId="4" fillId="26" borderId="49" xfId="0" applyFont="1" applyFill="1" applyBorder="1" applyAlignment="1">
      <alignment horizontal="center" vertical="center" wrapText="1" shrinkToFit="1"/>
    </xf>
    <xf numFmtId="0" fontId="5" fillId="26" borderId="114" xfId="0" applyFont="1" applyFill="1" applyBorder="1" applyAlignment="1">
      <alignment horizontal="center" vertical="center" shrinkToFit="1"/>
    </xf>
    <xf numFmtId="0" fontId="4" fillId="26" borderId="35" xfId="0" applyFont="1" applyFill="1" applyBorder="1" applyAlignment="1">
      <alignment horizontal="center" vertical="center" wrapText="1" shrinkToFit="1"/>
    </xf>
    <xf numFmtId="0" fontId="4" fillId="26" borderId="31" xfId="0" applyFont="1" applyFill="1" applyBorder="1" applyAlignment="1">
      <alignment horizontal="center" vertical="center" wrapText="1" shrinkToFit="1"/>
    </xf>
    <xf numFmtId="0" fontId="5" fillId="26" borderId="41" xfId="0" applyFont="1" applyFill="1" applyBorder="1" applyAlignment="1">
      <alignment horizontal="center" vertical="center" shrinkToFit="1"/>
    </xf>
    <xf numFmtId="2" fontId="5" fillId="33" borderId="90" xfId="0" applyNumberFormat="1" applyFont="1" applyFill="1" applyBorder="1" applyAlignment="1">
      <alignment horizontal="right" vertical="center" shrinkToFit="1"/>
    </xf>
    <xf numFmtId="0" fontId="5" fillId="26" borderId="104" xfId="0" applyFont="1" applyFill="1" applyBorder="1" applyAlignment="1">
      <alignment horizontal="center" vertical="center" shrinkToFit="1"/>
    </xf>
    <xf numFmtId="0" fontId="46" fillId="26" borderId="31" xfId="0" applyFont="1" applyFill="1" applyBorder="1" applyAlignment="1">
      <alignment horizontal="center" vertical="center" wrapText="1" shrinkToFit="1"/>
    </xf>
    <xf numFmtId="0" fontId="5" fillId="0" borderId="17" xfId="0" applyFont="1" applyBorder="1" applyAlignment="1">
      <alignment horizontal="center" vertical="center" shrinkToFit="1"/>
    </xf>
    <xf numFmtId="190" fontId="5" fillId="33" borderId="23" xfId="0" applyNumberFormat="1" applyFont="1" applyFill="1" applyBorder="1" applyAlignment="1">
      <alignment vertical="center" shrinkToFit="1"/>
    </xf>
    <xf numFmtId="190" fontId="5" fillId="33" borderId="14" xfId="0" applyNumberFormat="1" applyFont="1" applyFill="1" applyBorder="1" applyAlignment="1">
      <alignment vertical="center" shrinkToFit="1"/>
    </xf>
    <xf numFmtId="189" fontId="5" fillId="33" borderId="23" xfId="0" applyNumberFormat="1" applyFont="1" applyFill="1" applyBorder="1" applyAlignment="1">
      <alignment vertical="center" shrinkToFit="1"/>
    </xf>
    <xf numFmtId="189" fontId="5" fillId="0" borderId="14" xfId="0" applyNumberFormat="1" applyFont="1" applyBorder="1" applyAlignment="1">
      <alignment vertical="center" shrinkToFit="1"/>
    </xf>
    <xf numFmtId="178" fontId="5" fillId="33" borderId="90" xfId="0" applyNumberFormat="1" applyFont="1" applyFill="1" applyBorder="1" applyAlignment="1">
      <alignment horizontal="right" vertical="center" shrinkToFit="1"/>
    </xf>
    <xf numFmtId="1" fontId="5" fillId="33" borderId="23" xfId="0" applyNumberFormat="1" applyFont="1" applyFill="1" applyBorder="1" applyAlignment="1">
      <alignment vertical="center" shrinkToFit="1"/>
    </xf>
    <xf numFmtId="178" fontId="5" fillId="33" borderId="50" xfId="0" applyNumberFormat="1" applyFont="1" applyFill="1" applyBorder="1" applyAlignment="1">
      <alignment vertical="center" shrinkToFit="1"/>
    </xf>
    <xf numFmtId="177" fontId="5" fillId="33" borderId="46" xfId="0" applyNumberFormat="1" applyFont="1" applyFill="1" applyBorder="1" applyAlignment="1">
      <alignment vertical="center" shrinkToFit="1"/>
    </xf>
    <xf numFmtId="3" fontId="5" fillId="33" borderId="46" xfId="0" applyNumberFormat="1" applyFont="1" applyFill="1" applyBorder="1" applyAlignment="1">
      <alignment vertical="center" shrinkToFit="1"/>
    </xf>
    <xf numFmtId="1" fontId="5" fillId="33" borderId="90" xfId="0" applyNumberFormat="1" applyFont="1" applyFill="1" applyBorder="1" applyAlignment="1">
      <alignment horizontal="right" vertical="center" shrinkToFit="1"/>
    </xf>
    <xf numFmtId="189" fontId="5" fillId="0" borderId="23" xfId="0" applyNumberFormat="1" applyFont="1" applyBorder="1" applyAlignment="1">
      <alignment vertical="center" shrinkToFit="1"/>
    </xf>
    <xf numFmtId="190" fontId="5" fillId="0" borderId="23" xfId="0" applyNumberFormat="1" applyFont="1" applyBorder="1" applyAlignment="1">
      <alignment vertical="center" shrinkToFit="1"/>
    </xf>
    <xf numFmtId="190" fontId="5" fillId="0" borderId="14" xfId="0" applyNumberFormat="1" applyFont="1" applyBorder="1" applyAlignment="1">
      <alignment vertical="center" shrinkToFit="1"/>
    </xf>
    <xf numFmtId="187" fontId="5" fillId="0" borderId="23" xfId="0" applyNumberFormat="1" applyFont="1" applyBorder="1" applyAlignment="1">
      <alignment vertical="center" shrinkToFit="1"/>
    </xf>
    <xf numFmtId="187" fontId="5" fillId="0" borderId="14" xfId="0" applyNumberFormat="1" applyFont="1" applyBorder="1" applyAlignment="1">
      <alignment vertical="center" shrinkToFit="1"/>
    </xf>
    <xf numFmtId="185" fontId="5" fillId="0" borderId="23" xfId="0" applyNumberFormat="1" applyFont="1" applyBorder="1" applyAlignment="1">
      <alignment vertical="center" shrinkToFit="1"/>
    </xf>
    <xf numFmtId="185" fontId="5" fillId="0" borderId="14" xfId="0" applyNumberFormat="1" applyFont="1" applyBorder="1" applyAlignment="1">
      <alignment vertical="center" shrinkToFit="1"/>
    </xf>
    <xf numFmtId="1" fontId="5" fillId="33" borderId="14" xfId="0" applyNumberFormat="1" applyFont="1" applyFill="1" applyBorder="1" applyAlignment="1">
      <alignment vertical="center" shrinkToFit="1"/>
    </xf>
    <xf numFmtId="0" fontId="5" fillId="0" borderId="14" xfId="0" applyFont="1" applyBorder="1" applyAlignment="1">
      <alignment vertical="center" shrinkToFit="1"/>
    </xf>
    <xf numFmtId="0" fontId="5" fillId="0" borderId="23" xfId="0" applyFont="1" applyBorder="1" applyAlignment="1">
      <alignment vertical="center" shrinkToFit="1"/>
    </xf>
    <xf numFmtId="0" fontId="5" fillId="0" borderId="24" xfId="0" applyFont="1" applyBorder="1" applyAlignment="1">
      <alignment vertical="center" shrinkToFit="1"/>
    </xf>
    <xf numFmtId="0" fontId="5" fillId="0" borderId="10" xfId="0" applyFont="1" applyBorder="1" applyAlignment="1">
      <alignment vertical="center" shrinkToFit="1"/>
    </xf>
    <xf numFmtId="0" fontId="5" fillId="0" borderId="25" xfId="0" applyFont="1" applyBorder="1" applyAlignment="1">
      <alignment vertical="center" shrinkToFit="1"/>
    </xf>
    <xf numFmtId="0" fontId="5" fillId="0" borderId="90" xfId="0" applyFont="1" applyBorder="1" applyAlignment="1">
      <alignment vertical="center" shrinkToFit="1"/>
    </xf>
    <xf numFmtId="0" fontId="5" fillId="0" borderId="15" xfId="0" applyFont="1" applyBorder="1" applyAlignment="1">
      <alignment vertical="center" shrinkToFit="1"/>
    </xf>
    <xf numFmtId="0" fontId="5" fillId="0" borderId="46" xfId="0" applyFont="1" applyBorder="1" applyAlignment="1">
      <alignment vertical="center" shrinkToFit="1"/>
    </xf>
    <xf numFmtId="0" fontId="5" fillId="0" borderId="93" xfId="0" applyFont="1" applyBorder="1" applyAlignment="1">
      <alignment vertical="center" shrinkToFit="1"/>
    </xf>
    <xf numFmtId="0" fontId="5" fillId="0" borderId="16" xfId="0" applyFont="1" applyBorder="1" applyAlignment="1">
      <alignment vertical="center" shrinkToFit="1"/>
    </xf>
    <xf numFmtId="0" fontId="5" fillId="0" borderId="51" xfId="0" applyFont="1" applyBorder="1" applyAlignment="1">
      <alignment vertical="center" shrinkToFit="1"/>
    </xf>
    <xf numFmtId="178" fontId="5" fillId="0" borderId="10" xfId="0" applyNumberFormat="1" applyFont="1" applyBorder="1" applyAlignment="1">
      <alignment vertical="center" shrinkToFit="1"/>
    </xf>
    <xf numFmtId="0" fontId="5" fillId="0" borderId="65" xfId="0" applyFont="1" applyBorder="1" applyAlignment="1">
      <alignment horizontal="right" vertical="center" shrinkToFit="1"/>
    </xf>
    <xf numFmtId="0" fontId="5" fillId="0" borderId="90" xfId="0" applyFont="1" applyBorder="1" applyAlignment="1">
      <alignment horizontal="right" vertical="center" shrinkToFit="1"/>
    </xf>
    <xf numFmtId="193" fontId="5" fillId="33" borderId="23" xfId="0" applyNumberFormat="1" applyFont="1" applyFill="1" applyBorder="1" applyAlignment="1">
      <alignment horizontal="right" vertical="center" shrinkToFit="1"/>
    </xf>
    <xf numFmtId="193" fontId="5" fillId="33" borderId="14" xfId="0" applyNumberFormat="1" applyFont="1" applyFill="1" applyBorder="1" applyAlignment="1">
      <alignment horizontal="right" vertical="center" shrinkToFit="1"/>
    </xf>
    <xf numFmtId="187" fontId="5" fillId="33" borderId="23" xfId="0" applyNumberFormat="1" applyFont="1" applyFill="1" applyBorder="1" applyAlignment="1">
      <alignment vertical="center" shrinkToFit="1"/>
    </xf>
    <xf numFmtId="187" fontId="5" fillId="33" borderId="14" xfId="0" applyNumberFormat="1" applyFont="1" applyFill="1" applyBorder="1" applyAlignment="1">
      <alignment vertical="center" shrinkToFit="1"/>
    </xf>
    <xf numFmtId="185" fontId="5" fillId="33" borderId="23" xfId="0" applyNumberFormat="1" applyFont="1" applyFill="1" applyBorder="1" applyAlignment="1">
      <alignment vertical="center" shrinkToFit="1"/>
    </xf>
    <xf numFmtId="185" fontId="5" fillId="33" borderId="14" xfId="0" applyNumberFormat="1" applyFont="1" applyFill="1" applyBorder="1" applyAlignment="1">
      <alignment vertical="center" shrinkToFit="1"/>
    </xf>
    <xf numFmtId="178" fontId="5" fillId="0" borderId="47" xfId="0" applyNumberFormat="1" applyFont="1" applyBorder="1" applyAlignment="1">
      <alignment vertical="center" shrinkToFit="1"/>
    </xf>
    <xf numFmtId="3" fontId="5" fillId="0" borderId="83" xfId="0" applyNumberFormat="1" applyFont="1" applyBorder="1" applyAlignment="1">
      <alignment vertical="center" shrinkToFit="1"/>
    </xf>
    <xf numFmtId="0" fontId="5" fillId="0" borderId="64" xfId="0" applyFont="1" applyBorder="1" applyAlignment="1">
      <alignment vertical="center" shrinkToFit="1"/>
    </xf>
    <xf numFmtId="0" fontId="5" fillId="0" borderId="43" xfId="0" applyFont="1" applyBorder="1" applyAlignment="1">
      <alignment vertical="center" shrinkToFit="1"/>
    </xf>
    <xf numFmtId="56" fontId="5" fillId="0" borderId="24" xfId="0" applyNumberFormat="1" applyFont="1" applyBorder="1" applyAlignment="1">
      <alignment horizontal="center" vertical="center" shrinkToFit="1"/>
    </xf>
    <xf numFmtId="182" fontId="23" fillId="0" borderId="0" xfId="83" applyNumberFormat="1" applyFont="1" applyAlignment="1">
      <alignment horizontal="center" vertical="center"/>
    </xf>
    <xf numFmtId="14" fontId="0" fillId="0" borderId="0" xfId="0" applyNumberFormat="1">
      <alignment vertical="center"/>
    </xf>
    <xf numFmtId="176" fontId="0" fillId="0" borderId="31" xfId="0" applyNumberFormat="1" applyBorder="1" applyAlignment="1">
      <alignment horizontal="center" vertical="center" shrinkToFit="1"/>
    </xf>
    <xf numFmtId="176" fontId="0" fillId="0" borderId="63" xfId="0" applyNumberFormat="1" applyBorder="1" applyAlignment="1">
      <alignment horizontal="center" vertical="center" shrinkToFit="1"/>
    </xf>
    <xf numFmtId="176" fontId="0" fillId="0" borderId="37" xfId="0" applyNumberFormat="1" applyBorder="1" applyAlignment="1">
      <alignment horizontal="center" vertical="center" shrinkToFit="1"/>
    </xf>
    <xf numFmtId="0" fontId="5" fillId="26" borderId="37" xfId="0" applyFont="1" applyFill="1" applyBorder="1" applyAlignment="1">
      <alignment vertical="center" shrinkToFit="1"/>
    </xf>
    <xf numFmtId="0" fontId="5" fillId="26" borderId="35" xfId="0" applyFont="1" applyFill="1" applyBorder="1" applyAlignment="1">
      <alignment horizontal="center" vertical="center" wrapText="1" shrinkToFit="1"/>
    </xf>
    <xf numFmtId="182" fontId="23" fillId="0" borderId="45" xfId="0" applyNumberFormat="1" applyFont="1" applyBorder="1" applyAlignment="1">
      <alignment horizontal="centerContinuous" vertical="center" shrinkToFit="1"/>
    </xf>
    <xf numFmtId="182" fontId="23" fillId="0" borderId="18" xfId="0" applyNumberFormat="1" applyFont="1" applyBorder="1" applyAlignment="1">
      <alignment horizontal="centerContinuous" vertical="center" shrinkToFit="1"/>
    </xf>
    <xf numFmtId="176" fontId="0" fillId="0" borderId="32" xfId="0" applyNumberFormat="1" applyBorder="1" applyAlignment="1">
      <alignment horizontal="center" vertical="center" shrinkToFit="1"/>
    </xf>
    <xf numFmtId="176" fontId="0" fillId="0" borderId="42" xfId="0" applyNumberForma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vertical="center" shrinkToFit="1"/>
    </xf>
    <xf numFmtId="176" fontId="5" fillId="0" borderId="31" xfId="0" applyNumberFormat="1" applyFont="1" applyBorder="1" applyAlignment="1">
      <alignment vertical="center" shrinkToFit="1"/>
    </xf>
    <xf numFmtId="176" fontId="5" fillId="0" borderId="32" xfId="0" applyNumberFormat="1" applyFont="1" applyBorder="1" applyAlignment="1">
      <alignment vertical="center" shrinkToFit="1"/>
    </xf>
    <xf numFmtId="176" fontId="5" fillId="0" borderId="42" xfId="0" applyNumberFormat="1" applyFont="1" applyBorder="1" applyAlignment="1">
      <alignment vertical="center" shrinkToFit="1"/>
    </xf>
    <xf numFmtId="0" fontId="5" fillId="0" borderId="37" xfId="0" applyFont="1" applyBorder="1" applyAlignment="1">
      <alignment vertical="center" shrinkToFit="1"/>
    </xf>
    <xf numFmtId="0" fontId="5" fillId="0" borderId="48" xfId="0" applyFont="1" applyBorder="1" applyAlignment="1">
      <alignment horizontal="center" vertical="center" shrinkToFit="1"/>
    </xf>
    <xf numFmtId="0" fontId="5" fillId="0" borderId="39" xfId="0" applyFont="1" applyBorder="1" applyAlignment="1">
      <alignment vertical="center" shrinkToFit="1"/>
    </xf>
    <xf numFmtId="0" fontId="5" fillId="0" borderId="38" xfId="0" applyFont="1" applyBorder="1" applyAlignment="1">
      <alignment vertical="center" shrinkToFit="1"/>
    </xf>
    <xf numFmtId="14" fontId="0" fillId="0" borderId="31" xfId="0" applyNumberFormat="1" applyBorder="1" applyAlignment="1">
      <alignment horizontal="centerContinuous" vertical="center"/>
    </xf>
    <xf numFmtId="14" fontId="0" fillId="0" borderId="32" xfId="0" applyNumberFormat="1" applyBorder="1" applyAlignment="1">
      <alignment horizontal="centerContinuous" vertical="center" shrinkToFit="1"/>
    </xf>
    <xf numFmtId="14" fontId="0" fillId="0" borderId="32" xfId="0" applyNumberFormat="1" applyBorder="1" applyAlignment="1">
      <alignment horizontal="centerContinuous" vertical="center"/>
    </xf>
    <xf numFmtId="14" fontId="0" fillId="0" borderId="42" xfId="0" applyNumberFormat="1" applyBorder="1" applyAlignment="1">
      <alignment horizontal="centerContinuous" vertical="center"/>
    </xf>
    <xf numFmtId="0" fontId="5" fillId="0" borderId="17" xfId="0" applyFont="1" applyBorder="1" applyAlignment="1">
      <alignment horizontal="left" vertical="center" shrinkToFit="1"/>
    </xf>
    <xf numFmtId="56" fontId="22" fillId="0" borderId="38" xfId="0" applyNumberFormat="1" applyFont="1" applyBorder="1" applyAlignment="1">
      <alignment horizontal="centerContinuous" vertical="center" shrinkToFit="1"/>
    </xf>
    <xf numFmtId="56" fontId="5" fillId="0" borderId="0" xfId="0" applyNumberFormat="1" applyFont="1" applyAlignment="1">
      <alignment horizontal="centerContinuous" vertical="center" shrinkToFit="1"/>
    </xf>
    <xf numFmtId="56" fontId="5" fillId="0" borderId="17" xfId="0" applyNumberFormat="1" applyFont="1" applyBorder="1" applyAlignment="1">
      <alignment horizontal="centerContinuous" vertical="center" shrinkToFit="1"/>
    </xf>
    <xf numFmtId="0" fontId="22" fillId="0" borderId="33" xfId="0" applyFont="1" applyBorder="1" applyAlignment="1">
      <alignment horizontal="center" vertical="center" shrinkToFit="1"/>
    </xf>
    <xf numFmtId="56" fontId="5" fillId="0" borderId="24" xfId="0" applyNumberFormat="1" applyFont="1" applyBorder="1" applyAlignment="1">
      <alignment horizontal="left" vertical="center" shrinkToFit="1"/>
    </xf>
    <xf numFmtId="0" fontId="5" fillId="0" borderId="10" xfId="0" applyFont="1" applyBorder="1" applyAlignment="1">
      <alignment horizontal="center" vertical="center" shrinkToFit="1"/>
    </xf>
    <xf numFmtId="0" fontId="22" fillId="0" borderId="0" xfId="0" applyFont="1" applyAlignment="1">
      <alignment horizontal="centerContinuous" vertical="center" shrinkToFit="1"/>
    </xf>
    <xf numFmtId="0" fontId="5" fillId="0" borderId="38" xfId="0" applyFont="1" applyBorder="1" applyAlignment="1">
      <alignment horizontal="centerContinuous" vertical="center" shrinkToFit="1"/>
    </xf>
    <xf numFmtId="0" fontId="5" fillId="0" borderId="24" xfId="0" applyFont="1" applyBorder="1" applyAlignment="1">
      <alignment horizontal="centerContinuous" vertical="center" shrinkToFit="1"/>
    </xf>
    <xf numFmtId="0" fontId="5" fillId="0" borderId="51" xfId="0" applyFont="1" applyBorder="1" applyAlignment="1">
      <alignment horizontal="centerContinuous" vertical="center" shrinkToFit="1"/>
    </xf>
    <xf numFmtId="56" fontId="5" fillId="0" borderId="38" xfId="0" applyNumberFormat="1" applyFont="1" applyBorder="1" applyAlignment="1">
      <alignment horizontal="centerContinuous" vertical="center" shrinkToFit="1"/>
    </xf>
    <xf numFmtId="0" fontId="5" fillId="0" borderId="115" xfId="0" applyFont="1" applyBorder="1" applyAlignment="1">
      <alignment horizontal="center" vertical="center" shrinkToFit="1"/>
    </xf>
    <xf numFmtId="178" fontId="5" fillId="0" borderId="28" xfId="0" applyNumberFormat="1" applyFont="1" applyBorder="1" applyAlignment="1">
      <alignment vertical="center" shrinkToFit="1"/>
    </xf>
    <xf numFmtId="178" fontId="5" fillId="0" borderId="29" xfId="0" applyNumberFormat="1" applyFont="1" applyBorder="1" applyAlignment="1">
      <alignment vertical="center" shrinkToFit="1"/>
    </xf>
    <xf numFmtId="1" fontId="5" fillId="33" borderId="29" xfId="0" applyNumberFormat="1" applyFont="1" applyFill="1" applyBorder="1" applyAlignment="1">
      <alignment vertical="center" shrinkToFit="1"/>
    </xf>
    <xf numFmtId="0" fontId="5" fillId="0" borderId="33" xfId="0" applyFont="1" applyBorder="1" applyAlignment="1">
      <alignment horizontal="center" vertical="center" shrinkToFit="1"/>
    </xf>
    <xf numFmtId="0" fontId="5" fillId="0" borderId="93" xfId="0" applyFont="1" applyBorder="1" applyAlignment="1">
      <alignment horizontal="centerContinuous" vertical="center" shrinkToFit="1"/>
    </xf>
    <xf numFmtId="0" fontId="5" fillId="0" borderId="59" xfId="0" applyFont="1" applyBorder="1" applyAlignment="1">
      <alignment horizontal="left" vertical="center" shrinkToFit="1"/>
    </xf>
    <xf numFmtId="56" fontId="5" fillId="0" borderId="48" xfId="0" applyNumberFormat="1" applyFont="1" applyBorder="1" applyAlignment="1">
      <alignment horizontal="centerContinuous" vertical="center" shrinkToFit="1"/>
    </xf>
    <xf numFmtId="0" fontId="5" fillId="0" borderId="10" xfId="0" applyFont="1" applyBorder="1" applyAlignment="1">
      <alignment horizontal="centerContinuous" vertical="center" shrinkToFit="1"/>
    </xf>
    <xf numFmtId="0" fontId="5" fillId="0" borderId="65" xfId="0" applyFont="1" applyBorder="1" applyAlignment="1">
      <alignment horizontal="center" vertical="center" shrinkToFit="1"/>
    </xf>
    <xf numFmtId="0" fontId="5" fillId="0" borderId="79" xfId="0" applyFont="1" applyBorder="1" applyAlignment="1">
      <alignment horizontal="center" vertical="center" shrinkToFit="1"/>
    </xf>
    <xf numFmtId="56" fontId="5" fillId="0" borderId="59" xfId="0" applyNumberFormat="1" applyFont="1" applyBorder="1" applyAlignment="1">
      <alignment horizontal="centerContinuous" vertical="center" shrinkToFit="1"/>
    </xf>
    <xf numFmtId="0" fontId="5" fillId="0" borderId="25" xfId="0" applyFont="1" applyBorder="1" applyAlignment="1">
      <alignment horizontal="centerContinuous" vertical="center" shrinkToFit="1"/>
    </xf>
    <xf numFmtId="0" fontId="22" fillId="0" borderId="61" xfId="0" applyFont="1" applyBorder="1" applyAlignment="1">
      <alignment horizontal="center" vertical="center" shrinkToFit="1"/>
    </xf>
    <xf numFmtId="0" fontId="5" fillId="0" borderId="10" xfId="0" applyFont="1" applyBorder="1" applyAlignment="1">
      <alignment horizontal="right" vertical="center" shrinkToFit="1"/>
    </xf>
    <xf numFmtId="178" fontId="5" fillId="33" borderId="29" xfId="0" applyNumberFormat="1" applyFont="1" applyFill="1" applyBorder="1" applyAlignment="1">
      <alignment vertical="center" shrinkToFit="1"/>
    </xf>
    <xf numFmtId="178" fontId="5" fillId="0" borderId="25" xfId="0" applyNumberFormat="1" applyFont="1" applyBorder="1" applyAlignment="1">
      <alignment vertical="center" shrinkToFit="1"/>
    </xf>
    <xf numFmtId="178" fontId="5" fillId="0" borderId="81" xfId="0" applyNumberFormat="1" applyFont="1" applyBorder="1" applyAlignment="1">
      <alignment vertical="center" shrinkToFit="1"/>
    </xf>
    <xf numFmtId="178" fontId="5" fillId="0" borderId="116" xfId="0" applyNumberFormat="1" applyFont="1" applyBorder="1" applyAlignment="1">
      <alignment vertical="center" shrinkToFit="1"/>
    </xf>
    <xf numFmtId="178" fontId="5" fillId="0" borderId="79" xfId="0" applyNumberFormat="1" applyFont="1" applyBorder="1" applyAlignment="1">
      <alignment vertical="center" shrinkToFit="1"/>
    </xf>
    <xf numFmtId="178" fontId="5" fillId="0" borderId="93" xfId="0" applyNumberFormat="1" applyFont="1" applyBorder="1" applyAlignment="1">
      <alignment horizontal="centerContinuous" vertical="center" shrinkToFit="1"/>
    </xf>
    <xf numFmtId="0" fontId="5" fillId="0" borderId="67" xfId="0" applyFont="1" applyBorder="1" applyAlignment="1">
      <alignment vertical="center" shrinkToFit="1"/>
    </xf>
    <xf numFmtId="0" fontId="5" fillId="0" borderId="30" xfId="0" applyFont="1" applyBorder="1" applyAlignment="1">
      <alignment vertical="center" shrinkToFit="1"/>
    </xf>
    <xf numFmtId="0" fontId="5" fillId="0" borderId="47" xfId="0" applyFont="1" applyBorder="1" applyAlignment="1">
      <alignment vertical="center" shrinkToFit="1"/>
    </xf>
    <xf numFmtId="0" fontId="5" fillId="0" borderId="26" xfId="0" applyFont="1" applyBorder="1" applyAlignment="1">
      <alignment horizontal="left" vertical="center" shrinkToFit="1"/>
    </xf>
    <xf numFmtId="56" fontId="5" fillId="0" borderId="25" xfId="0" applyNumberFormat="1" applyFont="1" applyBorder="1" applyAlignment="1">
      <alignment horizontal="left" vertical="center" shrinkToFit="1"/>
    </xf>
    <xf numFmtId="0" fontId="5" fillId="35" borderId="67" xfId="0" applyFont="1" applyFill="1" applyBorder="1" applyAlignment="1">
      <alignment horizontal="center" vertical="center" shrinkToFit="1"/>
    </xf>
    <xf numFmtId="0" fontId="5" fillId="32" borderId="83" xfId="0" applyFont="1" applyFill="1" applyBorder="1" applyAlignment="1">
      <alignment horizontal="center" vertical="center" shrinkToFit="1"/>
    </xf>
    <xf numFmtId="0" fontId="5" fillId="35" borderId="82" xfId="0" applyFont="1" applyFill="1" applyBorder="1" applyAlignment="1">
      <alignment horizontal="center" vertical="center" shrinkToFit="1"/>
    </xf>
    <xf numFmtId="0" fontId="22" fillId="27" borderId="0" xfId="0" applyFont="1" applyFill="1">
      <alignment vertical="center"/>
    </xf>
    <xf numFmtId="182" fontId="23" fillId="0" borderId="0" xfId="83" applyNumberFormat="1" applyFont="1" applyAlignment="1">
      <alignment horizontal="centerContinuous" vertical="center"/>
    </xf>
    <xf numFmtId="182" fontId="36" fillId="0" borderId="0" xfId="83" applyNumberFormat="1" applyFont="1" applyAlignment="1">
      <alignment horizontal="centerContinuous" vertical="center"/>
    </xf>
    <xf numFmtId="0" fontId="22" fillId="0" borderId="0" xfId="0" applyFont="1" applyAlignment="1">
      <alignment horizontal="centerContinuous" vertical="center"/>
    </xf>
    <xf numFmtId="3" fontId="5" fillId="0" borderId="11" xfId="0" applyNumberFormat="1" applyFont="1" applyBorder="1" applyAlignment="1">
      <alignment vertical="center" shrinkToFit="1"/>
    </xf>
    <xf numFmtId="0" fontId="5" fillId="0" borderId="64" xfId="0" applyFont="1" applyBorder="1" applyAlignment="1">
      <alignment horizontal="left" vertical="center" shrinkToFit="1"/>
    </xf>
    <xf numFmtId="0" fontId="5" fillId="0" borderId="103" xfId="0" applyFont="1" applyBorder="1" applyAlignment="1">
      <alignment horizontal="center" vertical="center" shrinkToFit="1"/>
    </xf>
    <xf numFmtId="0" fontId="5" fillId="0" borderId="59" xfId="0" applyFont="1" applyBorder="1" applyAlignment="1">
      <alignment horizontal="center" vertical="center" shrinkToFit="1"/>
    </xf>
    <xf numFmtId="56" fontId="22" fillId="0" borderId="48" xfId="0" applyNumberFormat="1" applyFont="1" applyBorder="1" applyAlignment="1">
      <alignment horizontal="centerContinuous" vertical="center" shrinkToFit="1"/>
    </xf>
    <xf numFmtId="0" fontId="5" fillId="0" borderId="120" xfId="0" applyFont="1" applyBorder="1" applyAlignment="1">
      <alignment vertical="center" shrinkToFit="1"/>
    </xf>
    <xf numFmtId="176" fontId="5" fillId="0" borderId="63" xfId="0" applyNumberFormat="1" applyFont="1" applyBorder="1" applyAlignment="1">
      <alignment vertical="center" shrinkToFit="1"/>
    </xf>
    <xf numFmtId="14" fontId="5" fillId="0" borderId="31" xfId="0" applyNumberFormat="1" applyFont="1" applyBorder="1" applyAlignment="1">
      <alignment horizontal="centerContinuous" vertical="center"/>
    </xf>
    <xf numFmtId="14" fontId="5" fillId="0" borderId="32" xfId="0" applyNumberFormat="1" applyFont="1" applyBorder="1" applyAlignment="1">
      <alignment horizontal="centerContinuous" vertical="center" shrinkToFit="1"/>
    </xf>
    <xf numFmtId="0" fontId="5" fillId="0" borderId="49" xfId="0" applyFont="1" applyBorder="1" applyAlignment="1">
      <alignment vertical="center" shrinkToFit="1"/>
    </xf>
    <xf numFmtId="14" fontId="5" fillId="0" borderId="42" xfId="0" applyNumberFormat="1" applyFont="1" applyBorder="1" applyAlignment="1">
      <alignment horizontal="centerContinuous" vertical="center"/>
    </xf>
    <xf numFmtId="0" fontId="5" fillId="0" borderId="92" xfId="0" applyFont="1" applyBorder="1" applyAlignment="1">
      <alignment vertical="center" shrinkToFit="1"/>
    </xf>
    <xf numFmtId="0" fontId="5" fillId="0" borderId="12" xfId="0" applyFont="1" applyBorder="1" applyAlignment="1">
      <alignment horizontal="left" vertical="center" shrinkToFit="1"/>
    </xf>
    <xf numFmtId="0" fontId="5" fillId="0" borderId="22" xfId="0" applyFont="1" applyBorder="1" applyAlignment="1">
      <alignment horizontal="center" vertical="center" shrinkToFit="1"/>
    </xf>
    <xf numFmtId="56" fontId="5" fillId="0" borderId="65" xfId="0" applyNumberFormat="1" applyFont="1" applyBorder="1" applyAlignment="1">
      <alignment horizontal="centerContinuous" vertical="center" shrinkToFit="1"/>
    </xf>
    <xf numFmtId="56" fontId="5" fillId="0" borderId="50" xfId="0" applyNumberFormat="1" applyFont="1" applyBorder="1" applyAlignment="1">
      <alignment horizontal="centerContinuous" vertical="center" shrinkToFit="1"/>
    </xf>
    <xf numFmtId="191" fontId="3" fillId="0" borderId="31" xfId="136" applyNumberFormat="1" applyBorder="1" applyAlignment="1" applyProtection="1">
      <alignment horizontal="center" vertical="center"/>
      <protection locked="0"/>
    </xf>
    <xf numFmtId="191" fontId="3" fillId="0" borderId="32" xfId="136" applyNumberFormat="1" applyBorder="1" applyAlignment="1" applyProtection="1">
      <alignment horizontal="center" vertical="center"/>
      <protection locked="0"/>
    </xf>
    <xf numFmtId="191" fontId="3" fillId="0" borderId="41" xfId="136" applyNumberFormat="1" applyBorder="1" applyAlignment="1" applyProtection="1">
      <alignment horizontal="center" vertical="center"/>
      <protection locked="0"/>
    </xf>
    <xf numFmtId="191" fontId="3" fillId="0" borderId="34" xfId="177" applyNumberFormat="1" applyBorder="1" applyAlignment="1" applyProtection="1">
      <alignment horizontal="center" vertical="center"/>
      <protection locked="0"/>
    </xf>
    <xf numFmtId="191" fontId="3" fillId="0" borderId="31" xfId="151" applyNumberFormat="1" applyBorder="1" applyAlignment="1" applyProtection="1">
      <alignment horizontal="center" vertical="center"/>
      <protection locked="0"/>
    </xf>
    <xf numFmtId="191" fontId="3" fillId="0" borderId="32" xfId="151" applyNumberFormat="1" applyBorder="1" applyAlignment="1" applyProtection="1">
      <alignment horizontal="center" vertical="center"/>
      <protection locked="0"/>
    </xf>
    <xf numFmtId="191" fontId="3" fillId="0" borderId="42" xfId="151" applyNumberFormat="1" applyBorder="1" applyAlignment="1" applyProtection="1">
      <alignment horizontal="center" vertical="center"/>
      <protection locked="0"/>
    </xf>
    <xf numFmtId="191" fontId="3" fillId="0" borderId="32" xfId="177" applyNumberFormat="1" applyBorder="1" applyAlignment="1" applyProtection="1">
      <alignment horizontal="center" vertical="center"/>
      <protection locked="0"/>
    </xf>
    <xf numFmtId="191" fontId="3" fillId="0" borderId="41" xfId="177" applyNumberFormat="1" applyBorder="1" applyAlignment="1" applyProtection="1">
      <alignment horizontal="center" vertical="center"/>
      <protection locked="0"/>
    </xf>
    <xf numFmtId="191" fontId="3" fillId="0" borderId="31" xfId="154" applyNumberFormat="1" applyBorder="1" applyAlignment="1" applyProtection="1">
      <alignment horizontal="center" vertical="center"/>
      <protection locked="0"/>
    </xf>
    <xf numFmtId="191" fontId="0" fillId="0" borderId="42" xfId="154" applyNumberFormat="1" applyFont="1" applyBorder="1" applyAlignment="1" applyProtection="1">
      <alignment horizontal="center" vertical="center"/>
      <protection locked="0"/>
    </xf>
    <xf numFmtId="191" fontId="0" fillId="0" borderId="31" xfId="154" applyNumberFormat="1" applyFont="1" applyBorder="1" applyAlignment="1" applyProtection="1">
      <alignment horizontal="center" vertical="center"/>
      <protection locked="0"/>
    </xf>
    <xf numFmtId="191" fontId="3" fillId="0" borderId="42" xfId="154" applyNumberFormat="1" applyBorder="1" applyAlignment="1" applyProtection="1">
      <alignment horizontal="center" vertical="center"/>
      <protection locked="0"/>
    </xf>
    <xf numFmtId="191" fontId="3" fillId="0" borderId="63" xfId="177" applyNumberFormat="1" applyBorder="1" applyAlignment="1" applyProtection="1">
      <alignment horizontal="center" vertical="center"/>
      <protection locked="0"/>
    </xf>
    <xf numFmtId="191" fontId="3" fillId="0" borderId="42" xfId="177" applyNumberFormat="1" applyBorder="1" applyAlignment="1" applyProtection="1">
      <alignment horizontal="center" vertical="center"/>
      <protection locked="0"/>
    </xf>
    <xf numFmtId="191" fontId="3" fillId="0" borderId="41" xfId="151" applyNumberFormat="1" applyBorder="1" applyAlignment="1" applyProtection="1">
      <alignment horizontal="center" vertical="center"/>
      <protection locked="0"/>
    </xf>
    <xf numFmtId="1" fontId="5" fillId="0" borderId="63" xfId="0" applyNumberFormat="1" applyFont="1" applyBorder="1" applyAlignment="1">
      <alignment vertical="center" shrinkToFit="1"/>
    </xf>
    <xf numFmtId="0" fontId="5" fillId="0" borderId="125" xfId="0" applyFont="1" applyBorder="1" applyAlignment="1">
      <alignment horizontal="center" vertical="center" shrinkToFit="1"/>
    </xf>
    <xf numFmtId="0" fontId="5" fillId="0" borderId="122" xfId="0" applyFont="1" applyBorder="1" applyAlignment="1">
      <alignment horizontal="center" vertical="center" shrinkToFit="1"/>
    </xf>
    <xf numFmtId="0" fontId="5" fillId="0" borderId="125" xfId="0" applyFont="1" applyBorder="1" applyAlignment="1">
      <alignment vertical="center" shrinkToFit="1"/>
    </xf>
    <xf numFmtId="0" fontId="5" fillId="0" borderId="109" xfId="0" applyFont="1" applyBorder="1" applyAlignment="1">
      <alignment vertical="center" shrinkToFit="1"/>
    </xf>
    <xf numFmtId="0" fontId="5" fillId="0" borderId="121" xfId="0" applyFont="1" applyBorder="1" applyAlignment="1">
      <alignment vertical="center" wrapText="1" shrinkToFit="1"/>
    </xf>
    <xf numFmtId="0" fontId="5" fillId="0" borderId="37" xfId="0" applyFont="1" applyBorder="1" applyAlignment="1">
      <alignment horizontal="center" vertical="center" shrinkToFit="1"/>
    </xf>
    <xf numFmtId="183" fontId="5" fillId="0" borderId="37" xfId="0" applyNumberFormat="1" applyFont="1" applyBorder="1" applyAlignment="1">
      <alignment vertical="center" shrinkToFit="1"/>
    </xf>
    <xf numFmtId="178" fontId="3" fillId="0" borderId="68" xfId="151" applyNumberFormat="1" applyBorder="1" applyAlignment="1" applyProtection="1">
      <alignment horizontal="center" vertical="center"/>
      <protection locked="0"/>
    </xf>
    <xf numFmtId="176" fontId="0" fillId="0" borderId="41" xfId="0" applyNumberFormat="1" applyBorder="1" applyAlignment="1">
      <alignment horizontal="center" vertical="center" shrinkToFit="1"/>
    </xf>
    <xf numFmtId="194" fontId="5" fillId="33" borderId="23" xfId="0" applyNumberFormat="1" applyFont="1" applyFill="1" applyBorder="1" applyAlignment="1">
      <alignment vertical="center" shrinkToFit="1"/>
    </xf>
    <xf numFmtId="0" fontId="5" fillId="0" borderId="12"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65" xfId="0" applyFont="1" applyBorder="1" applyAlignment="1">
      <alignment horizontal="centerContinuous" vertical="center" shrinkToFit="1"/>
    </xf>
    <xf numFmtId="0" fontId="5" fillId="0" borderId="50" xfId="0" applyFont="1" applyBorder="1" applyAlignment="1">
      <alignment horizontal="centerContinuous" vertical="center" shrinkToFit="1"/>
    </xf>
    <xf numFmtId="176" fontId="0" fillId="0" borderId="35" xfId="0" applyNumberFormat="1" applyBorder="1" applyAlignment="1">
      <alignment horizontal="center" vertical="center" shrinkToFit="1"/>
    </xf>
    <xf numFmtId="176" fontId="5" fillId="0" borderId="31" xfId="0" applyNumberFormat="1" applyFont="1" applyBorder="1" applyAlignment="1">
      <alignment horizontal="center" vertical="center" shrinkToFit="1"/>
    </xf>
    <xf numFmtId="176" fontId="5" fillId="0" borderId="32" xfId="0" applyNumberFormat="1" applyFont="1" applyBorder="1" applyAlignment="1">
      <alignment horizontal="center" vertical="center" shrinkToFit="1"/>
    </xf>
    <xf numFmtId="176" fontId="5" fillId="0" borderId="42" xfId="0" applyNumberFormat="1" applyFont="1" applyBorder="1" applyAlignment="1">
      <alignment horizontal="center" vertical="center" shrinkToFit="1"/>
    </xf>
    <xf numFmtId="195" fontId="5" fillId="33" borderId="14" xfId="0" applyNumberFormat="1" applyFont="1" applyFill="1" applyBorder="1" applyAlignment="1">
      <alignment horizontal="right" vertical="center" shrinkToFit="1"/>
    </xf>
    <xf numFmtId="0" fontId="5" fillId="26" borderId="36" xfId="0" applyFont="1" applyFill="1" applyBorder="1" applyAlignment="1">
      <alignment vertical="center" shrinkToFit="1"/>
    </xf>
    <xf numFmtId="0" fontId="5" fillId="26" borderId="36" xfId="0" applyFont="1" applyFill="1" applyBorder="1" applyAlignment="1">
      <alignment horizontal="center" vertical="center" shrinkToFit="1"/>
    </xf>
    <xf numFmtId="0" fontId="5" fillId="26" borderId="25" xfId="0" applyFont="1" applyFill="1" applyBorder="1" applyAlignment="1">
      <alignment horizontal="center" vertical="center" shrinkToFit="1"/>
    </xf>
    <xf numFmtId="0" fontId="5" fillId="26" borderId="10" xfId="0" applyFont="1" applyFill="1" applyBorder="1" applyAlignment="1">
      <alignment horizontal="center" vertical="center" shrinkToFit="1"/>
    </xf>
    <xf numFmtId="0" fontId="5" fillId="26" borderId="79" xfId="0" applyFont="1" applyFill="1" applyBorder="1" applyAlignment="1">
      <alignment horizontal="center" vertical="center" shrinkToFit="1"/>
    </xf>
    <xf numFmtId="0" fontId="5" fillId="26" borderId="42" xfId="0" applyFont="1" applyFill="1" applyBorder="1" applyAlignment="1">
      <alignment horizontal="center" vertical="center" shrinkToFit="1"/>
    </xf>
    <xf numFmtId="0" fontId="5" fillId="32" borderId="42" xfId="0" applyFont="1" applyFill="1" applyBorder="1" applyAlignment="1">
      <alignment horizontal="center" vertical="center" shrinkToFit="1"/>
    </xf>
    <xf numFmtId="0" fontId="5" fillId="0" borderId="36" xfId="0" applyFont="1" applyBorder="1" applyAlignment="1">
      <alignment horizontal="center" vertical="center" shrinkToFit="1"/>
    </xf>
    <xf numFmtId="0" fontId="5" fillId="0" borderId="40" xfId="0" applyFont="1" applyBorder="1" applyAlignment="1">
      <alignment horizontal="center" vertical="center" shrinkToFit="1"/>
    </xf>
    <xf numFmtId="176" fontId="23" fillId="0" borderId="31" xfId="0" applyNumberFormat="1" applyFont="1" applyBorder="1" applyAlignment="1">
      <alignment horizontal="center" vertical="center" shrinkToFit="1"/>
    </xf>
    <xf numFmtId="176" fontId="23" fillId="0" borderId="32" xfId="0" applyNumberFormat="1" applyFont="1" applyBorder="1" applyAlignment="1">
      <alignment horizontal="center" vertical="center" shrinkToFit="1"/>
    </xf>
    <xf numFmtId="176" fontId="23" fillId="0" borderId="42" xfId="0" applyNumberFormat="1" applyFont="1" applyBorder="1" applyAlignment="1">
      <alignment horizontal="center" vertical="center" shrinkToFit="1"/>
    </xf>
    <xf numFmtId="178" fontId="5" fillId="0" borderId="24" xfId="0" applyNumberFormat="1" applyFont="1" applyBorder="1" applyAlignment="1">
      <alignment horizontal="centerContinuous" vertical="center" shrinkToFit="1"/>
    </xf>
    <xf numFmtId="0" fontId="0" fillId="0" borderId="34" xfId="0" applyBorder="1" applyAlignment="1">
      <alignment horizontal="center" vertical="center"/>
    </xf>
    <xf numFmtId="178" fontId="3" fillId="0" borderId="31" xfId="177" applyNumberFormat="1" applyBorder="1" applyAlignment="1" applyProtection="1">
      <alignment horizontal="center" vertical="center"/>
      <protection locked="0"/>
    </xf>
    <xf numFmtId="191" fontId="3" fillId="0" borderId="31" xfId="177" applyNumberFormat="1" applyBorder="1" applyAlignment="1" applyProtection="1">
      <alignment horizontal="center" vertical="center"/>
      <protection locked="0"/>
    </xf>
    <xf numFmtId="186" fontId="5" fillId="0" borderId="23" xfId="0" applyNumberFormat="1" applyFont="1" applyBorder="1" applyAlignment="1">
      <alignment vertical="center" shrinkToFit="1"/>
    </xf>
    <xf numFmtId="186" fontId="5" fillId="0" borderId="14" xfId="0" applyNumberFormat="1" applyFont="1" applyBorder="1" applyAlignment="1">
      <alignment vertical="center" shrinkToFit="1"/>
    </xf>
    <xf numFmtId="0" fontId="3" fillId="0" borderId="18" xfId="179" applyBorder="1" applyAlignment="1">
      <alignment vertical="center"/>
    </xf>
    <xf numFmtId="182" fontId="3" fillId="0" borderId="44" xfId="0" applyNumberFormat="1" applyFont="1" applyBorder="1" applyAlignment="1">
      <alignment horizontal="center" vertical="center"/>
    </xf>
    <xf numFmtId="0" fontId="3" fillId="0" borderId="45" xfId="179" applyBorder="1" applyAlignment="1">
      <alignment horizontal="center" vertical="center"/>
    </xf>
    <xf numFmtId="0" fontId="3" fillId="0" borderId="45" xfId="179" applyBorder="1" applyAlignment="1">
      <alignment horizontal="right" vertical="center"/>
    </xf>
    <xf numFmtId="0" fontId="0" fillId="0" borderId="45" xfId="179" applyFont="1" applyBorder="1" applyAlignment="1">
      <alignment horizontal="right" vertical="center"/>
    </xf>
    <xf numFmtId="0" fontId="0" fillId="25" borderId="37" xfId="83" applyFont="1" applyFill="1" applyBorder="1" applyAlignment="1">
      <alignment horizontal="center" vertical="center"/>
    </xf>
    <xf numFmtId="178" fontId="25" fillId="27" borderId="42" xfId="102" applyNumberFormat="1" applyFont="1" applyFill="1" applyBorder="1" applyAlignment="1">
      <alignment horizontal="center" vertical="center"/>
    </xf>
    <xf numFmtId="198" fontId="5" fillId="33" borderId="23" xfId="0" applyNumberFormat="1" applyFont="1" applyFill="1" applyBorder="1" applyAlignment="1">
      <alignment vertical="center" shrinkToFit="1"/>
    </xf>
    <xf numFmtId="198" fontId="5" fillId="33" borderId="14" xfId="0" applyNumberFormat="1" applyFont="1" applyFill="1" applyBorder="1" applyAlignment="1">
      <alignment vertical="center" shrinkToFit="1"/>
    </xf>
    <xf numFmtId="178" fontId="5" fillId="0" borderId="51" xfId="0" applyNumberFormat="1" applyFont="1" applyBorder="1" applyAlignment="1">
      <alignment horizontal="centerContinuous" vertical="center" shrinkToFit="1"/>
    </xf>
    <xf numFmtId="0" fontId="5" fillId="0" borderId="31" xfId="0" applyFont="1" applyBorder="1" applyAlignment="1">
      <alignment horizontal="center" vertical="center" shrinkToFit="1"/>
    </xf>
    <xf numFmtId="192" fontId="5" fillId="0" borderId="31" xfId="0" applyNumberFormat="1" applyFont="1" applyBorder="1" applyAlignment="1">
      <alignment vertical="center" shrinkToFit="1"/>
    </xf>
    <xf numFmtId="178" fontId="5" fillId="0" borderId="31" xfId="0" applyNumberFormat="1" applyFont="1" applyBorder="1" applyAlignment="1">
      <alignment vertical="center" shrinkToFit="1"/>
    </xf>
    <xf numFmtId="177" fontId="5" fillId="0" borderId="26" xfId="0" applyNumberFormat="1" applyFont="1" applyBorder="1" applyAlignment="1">
      <alignment vertical="center" shrinkToFit="1"/>
    </xf>
    <xf numFmtId="177" fontId="5" fillId="0" borderId="22" xfId="0" applyNumberFormat="1" applyFont="1" applyBorder="1" applyAlignment="1">
      <alignment vertical="center" shrinkToFit="1"/>
    </xf>
    <xf numFmtId="1" fontId="5" fillId="0" borderId="22" xfId="0" applyNumberFormat="1" applyFont="1" applyBorder="1" applyAlignment="1">
      <alignment vertical="center" shrinkToFit="1"/>
    </xf>
    <xf numFmtId="3" fontId="5" fillId="0" borderId="22" xfId="0" applyNumberFormat="1" applyFont="1" applyBorder="1" applyAlignment="1">
      <alignment vertical="center" shrinkToFit="1"/>
    </xf>
    <xf numFmtId="188" fontId="5" fillId="0" borderId="22" xfId="0" applyNumberFormat="1" applyFont="1" applyBorder="1" applyAlignment="1">
      <alignment vertical="center" shrinkToFit="1"/>
    </xf>
    <xf numFmtId="181" fontId="5" fillId="0" borderId="12" xfId="0" applyNumberFormat="1" applyFont="1" applyBorder="1" applyAlignment="1">
      <alignment vertical="center" shrinkToFit="1"/>
    </xf>
    <xf numFmtId="3" fontId="5" fillId="0" borderId="31" xfId="0" applyNumberFormat="1" applyFont="1" applyBorder="1" applyAlignment="1">
      <alignment vertical="center" shrinkToFit="1"/>
    </xf>
    <xf numFmtId="0" fontId="5" fillId="0" borderId="32" xfId="0" applyFont="1" applyBorder="1" applyAlignment="1">
      <alignment horizontal="center" vertical="center" shrinkToFit="1"/>
    </xf>
    <xf numFmtId="192" fontId="5" fillId="0" borderId="32" xfId="0" applyNumberFormat="1" applyFont="1" applyBorder="1" applyAlignment="1">
      <alignment vertical="center" shrinkToFit="1"/>
    </xf>
    <xf numFmtId="178" fontId="5" fillId="0" borderId="32" xfId="0" applyNumberFormat="1" applyFont="1" applyBorder="1" applyAlignment="1">
      <alignment vertical="center" shrinkToFit="1"/>
    </xf>
    <xf numFmtId="188" fontId="5" fillId="0" borderId="14" xfId="0" applyNumberFormat="1" applyFont="1" applyBorder="1" applyAlignment="1">
      <alignment vertical="center" shrinkToFit="1"/>
    </xf>
    <xf numFmtId="181" fontId="5" fillId="0" borderId="13" xfId="0" applyNumberFormat="1" applyFont="1" applyBorder="1" applyAlignment="1">
      <alignment vertical="center" shrinkToFit="1"/>
    </xf>
    <xf numFmtId="3" fontId="5" fillId="0" borderId="32" xfId="0" applyNumberFormat="1" applyFont="1" applyBorder="1" applyAlignment="1">
      <alignment vertical="center" shrinkToFit="1"/>
    </xf>
    <xf numFmtId="0" fontId="5" fillId="0" borderId="105" xfId="0" applyFont="1" applyBorder="1" applyAlignment="1">
      <alignment horizontal="center" vertical="center" shrinkToFit="1"/>
    </xf>
    <xf numFmtId="178" fontId="5" fillId="0" borderId="50" xfId="0" applyNumberFormat="1" applyFont="1" applyBorder="1" applyAlignment="1">
      <alignment vertical="center" shrinkToFit="1"/>
    </xf>
    <xf numFmtId="1" fontId="5" fillId="0" borderId="65" xfId="0" applyNumberFormat="1" applyFont="1" applyBorder="1" applyAlignment="1">
      <alignment vertical="center" shrinkToFit="1"/>
    </xf>
    <xf numFmtId="1" fontId="5" fillId="0" borderId="31" xfId="0" applyNumberFormat="1" applyFont="1" applyBorder="1" applyAlignment="1">
      <alignment vertical="center" shrinkToFit="1"/>
    </xf>
    <xf numFmtId="177" fontId="5" fillId="0" borderId="65" xfId="0" applyNumberFormat="1" applyFont="1" applyBorder="1" applyAlignment="1">
      <alignment vertical="center" shrinkToFit="1"/>
    </xf>
    <xf numFmtId="0" fontId="5" fillId="0" borderId="31" xfId="0" applyFont="1" applyBorder="1">
      <alignment vertical="center"/>
    </xf>
    <xf numFmtId="188" fontId="5" fillId="0" borderId="50" xfId="0" applyNumberFormat="1" applyFont="1" applyBorder="1">
      <alignment vertical="center"/>
    </xf>
    <xf numFmtId="38" fontId="5" fillId="0" borderId="31" xfId="50" applyFont="1" applyFill="1" applyBorder="1">
      <alignment vertical="center"/>
    </xf>
    <xf numFmtId="178" fontId="5" fillId="0" borderId="46" xfId="0" applyNumberFormat="1" applyFont="1" applyBorder="1" applyAlignment="1">
      <alignment vertical="center" shrinkToFit="1"/>
    </xf>
    <xf numFmtId="1" fontId="5" fillId="0" borderId="90" xfId="0" applyNumberFormat="1" applyFont="1" applyBorder="1" applyAlignment="1">
      <alignment vertical="center" shrinkToFit="1"/>
    </xf>
    <xf numFmtId="1" fontId="5" fillId="0" borderId="32" xfId="0" applyNumberFormat="1" applyFont="1" applyBorder="1" applyAlignment="1">
      <alignment vertical="center" shrinkToFit="1"/>
    </xf>
    <xf numFmtId="177" fontId="5" fillId="0" borderId="90" xfId="0" applyNumberFormat="1" applyFont="1" applyBorder="1">
      <alignment vertical="center"/>
    </xf>
    <xf numFmtId="0" fontId="5" fillId="0" borderId="32" xfId="0" applyFont="1" applyBorder="1">
      <alignment vertical="center"/>
    </xf>
    <xf numFmtId="188" fontId="5" fillId="0" borderId="46" xfId="0" applyNumberFormat="1" applyFont="1" applyBorder="1">
      <alignment vertical="center"/>
    </xf>
    <xf numFmtId="38" fontId="5" fillId="0" borderId="91" xfId="50" applyFont="1" applyFill="1" applyBorder="1">
      <alignment vertical="center"/>
    </xf>
    <xf numFmtId="178" fontId="5" fillId="0" borderId="83" xfId="0" applyNumberFormat="1" applyFont="1" applyBorder="1" applyAlignment="1">
      <alignment vertical="center" shrinkToFit="1"/>
    </xf>
    <xf numFmtId="1" fontId="5" fillId="0" borderId="32" xfId="0" applyNumberFormat="1" applyFont="1" applyBorder="1">
      <alignment vertical="center"/>
    </xf>
    <xf numFmtId="0" fontId="5" fillId="0" borderId="92" xfId="0" applyFont="1" applyBorder="1" applyAlignment="1">
      <alignment horizontal="center" vertical="center" shrinkToFit="1"/>
    </xf>
    <xf numFmtId="192" fontId="5" fillId="0" borderId="42" xfId="0" applyNumberFormat="1" applyFont="1" applyBorder="1" applyAlignment="1">
      <alignment vertical="center" shrinkToFit="1"/>
    </xf>
    <xf numFmtId="0" fontId="5" fillId="0" borderId="108" xfId="0" applyFont="1" applyBorder="1" applyAlignment="1">
      <alignment vertical="center" shrinkToFit="1"/>
    </xf>
    <xf numFmtId="178" fontId="5" fillId="0" borderId="107" xfId="0" applyNumberFormat="1" applyFont="1" applyBorder="1" applyAlignment="1">
      <alignment vertical="center" shrinkToFit="1"/>
    </xf>
    <xf numFmtId="178" fontId="5" fillId="0" borderId="109" xfId="0" applyNumberFormat="1" applyFont="1" applyBorder="1" applyAlignment="1">
      <alignment vertical="center" shrinkToFit="1"/>
    </xf>
    <xf numFmtId="177" fontId="5" fillId="0" borderId="107" xfId="0" applyNumberFormat="1" applyFont="1" applyBorder="1" applyAlignment="1">
      <alignment vertical="center" shrinkToFit="1"/>
    </xf>
    <xf numFmtId="177" fontId="5" fillId="0" borderId="108" xfId="0" applyNumberFormat="1" applyFont="1" applyBorder="1" applyAlignment="1">
      <alignment vertical="center" shrinkToFit="1"/>
    </xf>
    <xf numFmtId="1" fontId="5" fillId="0" borderId="109" xfId="0" applyNumberFormat="1" applyFont="1" applyBorder="1" applyAlignment="1">
      <alignment vertical="center" shrinkToFit="1"/>
    </xf>
    <xf numFmtId="1" fontId="5" fillId="0" borderId="92" xfId="0" applyNumberFormat="1" applyFont="1" applyBorder="1" applyAlignment="1">
      <alignment vertical="center" shrinkToFit="1"/>
    </xf>
    <xf numFmtId="177" fontId="5" fillId="0" borderId="109" xfId="0" applyNumberFormat="1" applyFont="1" applyBorder="1" applyAlignment="1">
      <alignment vertical="center" wrapText="1" shrinkToFit="1"/>
    </xf>
    <xf numFmtId="3" fontId="5" fillId="0" borderId="93" xfId="0" applyNumberFormat="1" applyFont="1" applyBorder="1">
      <alignment vertical="center"/>
    </xf>
    <xf numFmtId="0" fontId="5" fillId="0" borderId="41" xfId="0" applyFont="1" applyBorder="1" applyAlignment="1">
      <alignment horizontal="center" vertical="center" shrinkToFit="1"/>
    </xf>
    <xf numFmtId="192" fontId="5" fillId="0" borderId="41" xfId="0" applyNumberFormat="1" applyFont="1" applyBorder="1" applyAlignment="1">
      <alignment vertical="center" shrinkToFit="1"/>
    </xf>
    <xf numFmtId="178" fontId="5" fillId="0" borderId="41" xfId="0" applyNumberFormat="1" applyFont="1" applyBorder="1" applyAlignment="1">
      <alignment vertical="center" shrinkToFit="1"/>
    </xf>
    <xf numFmtId="178" fontId="5" fillId="0" borderId="30" xfId="0" applyNumberFormat="1" applyFont="1" applyBorder="1" applyAlignment="1">
      <alignment vertical="center" shrinkToFit="1"/>
    </xf>
    <xf numFmtId="177" fontId="5" fillId="0" borderId="47" xfId="0" applyNumberFormat="1" applyFont="1" applyBorder="1" applyAlignment="1">
      <alignment vertical="center" shrinkToFit="1"/>
    </xf>
    <xf numFmtId="177" fontId="5" fillId="0" borderId="30" xfId="0" applyNumberFormat="1" applyFont="1" applyBorder="1" applyAlignment="1">
      <alignment vertical="center" shrinkToFit="1"/>
    </xf>
    <xf numFmtId="1" fontId="5" fillId="0" borderId="30" xfId="0" applyNumberFormat="1" applyFont="1" applyBorder="1" applyAlignment="1">
      <alignment vertical="center" shrinkToFit="1"/>
    </xf>
    <xf numFmtId="177" fontId="5" fillId="0" borderId="114" xfId="0" applyNumberFormat="1" applyFont="1" applyBorder="1" applyAlignment="1">
      <alignment vertical="center" shrinkToFit="1"/>
    </xf>
    <xf numFmtId="3" fontId="5" fillId="0" borderId="41" xfId="0" applyNumberFormat="1" applyFont="1" applyBorder="1" applyAlignment="1">
      <alignment vertical="center" shrinkToFit="1"/>
    </xf>
    <xf numFmtId="188" fontId="5" fillId="0" borderId="83" xfId="0" applyNumberFormat="1" applyFont="1" applyBorder="1" applyAlignment="1">
      <alignment vertical="center" shrinkToFit="1"/>
    </xf>
    <xf numFmtId="184" fontId="5" fillId="0" borderId="42" xfId="0" applyNumberFormat="1" applyFont="1" applyBorder="1" applyAlignment="1">
      <alignment vertical="center" shrinkToFit="1"/>
    </xf>
    <xf numFmtId="177" fontId="5" fillId="0" borderId="80" xfId="0" applyNumberFormat="1" applyFont="1" applyBorder="1" applyAlignment="1">
      <alignment vertical="center" shrinkToFit="1"/>
    </xf>
    <xf numFmtId="38" fontId="5" fillId="0" borderId="65" xfId="50" applyFont="1" applyFill="1" applyBorder="1">
      <alignment vertical="center"/>
    </xf>
    <xf numFmtId="177" fontId="5" fillId="0" borderId="81" xfId="0" applyNumberFormat="1" applyFont="1" applyBorder="1">
      <alignment vertical="center"/>
    </xf>
    <xf numFmtId="1" fontId="5" fillId="0" borderId="37" xfId="0" applyNumberFormat="1" applyFont="1" applyBorder="1">
      <alignment vertical="center"/>
    </xf>
    <xf numFmtId="188" fontId="5" fillId="0" borderId="38" xfId="0" applyNumberFormat="1" applyFont="1" applyBorder="1">
      <alignment vertical="center"/>
    </xf>
    <xf numFmtId="38" fontId="5" fillId="0" borderId="122" xfId="50" applyFont="1" applyFill="1" applyBorder="1">
      <alignment vertical="center"/>
    </xf>
    <xf numFmtId="177" fontId="5" fillId="0" borderId="106" xfId="0" applyNumberFormat="1" applyFont="1" applyBorder="1" applyAlignment="1">
      <alignment vertical="center" shrinkToFit="1"/>
    </xf>
    <xf numFmtId="177" fontId="5" fillId="0" borderId="120" xfId="0" applyNumberFormat="1" applyFont="1" applyBorder="1" applyAlignment="1">
      <alignment vertical="center" shrinkToFit="1"/>
    </xf>
    <xf numFmtId="1" fontId="5" fillId="0" borderId="120" xfId="0" applyNumberFormat="1" applyFont="1" applyBorder="1" applyAlignment="1">
      <alignment vertical="center" shrinkToFit="1"/>
    </xf>
    <xf numFmtId="177" fontId="5" fillId="0" borderId="121" xfId="0" applyNumberFormat="1" applyFont="1" applyBorder="1" applyAlignment="1">
      <alignment vertical="center" wrapText="1" shrinkToFit="1"/>
    </xf>
    <xf numFmtId="38" fontId="5" fillId="0" borderId="93" xfId="50" applyFont="1" applyFill="1" applyBorder="1">
      <alignment vertical="center"/>
    </xf>
    <xf numFmtId="177" fontId="5" fillId="0" borderId="31" xfId="0" applyNumberFormat="1" applyFont="1" applyBorder="1" applyAlignment="1">
      <alignment horizontal="center" vertical="center" shrinkToFit="1"/>
    </xf>
    <xf numFmtId="188" fontId="5" fillId="0" borderId="50" xfId="0" applyNumberFormat="1" applyFont="1" applyBorder="1" applyAlignment="1">
      <alignment vertical="center" shrinkToFit="1"/>
    </xf>
    <xf numFmtId="177" fontId="5" fillId="0" borderId="32" xfId="0" applyNumberFormat="1" applyFont="1" applyBorder="1" applyAlignment="1">
      <alignment horizontal="center" vertical="center" shrinkToFit="1"/>
    </xf>
    <xf numFmtId="177" fontId="5" fillId="0" borderId="81" xfId="0" applyNumberFormat="1" applyFont="1" applyBorder="1" applyAlignment="1">
      <alignment vertical="center" shrinkToFit="1"/>
    </xf>
    <xf numFmtId="188" fontId="5" fillId="0" borderId="46" xfId="0" applyNumberFormat="1" applyFont="1" applyBorder="1" applyAlignment="1">
      <alignment vertical="center" shrinkToFit="1"/>
    </xf>
    <xf numFmtId="177" fontId="5" fillId="0" borderId="42" xfId="0" applyNumberFormat="1" applyFont="1" applyBorder="1" applyAlignment="1">
      <alignment horizontal="center" vertical="center" shrinkToFit="1"/>
    </xf>
    <xf numFmtId="178" fontId="5" fillId="0" borderId="42" xfId="0" applyNumberFormat="1" applyFont="1" applyBorder="1" applyAlignment="1">
      <alignment vertical="center" shrinkToFit="1"/>
    </xf>
    <xf numFmtId="177" fontId="5" fillId="0" borderId="10" xfId="0" applyNumberFormat="1" applyFont="1" applyBorder="1" applyAlignment="1">
      <alignment vertical="center" shrinkToFit="1"/>
    </xf>
    <xf numFmtId="177" fontId="5" fillId="0" borderId="25" xfId="0" applyNumberFormat="1" applyFont="1" applyBorder="1" applyAlignment="1">
      <alignment vertical="center" shrinkToFit="1"/>
    </xf>
    <xf numFmtId="1" fontId="5" fillId="0" borderId="10" xfId="0" applyNumberFormat="1" applyFont="1" applyBorder="1" applyAlignment="1">
      <alignment vertical="center" shrinkToFit="1"/>
    </xf>
    <xf numFmtId="177" fontId="5" fillId="0" borderId="79" xfId="0" applyNumberFormat="1" applyFont="1" applyBorder="1" applyAlignment="1">
      <alignment vertical="center" shrinkToFit="1"/>
    </xf>
    <xf numFmtId="3" fontId="5" fillId="0" borderId="42" xfId="0" applyNumberFormat="1" applyFont="1" applyBorder="1" applyAlignment="1">
      <alignment vertical="center" shrinkToFit="1"/>
    </xf>
    <xf numFmtId="188" fontId="5" fillId="0" borderId="51" xfId="0" applyNumberFormat="1" applyFont="1" applyBorder="1" applyAlignment="1">
      <alignment vertical="center" shrinkToFit="1"/>
    </xf>
    <xf numFmtId="181" fontId="5" fillId="0" borderId="24" xfId="0" applyNumberFormat="1" applyFont="1" applyBorder="1" applyAlignment="1">
      <alignment vertical="center" shrinkToFit="1"/>
    </xf>
    <xf numFmtId="1" fontId="5" fillId="0" borderId="108" xfId="0" applyNumberFormat="1" applyFont="1" applyBorder="1" applyAlignment="1">
      <alignment vertical="center" shrinkToFit="1"/>
    </xf>
    <xf numFmtId="0" fontId="5" fillId="0" borderId="42" xfId="0" applyFont="1" applyBorder="1" applyAlignment="1">
      <alignment horizontal="center" vertical="center" shrinkToFit="1"/>
    </xf>
    <xf numFmtId="184" fontId="5" fillId="0" borderId="24" xfId="0" applyNumberFormat="1" applyFont="1" applyBorder="1" applyAlignment="1">
      <alignment vertical="center" shrinkToFit="1"/>
    </xf>
    <xf numFmtId="1" fontId="5" fillId="0" borderId="50" xfId="0" applyNumberFormat="1" applyFont="1" applyBorder="1" applyAlignment="1">
      <alignment vertical="center" shrinkToFit="1"/>
    </xf>
    <xf numFmtId="181" fontId="5" fillId="0" borderId="66" xfId="0" applyNumberFormat="1" applyFont="1" applyBorder="1" applyAlignment="1">
      <alignment vertical="center" shrinkToFit="1"/>
    </xf>
    <xf numFmtId="184" fontId="5" fillId="0" borderId="67" xfId="0" applyNumberFormat="1" applyFont="1" applyBorder="1" applyAlignment="1">
      <alignment vertical="center" shrinkToFit="1"/>
    </xf>
    <xf numFmtId="177" fontId="5" fillId="0" borderId="63" xfId="0" applyNumberFormat="1" applyFont="1" applyBorder="1" applyAlignment="1">
      <alignment horizontal="center" vertical="center" shrinkToFit="1"/>
    </xf>
    <xf numFmtId="178" fontId="5" fillId="0" borderId="63" xfId="0" applyNumberFormat="1" applyFont="1" applyBorder="1" applyAlignment="1">
      <alignment vertical="center" shrinkToFit="1"/>
    </xf>
    <xf numFmtId="177" fontId="5" fillId="0" borderId="43" xfId="0" applyNumberFormat="1" applyFont="1" applyBorder="1" applyAlignment="1">
      <alignment vertical="center" shrinkToFit="1"/>
    </xf>
    <xf numFmtId="177" fontId="5" fillId="0" borderId="64" xfId="0" applyNumberFormat="1" applyFont="1" applyBorder="1" applyAlignment="1">
      <alignment vertical="center" shrinkToFit="1"/>
    </xf>
    <xf numFmtId="178" fontId="5" fillId="0" borderId="43" xfId="0" applyNumberFormat="1" applyFont="1" applyBorder="1" applyAlignment="1">
      <alignment vertical="center" shrinkToFit="1"/>
    </xf>
    <xf numFmtId="177" fontId="5" fillId="0" borderId="77" xfId="0" applyNumberFormat="1" applyFont="1" applyBorder="1" applyAlignment="1">
      <alignment vertical="center" shrinkToFit="1"/>
    </xf>
    <xf numFmtId="1" fontId="5" fillId="0" borderId="77" xfId="0" applyNumberFormat="1" applyFont="1" applyBorder="1" applyAlignment="1">
      <alignment vertical="center" shrinkToFit="1"/>
    </xf>
    <xf numFmtId="1" fontId="5" fillId="0" borderId="43" xfId="0" applyNumberFormat="1" applyFont="1" applyBorder="1" applyAlignment="1">
      <alignment vertical="center" shrinkToFit="1"/>
    </xf>
    <xf numFmtId="177" fontId="5" fillId="0" borderId="102" xfId="0" applyNumberFormat="1" applyFont="1" applyBorder="1" applyAlignment="1">
      <alignment vertical="center" shrinkToFit="1"/>
    </xf>
    <xf numFmtId="3" fontId="5" fillId="0" borderId="63" xfId="0" applyNumberFormat="1" applyFont="1" applyBorder="1" applyAlignment="1">
      <alignment vertical="center" shrinkToFit="1"/>
    </xf>
    <xf numFmtId="188" fontId="5" fillId="0" borderId="77" xfId="0" applyNumberFormat="1" applyFont="1" applyBorder="1" applyAlignment="1">
      <alignment vertical="center" shrinkToFit="1"/>
    </xf>
    <xf numFmtId="177" fontId="5" fillId="0" borderId="50" xfId="0" applyNumberFormat="1" applyFont="1" applyBorder="1" applyAlignment="1">
      <alignment vertical="center" shrinkToFit="1"/>
    </xf>
    <xf numFmtId="177" fontId="5" fillId="0" borderId="90" xfId="0" applyNumberFormat="1" applyFont="1" applyBorder="1" applyAlignment="1">
      <alignment vertical="center" shrinkToFit="1"/>
    </xf>
    <xf numFmtId="177" fontId="5" fillId="0" borderId="41" xfId="0" applyNumberFormat="1" applyFont="1" applyBorder="1" applyAlignment="1">
      <alignment horizontal="center" vertical="center" shrinkToFit="1"/>
    </xf>
    <xf numFmtId="181" fontId="5" fillId="0" borderId="67" xfId="0" applyNumberFormat="1" applyFont="1" applyBorder="1" applyAlignment="1">
      <alignment vertical="center" shrinkToFit="1"/>
    </xf>
    <xf numFmtId="181" fontId="5" fillId="0" borderId="32" xfId="0" applyNumberFormat="1" applyFont="1" applyBorder="1" applyAlignment="1">
      <alignment vertical="center" shrinkToFit="1"/>
    </xf>
    <xf numFmtId="181" fontId="5" fillId="0" borderId="41" xfId="0" applyNumberFormat="1" applyFont="1" applyBorder="1" applyAlignment="1">
      <alignment vertical="center" shrinkToFit="1"/>
    </xf>
    <xf numFmtId="0" fontId="5" fillId="0" borderId="12" xfId="0" applyFont="1" applyBorder="1">
      <alignment vertical="center"/>
    </xf>
    <xf numFmtId="0" fontId="5" fillId="0" borderId="91" xfId="0" applyFont="1" applyBorder="1">
      <alignment vertical="center"/>
    </xf>
    <xf numFmtId="183" fontId="5" fillId="0" borderId="91" xfId="0" applyNumberFormat="1" applyFont="1" applyBorder="1">
      <alignment vertical="center"/>
    </xf>
    <xf numFmtId="178" fontId="5" fillId="0" borderId="120" xfId="0" applyNumberFormat="1" applyFont="1" applyBorder="1" applyAlignment="1">
      <alignment vertical="center" shrinkToFit="1"/>
    </xf>
    <xf numFmtId="177" fontId="51" fillId="0" borderId="109" xfId="0" applyNumberFormat="1" applyFont="1" applyBorder="1" applyAlignment="1">
      <alignment vertical="center" wrapText="1" shrinkToFit="1"/>
    </xf>
    <xf numFmtId="3" fontId="5" fillId="0" borderId="13" xfId="0" applyNumberFormat="1" applyFont="1" applyBorder="1" applyAlignment="1">
      <alignment vertical="center" shrinkToFit="1"/>
    </xf>
    <xf numFmtId="3" fontId="5" fillId="0" borderId="67" xfId="0" applyNumberFormat="1" applyFont="1" applyBorder="1" applyAlignment="1">
      <alignment vertical="center" shrinkToFit="1"/>
    </xf>
    <xf numFmtId="3" fontId="5" fillId="0" borderId="24" xfId="0" applyNumberFormat="1" applyFont="1" applyBorder="1" applyAlignment="1">
      <alignment vertical="center" shrinkToFit="1"/>
    </xf>
    <xf numFmtId="0" fontId="52" fillId="0" borderId="17" xfId="0" applyFont="1" applyBorder="1" applyAlignment="1">
      <alignment horizontal="centerContinuous" vertical="top" shrinkToFit="1"/>
    </xf>
    <xf numFmtId="0" fontId="52" fillId="0" borderId="0" xfId="0" applyFont="1" applyAlignment="1">
      <alignment horizontal="centerContinuous" vertical="top" wrapText="1" shrinkToFit="1"/>
    </xf>
    <xf numFmtId="0" fontId="52" fillId="0" borderId="38" xfId="0" applyFont="1" applyBorder="1" applyAlignment="1">
      <alignment horizontal="centerContinuous" vertical="top" wrapText="1" shrinkToFit="1"/>
    </xf>
    <xf numFmtId="0" fontId="52" fillId="0" borderId="17" xfId="0" applyFont="1" applyBorder="1" applyAlignment="1">
      <alignment vertical="top" wrapText="1" shrinkToFit="1"/>
    </xf>
    <xf numFmtId="0" fontId="52" fillId="0" borderId="0" xfId="0" applyFont="1" applyAlignment="1">
      <alignment vertical="top" wrapText="1" shrinkToFit="1"/>
    </xf>
    <xf numFmtId="0" fontId="52" fillId="0" borderId="38" xfId="0" applyFont="1" applyBorder="1" applyAlignment="1">
      <alignment vertical="top" wrapText="1" shrinkToFit="1"/>
    </xf>
    <xf numFmtId="0" fontId="52" fillId="0" borderId="40" xfId="0" applyFont="1" applyBorder="1" applyAlignment="1">
      <alignment vertical="top" wrapText="1" shrinkToFit="1"/>
    </xf>
    <xf numFmtId="0" fontId="52" fillId="0" borderId="11" xfId="0" applyFont="1" applyBorder="1" applyAlignment="1">
      <alignment vertical="top" wrapText="1" shrinkToFit="1"/>
    </xf>
    <xf numFmtId="0" fontId="52" fillId="0" borderId="39" xfId="0" applyFont="1" applyBorder="1" applyAlignment="1">
      <alignment vertical="top" wrapText="1" shrinkToFit="1"/>
    </xf>
    <xf numFmtId="0" fontId="52" fillId="0" borderId="0" xfId="0" applyFont="1" applyAlignment="1">
      <alignment horizontal="centerContinuous" vertical="top" shrinkToFit="1"/>
    </xf>
    <xf numFmtId="0" fontId="52" fillId="0" borderId="38" xfId="0" applyFont="1" applyBorder="1" applyAlignment="1">
      <alignment horizontal="centerContinuous" vertical="top" shrinkToFit="1"/>
    </xf>
    <xf numFmtId="0" fontId="52" fillId="0" borderId="17" xfId="0" applyFont="1" applyBorder="1" applyAlignment="1">
      <alignment vertical="top" shrinkToFit="1"/>
    </xf>
    <xf numFmtId="0" fontId="52" fillId="0" borderId="0" xfId="0" applyFont="1" applyAlignment="1">
      <alignment vertical="top" shrinkToFit="1"/>
    </xf>
    <xf numFmtId="0" fontId="52" fillId="0" borderId="38" xfId="0" applyFont="1" applyBorder="1" applyAlignment="1">
      <alignment vertical="top" shrinkToFit="1"/>
    </xf>
    <xf numFmtId="0" fontId="5" fillId="0" borderId="40" xfId="0" applyFont="1" applyBorder="1" applyAlignment="1">
      <alignment vertical="center" shrinkToFit="1"/>
    </xf>
    <xf numFmtId="0" fontId="5" fillId="0" borderId="11" xfId="0" applyFont="1" applyBorder="1" applyAlignment="1">
      <alignment vertical="center" shrinkToFit="1"/>
    </xf>
    <xf numFmtId="0" fontId="5" fillId="0" borderId="11" xfId="0" applyFont="1" applyBorder="1" applyAlignment="1">
      <alignment horizontal="right" vertical="center" shrinkToFit="1"/>
    </xf>
    <xf numFmtId="177" fontId="5" fillId="0" borderId="11" xfId="0" applyNumberFormat="1" applyFont="1" applyBorder="1" applyAlignment="1">
      <alignment vertical="center" shrinkToFit="1"/>
    </xf>
    <xf numFmtId="177" fontId="5" fillId="0" borderId="39" xfId="0" applyNumberFormat="1" applyFont="1" applyBorder="1" applyAlignment="1">
      <alignment vertical="center" shrinkToFit="1"/>
    </xf>
    <xf numFmtId="178" fontId="5" fillId="0" borderId="11" xfId="0" applyNumberFormat="1" applyFont="1" applyBorder="1" applyAlignment="1">
      <alignment vertical="center" shrinkToFit="1"/>
    </xf>
    <xf numFmtId="178" fontId="5" fillId="0" borderId="39" xfId="0" applyNumberFormat="1" applyFont="1" applyBorder="1" applyAlignment="1">
      <alignment vertical="center" shrinkToFit="1"/>
    </xf>
    <xf numFmtId="0" fontId="52" fillId="0" borderId="40" xfId="0" applyFont="1" applyBorder="1" applyAlignment="1">
      <alignment vertical="top" shrinkToFit="1"/>
    </xf>
    <xf numFmtId="0" fontId="52" fillId="0" borderId="11" xfId="0" applyFont="1" applyBorder="1" applyAlignment="1">
      <alignment vertical="top" shrinkToFit="1"/>
    </xf>
    <xf numFmtId="0" fontId="52" fillId="0" borderId="39" xfId="0" applyFont="1" applyBorder="1" applyAlignment="1">
      <alignment vertical="top" shrinkToFit="1"/>
    </xf>
    <xf numFmtId="1" fontId="5" fillId="0" borderId="80" xfId="0" applyNumberFormat="1" applyFont="1" applyBorder="1" applyAlignment="1">
      <alignment vertical="center" shrinkToFit="1"/>
    </xf>
    <xf numFmtId="1" fontId="5" fillId="0" borderId="26" xfId="0" applyNumberFormat="1" applyFont="1" applyBorder="1" applyAlignment="1">
      <alignment vertical="center" shrinkToFit="1"/>
    </xf>
    <xf numFmtId="178" fontId="5" fillId="0" borderId="65" xfId="0" applyNumberFormat="1" applyFont="1" applyBorder="1" applyAlignment="1">
      <alignment vertical="center" shrinkToFit="1"/>
    </xf>
    <xf numFmtId="186" fontId="5" fillId="0" borderId="65" xfId="0" applyNumberFormat="1" applyFont="1" applyBorder="1" applyAlignment="1">
      <alignment horizontal="right" vertical="center" shrinkToFit="1"/>
    </xf>
    <xf numFmtId="189" fontId="5" fillId="0" borderId="31" xfId="0" applyNumberFormat="1" applyFont="1" applyBorder="1" applyAlignment="1">
      <alignment horizontal="right" vertical="center" shrinkToFit="1"/>
    </xf>
    <xf numFmtId="184" fontId="5" fillId="0" borderId="12" xfId="0" applyNumberFormat="1" applyFont="1" applyBorder="1" applyAlignment="1">
      <alignment vertical="center" shrinkToFit="1"/>
    </xf>
    <xf numFmtId="184" fontId="5" fillId="0" borderId="27" xfId="0" applyNumberFormat="1" applyFont="1" applyBorder="1" applyAlignment="1">
      <alignment vertical="center" shrinkToFit="1"/>
    </xf>
    <xf numFmtId="181" fontId="5" fillId="0" borderId="50" xfId="0" applyNumberFormat="1" applyFont="1" applyBorder="1" applyAlignment="1">
      <alignment vertical="center" shrinkToFit="1"/>
    </xf>
    <xf numFmtId="1" fontId="5" fillId="0" borderId="81" xfId="0" applyNumberFormat="1" applyFont="1" applyBorder="1" applyAlignment="1">
      <alignment vertical="center" shrinkToFit="1"/>
    </xf>
    <xf numFmtId="178" fontId="5" fillId="0" borderId="90" xfId="0" applyNumberFormat="1" applyFont="1" applyBorder="1" applyAlignment="1">
      <alignment vertical="center" shrinkToFit="1"/>
    </xf>
    <xf numFmtId="186" fontId="5" fillId="0" borderId="90" xfId="0" applyNumberFormat="1" applyFont="1" applyBorder="1" applyAlignment="1">
      <alignment horizontal="right" vertical="center" shrinkToFit="1"/>
    </xf>
    <xf numFmtId="189" fontId="5" fillId="0" borderId="32" xfId="0" applyNumberFormat="1" applyFont="1" applyBorder="1" applyAlignment="1">
      <alignment horizontal="right" vertical="center" shrinkToFit="1"/>
    </xf>
    <xf numFmtId="184" fontId="5" fillId="0" borderId="13" xfId="0" applyNumberFormat="1" applyFont="1" applyBorder="1" applyAlignment="1">
      <alignment vertical="center" shrinkToFit="1"/>
    </xf>
    <xf numFmtId="184" fontId="5" fillId="0" borderId="15" xfId="0" applyNumberFormat="1" applyFont="1" applyBorder="1" applyAlignment="1">
      <alignment vertical="center" shrinkToFit="1"/>
    </xf>
    <xf numFmtId="181" fontId="5" fillId="0" borderId="46" xfId="0" applyNumberFormat="1" applyFont="1" applyBorder="1" applyAlignment="1">
      <alignment vertical="center" shrinkToFit="1"/>
    </xf>
    <xf numFmtId="0" fontId="5" fillId="0" borderId="32" xfId="0" applyFont="1" applyBorder="1" applyAlignment="1">
      <alignment vertical="center" shrinkToFit="1"/>
    </xf>
    <xf numFmtId="186" fontId="5" fillId="0" borderId="90" xfId="0" applyNumberFormat="1" applyFont="1" applyBorder="1" applyAlignment="1">
      <alignment vertical="center" shrinkToFit="1"/>
    </xf>
    <xf numFmtId="178" fontId="5" fillId="0" borderId="80" xfId="0" applyNumberFormat="1" applyFont="1" applyBorder="1" applyAlignment="1">
      <alignment vertical="center" shrinkToFit="1"/>
    </xf>
    <xf numFmtId="1" fontId="5" fillId="0" borderId="12" xfId="0" applyNumberFormat="1" applyFont="1" applyBorder="1" applyAlignment="1">
      <alignment vertical="center" shrinkToFit="1"/>
    </xf>
    <xf numFmtId="3" fontId="5" fillId="0" borderId="26" xfId="0" applyNumberFormat="1" applyFont="1" applyBorder="1" applyAlignment="1">
      <alignment vertical="center" shrinkToFit="1"/>
    </xf>
    <xf numFmtId="186" fontId="5" fillId="0" borderId="31" xfId="0" applyNumberFormat="1" applyFont="1" applyBorder="1">
      <alignment vertical="center"/>
    </xf>
    <xf numFmtId="189" fontId="5" fillId="0" borderId="31" xfId="0" applyNumberFormat="1" applyFont="1" applyBorder="1">
      <alignment vertical="center"/>
    </xf>
    <xf numFmtId="184" fontId="5" fillId="0" borderId="12" xfId="0" applyNumberFormat="1" applyFont="1" applyBorder="1">
      <alignment vertical="center"/>
    </xf>
    <xf numFmtId="184" fontId="5" fillId="0" borderId="27" xfId="0" applyNumberFormat="1" applyFont="1" applyBorder="1">
      <alignment vertical="center"/>
    </xf>
    <xf numFmtId="0" fontId="5" fillId="0" borderId="50" xfId="0" applyFont="1" applyBorder="1">
      <alignment vertical="center"/>
    </xf>
    <xf numFmtId="1" fontId="5" fillId="0" borderId="13" xfId="0" applyNumberFormat="1" applyFont="1" applyBorder="1" applyAlignment="1">
      <alignment vertical="center" shrinkToFit="1"/>
    </xf>
    <xf numFmtId="3" fontId="5" fillId="0" borderId="46" xfId="0" applyNumberFormat="1" applyFont="1" applyBorder="1" applyAlignment="1">
      <alignment vertical="center" shrinkToFit="1"/>
    </xf>
    <xf numFmtId="178" fontId="5" fillId="0" borderId="23" xfId="0" applyNumberFormat="1" applyFont="1" applyBorder="1">
      <alignment vertical="center"/>
    </xf>
    <xf numFmtId="178" fontId="5" fillId="0" borderId="90" xfId="0" applyNumberFormat="1" applyFont="1" applyBorder="1">
      <alignment vertical="center"/>
    </xf>
    <xf numFmtId="186" fontId="5" fillId="0" borderId="32" xfId="0" applyNumberFormat="1" applyFont="1" applyBorder="1">
      <alignment vertical="center"/>
    </xf>
    <xf numFmtId="189" fontId="5" fillId="0" borderId="32" xfId="0" applyNumberFormat="1" applyFont="1" applyBorder="1">
      <alignment vertical="center"/>
    </xf>
    <xf numFmtId="184" fontId="5" fillId="0" borderId="112" xfId="50" applyNumberFormat="1" applyFont="1" applyFill="1" applyBorder="1" applyAlignment="1">
      <alignment vertical="center"/>
    </xf>
    <xf numFmtId="184" fontId="5" fillId="0" borderId="118" xfId="50" applyNumberFormat="1" applyFont="1" applyFill="1" applyBorder="1" applyAlignment="1">
      <alignment vertical="center"/>
    </xf>
    <xf numFmtId="38" fontId="5" fillId="0" borderId="117" xfId="50" applyFont="1" applyFill="1" applyBorder="1" applyAlignment="1">
      <alignment vertical="center"/>
    </xf>
    <xf numFmtId="1" fontId="5" fillId="0" borderId="106" xfId="0" applyNumberFormat="1" applyFont="1" applyBorder="1" applyAlignment="1">
      <alignment vertical="center" shrinkToFit="1"/>
    </xf>
    <xf numFmtId="1" fontId="5" fillId="0" borderId="121" xfId="0" applyNumberFormat="1" applyFont="1" applyBorder="1" applyAlignment="1">
      <alignment vertical="center" shrinkToFit="1"/>
    </xf>
    <xf numFmtId="1" fontId="5" fillId="0" borderId="107" xfId="0" applyNumberFormat="1" applyFont="1" applyBorder="1" applyAlignment="1">
      <alignment vertical="center" shrinkToFit="1"/>
    </xf>
    <xf numFmtId="178" fontId="5" fillId="0" borderId="109" xfId="0" applyNumberFormat="1" applyFont="1" applyBorder="1" applyAlignment="1">
      <alignment vertical="center" wrapText="1" shrinkToFit="1"/>
    </xf>
    <xf numFmtId="177" fontId="5" fillId="0" borderId="107" xfId="0" applyNumberFormat="1" applyFont="1" applyBorder="1" applyAlignment="1">
      <alignment vertical="center" wrapText="1" shrinkToFit="1"/>
    </xf>
    <xf numFmtId="177" fontId="5" fillId="0" borderId="120" xfId="0" applyNumberFormat="1" applyFont="1" applyBorder="1" applyAlignment="1">
      <alignment vertical="center" wrapText="1" shrinkToFit="1"/>
    </xf>
    <xf numFmtId="186" fontId="5" fillId="0" borderId="109" xfId="0" applyNumberFormat="1" applyFont="1" applyBorder="1" applyAlignment="1">
      <alignment vertical="center" shrinkToFit="1"/>
    </xf>
    <xf numFmtId="189" fontId="5" fillId="0" borderId="92" xfId="0" applyNumberFormat="1" applyFont="1" applyBorder="1" applyAlignment="1">
      <alignment vertical="center" wrapText="1" shrinkToFit="1"/>
    </xf>
    <xf numFmtId="184" fontId="5" fillId="0" borderId="16" xfId="0" applyNumberFormat="1" applyFont="1" applyBorder="1">
      <alignment vertical="center"/>
    </xf>
    <xf numFmtId="3" fontId="5" fillId="0" borderId="51" xfId="0" applyNumberFormat="1" applyFont="1" applyBorder="1">
      <alignment vertical="center"/>
    </xf>
    <xf numFmtId="186" fontId="5" fillId="0" borderId="65" xfId="0" applyNumberFormat="1" applyFont="1" applyBorder="1" applyAlignment="1">
      <alignment vertical="center" shrinkToFit="1"/>
    </xf>
    <xf numFmtId="189" fontId="5" fillId="0" borderId="31" xfId="0" applyNumberFormat="1" applyFont="1" applyBorder="1" applyAlignment="1">
      <alignment vertical="center" shrinkToFit="1"/>
    </xf>
    <xf numFmtId="189" fontId="5" fillId="0" borderId="32" xfId="0" applyNumberFormat="1" applyFont="1" applyBorder="1" applyAlignment="1">
      <alignment vertical="center" shrinkToFit="1"/>
    </xf>
    <xf numFmtId="178" fontId="5" fillId="0" borderId="114" xfId="0" applyNumberFormat="1" applyFont="1" applyBorder="1" applyAlignment="1">
      <alignment vertical="center" shrinkToFit="1"/>
    </xf>
    <xf numFmtId="1" fontId="5" fillId="0" borderId="47" xfId="0" applyNumberFormat="1" applyFont="1" applyBorder="1" applyAlignment="1">
      <alignment vertical="center" shrinkToFit="1"/>
    </xf>
    <xf numFmtId="1" fontId="5" fillId="0" borderId="114" xfId="0" applyNumberFormat="1" applyFont="1" applyBorder="1" applyAlignment="1">
      <alignment vertical="center" shrinkToFit="1"/>
    </xf>
    <xf numFmtId="178" fontId="5" fillId="0" borderId="104" xfId="0" applyNumberFormat="1" applyFont="1" applyBorder="1" applyAlignment="1">
      <alignment vertical="center" shrinkToFit="1"/>
    </xf>
    <xf numFmtId="186" fontId="5" fillId="0" borderId="104" xfId="0" applyNumberFormat="1" applyFont="1" applyBorder="1" applyAlignment="1">
      <alignment vertical="center" shrinkToFit="1"/>
    </xf>
    <xf numFmtId="189" fontId="5" fillId="0" borderId="41" xfId="0" applyNumberFormat="1" applyFont="1" applyBorder="1" applyAlignment="1">
      <alignment vertical="center" shrinkToFit="1"/>
    </xf>
    <xf numFmtId="184" fontId="5" fillId="0" borderId="82" xfId="0" applyNumberFormat="1" applyFont="1" applyBorder="1" applyAlignment="1">
      <alignment vertical="center" shrinkToFit="1"/>
    </xf>
    <xf numFmtId="184" fontId="5" fillId="0" borderId="51" xfId="0" applyNumberFormat="1" applyFont="1" applyBorder="1" applyAlignment="1">
      <alignment vertical="center" shrinkToFit="1"/>
    </xf>
    <xf numFmtId="38" fontId="5" fillId="0" borderId="50" xfId="50" applyFont="1" applyFill="1" applyBorder="1" applyAlignment="1">
      <alignment vertical="center"/>
    </xf>
    <xf numFmtId="189" fontId="5" fillId="0" borderId="37" xfId="0" applyNumberFormat="1" applyFont="1" applyBorder="1">
      <alignment vertical="center"/>
    </xf>
    <xf numFmtId="38" fontId="5" fillId="0" borderId="123" xfId="50" applyFont="1" applyFill="1" applyBorder="1" applyAlignment="1">
      <alignment vertical="center"/>
    </xf>
    <xf numFmtId="184" fontId="5" fillId="0" borderId="24" xfId="0" applyNumberFormat="1" applyFont="1" applyBorder="1">
      <alignment vertical="center"/>
    </xf>
    <xf numFmtId="38" fontId="5" fillId="0" borderId="51" xfId="50" applyFont="1" applyFill="1" applyBorder="1" applyAlignment="1">
      <alignment vertical="center"/>
    </xf>
    <xf numFmtId="1" fontId="5" fillId="0" borderId="25" xfId="0" applyNumberFormat="1" applyFont="1" applyBorder="1" applyAlignment="1">
      <alignment vertical="center" shrinkToFit="1"/>
    </xf>
    <xf numFmtId="1" fontId="5" fillId="0" borderId="79" xfId="0" applyNumberFormat="1" applyFont="1" applyBorder="1" applyAlignment="1">
      <alignment vertical="center" shrinkToFit="1"/>
    </xf>
    <xf numFmtId="178" fontId="5" fillId="0" borderId="93" xfId="0" applyNumberFormat="1" applyFont="1" applyBorder="1" applyAlignment="1">
      <alignment vertical="center" shrinkToFit="1"/>
    </xf>
    <xf numFmtId="186" fontId="5" fillId="0" borderId="93" xfId="0" applyNumberFormat="1" applyFont="1" applyBorder="1" applyAlignment="1">
      <alignment vertical="center" shrinkToFit="1"/>
    </xf>
    <xf numFmtId="189" fontId="5" fillId="0" borderId="42" xfId="0" applyNumberFormat="1" applyFont="1" applyBorder="1" applyAlignment="1">
      <alignment vertical="center" shrinkToFit="1"/>
    </xf>
    <xf numFmtId="184" fontId="5" fillId="0" borderId="16" xfId="0" applyNumberFormat="1" applyFont="1" applyBorder="1" applyAlignment="1">
      <alignment vertical="center" shrinkToFit="1"/>
    </xf>
    <xf numFmtId="181" fontId="5" fillId="0" borderId="51" xfId="0" applyNumberFormat="1" applyFont="1" applyBorder="1" applyAlignment="1">
      <alignment vertical="center" shrinkToFit="1"/>
    </xf>
    <xf numFmtId="186" fontId="5" fillId="0" borderId="50" xfId="0" applyNumberFormat="1" applyFont="1" applyBorder="1">
      <alignment vertical="center"/>
    </xf>
    <xf numFmtId="178" fontId="5" fillId="0" borderId="14" xfId="0" applyNumberFormat="1" applyFont="1" applyBorder="1">
      <alignment vertical="center"/>
    </xf>
    <xf numFmtId="177" fontId="5" fillId="0" borderId="14" xfId="0" applyNumberFormat="1" applyFont="1" applyBorder="1">
      <alignment vertical="center"/>
    </xf>
    <xf numFmtId="186" fontId="5" fillId="0" borderId="90" xfId="0" applyNumberFormat="1" applyFont="1" applyBorder="1">
      <alignment vertical="center"/>
    </xf>
    <xf numFmtId="1" fontId="5" fillId="0" borderId="126" xfId="0" applyNumberFormat="1" applyFont="1" applyBorder="1" applyAlignment="1">
      <alignment vertical="center" shrinkToFit="1"/>
    </xf>
    <xf numFmtId="178" fontId="5" fillId="0" borderId="120" xfId="0" applyNumberFormat="1" applyFont="1" applyBorder="1" applyAlignment="1">
      <alignment vertical="center" wrapText="1" shrinkToFit="1"/>
    </xf>
    <xf numFmtId="184" fontId="5" fillId="0" borderId="65" xfId="50" applyNumberFormat="1" applyFont="1" applyFill="1" applyBorder="1" applyAlignment="1">
      <alignment vertical="center"/>
    </xf>
    <xf numFmtId="184" fontId="5" fillId="0" borderId="27" xfId="50" applyNumberFormat="1" applyFont="1" applyFill="1" applyBorder="1" applyAlignment="1">
      <alignment vertical="center"/>
    </xf>
    <xf numFmtId="178" fontId="5" fillId="0" borderId="81" xfId="0" applyNumberFormat="1" applyFont="1" applyBorder="1">
      <alignment vertical="center"/>
    </xf>
    <xf numFmtId="184" fontId="5" fillId="0" borderId="112" xfId="0" applyNumberFormat="1" applyFont="1" applyBorder="1">
      <alignment vertical="center"/>
    </xf>
    <xf numFmtId="184" fontId="5" fillId="0" borderId="118" xfId="0" applyNumberFormat="1" applyFont="1" applyBorder="1">
      <alignment vertical="center"/>
    </xf>
    <xf numFmtId="184" fontId="5" fillId="0" borderId="124" xfId="0" applyNumberFormat="1" applyFont="1" applyBorder="1">
      <alignment vertical="center"/>
    </xf>
    <xf numFmtId="184" fontId="5" fillId="0" borderId="127" xfId="0" applyNumberFormat="1" applyFont="1" applyBorder="1">
      <alignment vertical="center"/>
    </xf>
    <xf numFmtId="184" fontId="5" fillId="0" borderId="93" xfId="50" applyNumberFormat="1" applyFont="1" applyFill="1" applyBorder="1" applyAlignment="1">
      <alignment vertical="center"/>
    </xf>
    <xf numFmtId="184" fontId="5" fillId="0" borderId="16" xfId="50" applyNumberFormat="1" applyFont="1" applyFill="1" applyBorder="1" applyAlignment="1">
      <alignment vertical="center"/>
    </xf>
    <xf numFmtId="184" fontId="5" fillId="0" borderId="26" xfId="50" applyNumberFormat="1" applyFont="1" applyFill="1" applyBorder="1" applyAlignment="1">
      <alignment vertical="center"/>
    </xf>
    <xf numFmtId="38" fontId="5" fillId="0" borderId="22" xfId="50" applyFont="1" applyFill="1" applyBorder="1" applyAlignment="1">
      <alignment vertical="center"/>
    </xf>
    <xf numFmtId="184" fontId="5" fillId="0" borderId="25" xfId="50" applyNumberFormat="1" applyFont="1" applyFill="1" applyBorder="1" applyAlignment="1">
      <alignment vertical="center"/>
    </xf>
    <xf numFmtId="38" fontId="5" fillId="0" borderId="10" xfId="50" applyFont="1" applyFill="1" applyBorder="1" applyAlignment="1">
      <alignment vertical="center"/>
    </xf>
    <xf numFmtId="184" fontId="5" fillId="0" borderId="93" xfId="0" applyNumberFormat="1" applyFont="1" applyBorder="1">
      <alignment vertical="center"/>
    </xf>
    <xf numFmtId="38" fontId="5" fillId="0" borderId="65" xfId="50" applyFont="1" applyFill="1" applyBorder="1" applyAlignment="1">
      <alignment vertical="center"/>
    </xf>
    <xf numFmtId="38" fontId="5" fillId="0" borderId="27" xfId="50" applyFont="1" applyFill="1" applyBorder="1" applyAlignment="1">
      <alignment vertical="center"/>
    </xf>
    <xf numFmtId="38" fontId="5" fillId="0" borderId="93" xfId="50" applyFont="1" applyFill="1" applyBorder="1" applyAlignment="1">
      <alignment vertical="center"/>
    </xf>
    <xf numFmtId="38" fontId="5" fillId="0" borderId="16" xfId="50" applyFont="1" applyFill="1" applyBorder="1" applyAlignment="1">
      <alignment vertical="center"/>
    </xf>
    <xf numFmtId="178" fontId="5" fillId="0" borderId="106" xfId="0" applyNumberFormat="1" applyFont="1" applyBorder="1" applyAlignment="1">
      <alignment vertical="center" shrinkToFit="1"/>
    </xf>
    <xf numFmtId="3" fontId="5" fillId="0" borderId="16" xfId="0" applyNumberFormat="1" applyFont="1" applyBorder="1">
      <alignment vertical="center"/>
    </xf>
    <xf numFmtId="200" fontId="5" fillId="0" borderId="60" xfId="51" applyNumberFormat="1" applyFont="1" applyFill="1" applyBorder="1" applyAlignment="1" applyProtection="1">
      <alignment vertical="center"/>
    </xf>
    <xf numFmtId="184" fontId="5" fillId="0" borderId="66" xfId="0" applyNumberFormat="1" applyFont="1" applyBorder="1" applyAlignment="1">
      <alignment vertical="center" shrinkToFit="1"/>
    </xf>
    <xf numFmtId="200" fontId="5" fillId="0" borderId="15" xfId="51" applyNumberFormat="1" applyFont="1" applyFill="1" applyBorder="1" applyAlignment="1" applyProtection="1">
      <alignment vertical="center"/>
    </xf>
    <xf numFmtId="181" fontId="5" fillId="0" borderId="77" xfId="0" applyNumberFormat="1" applyFont="1" applyBorder="1" applyAlignment="1">
      <alignment vertical="center" shrinkToFit="1"/>
    </xf>
    <xf numFmtId="200" fontId="5" fillId="0" borderId="62" xfId="51" applyNumberFormat="1" applyFont="1" applyFill="1" applyBorder="1" applyAlignment="1" applyProtection="1">
      <alignment vertical="center"/>
    </xf>
    <xf numFmtId="184" fontId="5" fillId="0" borderId="83" xfId="0" applyNumberFormat="1" applyFont="1" applyBorder="1" applyAlignment="1">
      <alignment vertical="center" shrinkToFit="1"/>
    </xf>
    <xf numFmtId="178" fontId="5" fillId="0" borderId="102" xfId="0" applyNumberFormat="1" applyFont="1" applyBorder="1" applyAlignment="1">
      <alignment vertical="center" shrinkToFit="1"/>
    </xf>
    <xf numFmtId="1" fontId="5" fillId="0" borderId="64" xfId="0" applyNumberFormat="1" applyFont="1" applyBorder="1" applyAlignment="1">
      <alignment vertical="center" shrinkToFit="1"/>
    </xf>
    <xf numFmtId="1" fontId="5" fillId="0" borderId="103" xfId="0" applyNumberFormat="1" applyFont="1" applyBorder="1" applyAlignment="1">
      <alignment vertical="center" shrinkToFit="1"/>
    </xf>
    <xf numFmtId="1" fontId="5" fillId="0" borderId="102" xfId="0" applyNumberFormat="1" applyFont="1" applyBorder="1" applyAlignment="1">
      <alignment vertical="center" shrinkToFit="1"/>
    </xf>
    <xf numFmtId="178" fontId="5" fillId="0" borderId="103" xfId="0" applyNumberFormat="1" applyFont="1" applyBorder="1" applyAlignment="1">
      <alignment vertical="center" shrinkToFit="1"/>
    </xf>
    <xf numFmtId="186" fontId="5" fillId="0" borderId="103" xfId="0" applyNumberFormat="1" applyFont="1" applyBorder="1" applyAlignment="1">
      <alignment vertical="center" shrinkToFit="1"/>
    </xf>
    <xf numFmtId="189" fontId="5" fillId="0" borderId="63" xfId="0" applyNumberFormat="1" applyFont="1" applyBorder="1" applyAlignment="1">
      <alignment vertical="center" shrinkToFit="1"/>
    </xf>
    <xf numFmtId="184" fontId="5" fillId="0" borderId="119" xfId="0" applyNumberFormat="1" applyFont="1" applyBorder="1" applyAlignment="1">
      <alignment vertical="center" shrinkToFit="1"/>
    </xf>
    <xf numFmtId="181" fontId="5" fillId="0" borderId="83" xfId="0" applyNumberFormat="1" applyFont="1" applyBorder="1" applyAlignment="1">
      <alignment vertical="center" shrinkToFit="1"/>
    </xf>
    <xf numFmtId="0" fontId="5" fillId="0" borderId="65" xfId="0" applyFont="1" applyBorder="1">
      <alignment vertical="center"/>
    </xf>
    <xf numFmtId="0" fontId="5" fillId="0" borderId="27" xfId="0" applyFont="1" applyBorder="1">
      <alignment vertical="center"/>
    </xf>
    <xf numFmtId="0" fontId="5" fillId="0" borderId="117" xfId="0" applyFont="1" applyBorder="1">
      <alignment vertical="center"/>
    </xf>
    <xf numFmtId="183" fontId="5" fillId="0" borderId="117" xfId="0" applyNumberFormat="1" applyFont="1" applyBorder="1">
      <alignment vertical="center"/>
    </xf>
    <xf numFmtId="178" fontId="51" fillId="0" borderId="109" xfId="0" applyNumberFormat="1" applyFont="1" applyBorder="1" applyAlignment="1">
      <alignment vertical="center" wrapText="1" shrinkToFit="1"/>
    </xf>
    <xf numFmtId="177" fontId="51" fillId="0" borderId="107" xfId="0" applyNumberFormat="1" applyFont="1" applyBorder="1" applyAlignment="1">
      <alignment vertical="center" wrapText="1" shrinkToFit="1"/>
    </xf>
    <xf numFmtId="177" fontId="51" fillId="0" borderId="120" xfId="0" applyNumberFormat="1" applyFont="1" applyBorder="1" applyAlignment="1">
      <alignment vertical="center" wrapText="1" shrinkToFit="1"/>
    </xf>
    <xf numFmtId="3" fontId="5" fillId="0" borderId="51" xfId="0" applyNumberFormat="1" applyFont="1" applyBorder="1" applyAlignment="1">
      <alignment vertical="center" shrinkToFit="1"/>
    </xf>
    <xf numFmtId="0" fontId="5" fillId="0" borderId="121" xfId="0" applyFont="1" applyBorder="1" applyAlignment="1">
      <alignment vertical="center" shrinkToFit="1"/>
    </xf>
    <xf numFmtId="0" fontId="5" fillId="0" borderId="107" xfId="0" applyFont="1" applyBorder="1" applyAlignment="1">
      <alignment vertical="center" wrapText="1" shrinkToFit="1"/>
    </xf>
    <xf numFmtId="0" fontId="5" fillId="0" borderId="120" xfId="0" applyFont="1" applyBorder="1" applyAlignment="1">
      <alignment vertical="center" wrapText="1" shrinkToFit="1"/>
    </xf>
    <xf numFmtId="0" fontId="5" fillId="0" borderId="49" xfId="0" applyFont="1" applyBorder="1" applyAlignment="1">
      <alignment horizontal="right" vertical="center" shrinkToFit="1"/>
    </xf>
    <xf numFmtId="178" fontId="5" fillId="0" borderId="48" xfId="0" applyNumberFormat="1" applyFont="1" applyBorder="1" applyAlignment="1">
      <alignment vertical="center" shrinkToFit="1"/>
    </xf>
    <xf numFmtId="0" fontId="5" fillId="0" borderId="17" xfId="0" applyFont="1" applyBorder="1" applyAlignment="1">
      <alignment horizontal="centerContinuous" vertical="top" shrinkToFit="1"/>
    </xf>
    <xf numFmtId="0" fontId="5" fillId="0" borderId="0" xfId="0" applyFont="1" applyAlignment="1">
      <alignment horizontal="centerContinuous" vertical="top" shrinkToFit="1"/>
    </xf>
    <xf numFmtId="0" fontId="5" fillId="0" borderId="38" xfId="0" applyFont="1" applyBorder="1" applyAlignment="1">
      <alignment horizontal="centerContinuous" vertical="top" shrinkToFit="1"/>
    </xf>
    <xf numFmtId="0" fontId="5" fillId="0" borderId="17" xfId="0" applyFont="1" applyBorder="1" applyAlignment="1">
      <alignment vertical="top" shrinkToFit="1"/>
    </xf>
    <xf numFmtId="0" fontId="5" fillId="0" borderId="0" xfId="0" applyFont="1" applyAlignment="1">
      <alignment vertical="top" shrinkToFit="1"/>
    </xf>
    <xf numFmtId="0" fontId="5" fillId="0" borderId="38" xfId="0" applyFont="1" applyBorder="1" applyAlignment="1">
      <alignment vertical="top" shrinkToFit="1"/>
    </xf>
    <xf numFmtId="0" fontId="5" fillId="0" borderId="40" xfId="0" applyFont="1" applyBorder="1" applyAlignment="1">
      <alignment vertical="top" shrinkToFit="1"/>
    </xf>
    <xf numFmtId="0" fontId="5" fillId="0" borderId="11" xfId="0" applyFont="1" applyBorder="1" applyAlignment="1">
      <alignment vertical="top" shrinkToFit="1"/>
    </xf>
    <xf numFmtId="0" fontId="5" fillId="0" borderId="39" xfId="0" applyFont="1" applyBorder="1" applyAlignment="1">
      <alignment vertical="top" shrinkToFit="1"/>
    </xf>
    <xf numFmtId="0" fontId="0" fillId="0" borderId="11" xfId="0" applyBorder="1">
      <alignment vertical="center"/>
    </xf>
    <xf numFmtId="0" fontId="0" fillId="0" borderId="39" xfId="0" applyBorder="1">
      <alignment vertical="center"/>
    </xf>
    <xf numFmtId="0" fontId="0" fillId="0" borderId="17" xfId="0" applyBorder="1">
      <alignment vertical="center"/>
    </xf>
    <xf numFmtId="181" fontId="5" fillId="0" borderId="31" xfId="0" applyNumberFormat="1" applyFont="1" applyBorder="1" applyAlignment="1">
      <alignment vertical="center" shrinkToFit="1"/>
    </xf>
    <xf numFmtId="3" fontId="5" fillId="0" borderId="42" xfId="0" applyNumberFormat="1" applyFont="1" applyBorder="1">
      <alignment vertical="center"/>
    </xf>
    <xf numFmtId="1" fontId="5" fillId="0" borderId="41" xfId="0" applyNumberFormat="1" applyFont="1" applyBorder="1" applyAlignment="1">
      <alignment vertical="center" shrinkToFit="1"/>
    </xf>
    <xf numFmtId="38" fontId="5" fillId="0" borderId="42" xfId="50" applyFont="1" applyFill="1" applyBorder="1">
      <alignment vertical="center"/>
    </xf>
    <xf numFmtId="1" fontId="5" fillId="0" borderId="42" xfId="0" applyNumberFormat="1" applyFont="1" applyBorder="1" applyAlignment="1">
      <alignment vertical="center" shrinkToFit="1"/>
    </xf>
    <xf numFmtId="181" fontId="5" fillId="0" borderId="42" xfId="0" applyNumberFormat="1" applyFont="1" applyBorder="1" applyAlignment="1">
      <alignment vertical="center" shrinkToFit="1"/>
    </xf>
    <xf numFmtId="178" fontId="5" fillId="0" borderId="32" xfId="0" applyNumberFormat="1" applyFont="1" applyBorder="1" applyAlignment="1">
      <alignment horizontal="center" vertical="center" shrinkToFit="1"/>
    </xf>
    <xf numFmtId="181" fontId="5" fillId="0" borderId="63" xfId="0" applyNumberFormat="1" applyFont="1" applyBorder="1" applyAlignment="1">
      <alignment vertical="center" shrinkToFit="1"/>
    </xf>
    <xf numFmtId="184" fontId="5" fillId="0" borderId="41" xfId="0" applyNumberFormat="1" applyFont="1" applyBorder="1" applyAlignment="1">
      <alignment vertical="center" shrinkToFit="1"/>
    </xf>
    <xf numFmtId="188" fontId="5" fillId="0" borderId="30" xfId="0" applyNumberFormat="1" applyFont="1" applyBorder="1" applyAlignment="1">
      <alignment vertical="center" shrinkToFit="1"/>
    </xf>
    <xf numFmtId="188" fontId="5" fillId="0" borderId="120" xfId="0" applyNumberFormat="1" applyFont="1" applyBorder="1" applyAlignment="1">
      <alignment vertical="center" wrapText="1" shrinkToFit="1"/>
    </xf>
    <xf numFmtId="188" fontId="5" fillId="0" borderId="10" xfId="0" applyNumberFormat="1" applyFont="1" applyBorder="1" applyAlignment="1">
      <alignment vertical="center" shrinkToFit="1"/>
    </xf>
    <xf numFmtId="188" fontId="5" fillId="0" borderId="43" xfId="0" applyNumberFormat="1" applyFont="1" applyBorder="1" applyAlignment="1">
      <alignment vertical="center" shrinkToFit="1"/>
    </xf>
    <xf numFmtId="177" fontId="5" fillId="0" borderId="31" xfId="0" applyNumberFormat="1" applyFont="1" applyBorder="1" applyAlignment="1">
      <alignment vertical="center" shrinkToFit="1"/>
    </xf>
    <xf numFmtId="188" fontId="5" fillId="0" borderId="31" xfId="0" applyNumberFormat="1" applyFont="1" applyBorder="1" applyAlignment="1">
      <alignment vertical="center" shrinkToFit="1"/>
    </xf>
    <xf numFmtId="181" fontId="5" fillId="0" borderId="26" xfId="0" applyNumberFormat="1" applyFont="1" applyBorder="1" applyAlignment="1">
      <alignment vertical="center" shrinkToFit="1"/>
    </xf>
    <xf numFmtId="181" fontId="5" fillId="0" borderId="22" xfId="0" applyNumberFormat="1" applyFont="1" applyBorder="1" applyAlignment="1">
      <alignment vertical="center" shrinkToFit="1"/>
    </xf>
    <xf numFmtId="177" fontId="5" fillId="0" borderId="32" xfId="0" applyNumberFormat="1" applyFont="1" applyBorder="1" applyAlignment="1">
      <alignment vertical="center" shrinkToFit="1"/>
    </xf>
    <xf numFmtId="188" fontId="5" fillId="0" borderId="32" xfId="0" applyNumberFormat="1" applyFont="1" applyBorder="1" applyAlignment="1">
      <alignment vertical="center" shrinkToFit="1"/>
    </xf>
    <xf numFmtId="181" fontId="5" fillId="0" borderId="23" xfId="0" applyNumberFormat="1" applyFont="1" applyBorder="1" applyAlignment="1">
      <alignment vertical="center" shrinkToFit="1"/>
    </xf>
    <xf numFmtId="181" fontId="5" fillId="0" borderId="14" xfId="0" applyNumberFormat="1" applyFont="1" applyBorder="1" applyAlignment="1">
      <alignment vertical="center" shrinkToFit="1"/>
    </xf>
    <xf numFmtId="177" fontId="5" fillId="0" borderId="41" xfId="0" applyNumberFormat="1" applyFont="1" applyBorder="1" applyAlignment="1">
      <alignment vertical="center" shrinkToFit="1"/>
    </xf>
    <xf numFmtId="188" fontId="5" fillId="0" borderId="41" xfId="0" applyNumberFormat="1" applyFont="1" applyBorder="1" applyAlignment="1">
      <alignment vertical="center" shrinkToFit="1"/>
    </xf>
    <xf numFmtId="181" fontId="5" fillId="0" borderId="47" xfId="0" applyNumberFormat="1" applyFont="1" applyBorder="1" applyAlignment="1">
      <alignment vertical="center" shrinkToFit="1"/>
    </xf>
    <xf numFmtId="181" fontId="5" fillId="0" borderId="30" xfId="0" applyNumberFormat="1" applyFont="1" applyBorder="1" applyAlignment="1">
      <alignment vertical="center" shrinkToFit="1"/>
    </xf>
    <xf numFmtId="0" fontId="5" fillId="0" borderId="85" xfId="0" applyFont="1" applyBorder="1" applyAlignment="1">
      <alignment horizontal="center" vertical="center" shrinkToFit="1"/>
    </xf>
    <xf numFmtId="188" fontId="5" fillId="0" borderId="31" xfId="0" applyNumberFormat="1" applyFont="1" applyBorder="1">
      <alignment vertical="center"/>
    </xf>
    <xf numFmtId="0" fontId="5" fillId="0" borderId="26" xfId="0" applyFont="1" applyBorder="1">
      <alignment vertical="center"/>
    </xf>
    <xf numFmtId="0" fontId="5" fillId="0" borderId="22" xfId="0" applyFont="1" applyBorder="1">
      <alignment vertical="center"/>
    </xf>
    <xf numFmtId="0" fontId="5" fillId="0" borderId="84" xfId="0" applyFont="1" applyBorder="1" applyAlignment="1">
      <alignment horizontal="center" vertical="center" shrinkToFit="1"/>
    </xf>
    <xf numFmtId="192" fontId="5" fillId="0" borderId="84" xfId="0" applyNumberFormat="1" applyFont="1" applyBorder="1" applyAlignment="1">
      <alignment vertical="center" shrinkToFit="1"/>
    </xf>
    <xf numFmtId="188" fontId="5" fillId="0" borderId="32" xfId="0" applyNumberFormat="1" applyFont="1" applyBorder="1">
      <alignment vertical="center"/>
    </xf>
    <xf numFmtId="0" fontId="5" fillId="0" borderId="110" xfId="0" applyFont="1" applyBorder="1">
      <alignment vertical="center"/>
    </xf>
    <xf numFmtId="0" fontId="5" fillId="0" borderId="111" xfId="0" applyFont="1" applyBorder="1">
      <alignment vertical="center"/>
    </xf>
    <xf numFmtId="0" fontId="5" fillId="0" borderId="86" xfId="0" applyFont="1" applyBorder="1" applyAlignment="1">
      <alignment horizontal="center" vertical="center" shrinkToFit="1"/>
    </xf>
    <xf numFmtId="192" fontId="5" fillId="0" borderId="84" xfId="0" applyNumberFormat="1" applyFont="1" applyBorder="1" applyAlignment="1">
      <alignment horizontal="center" vertical="center" shrinkToFit="1"/>
    </xf>
    <xf numFmtId="183" fontId="5" fillId="0" borderId="110" xfId="0" applyNumberFormat="1" applyFont="1" applyBorder="1">
      <alignment vertical="center"/>
    </xf>
    <xf numFmtId="183" fontId="5" fillId="0" borderId="111" xfId="0" applyNumberFormat="1" applyFont="1" applyBorder="1">
      <alignment vertical="center"/>
    </xf>
    <xf numFmtId="0" fontId="5" fillId="0" borderId="87" xfId="0" applyFont="1" applyBorder="1" applyAlignment="1">
      <alignment vertical="center" shrinkToFit="1"/>
    </xf>
    <xf numFmtId="0" fontId="5" fillId="0" borderId="99" xfId="0" applyFont="1" applyBorder="1" applyAlignment="1">
      <alignment vertical="center" shrinkToFit="1"/>
    </xf>
    <xf numFmtId="0" fontId="5" fillId="0" borderId="88" xfId="0" applyFont="1" applyBorder="1" applyAlignment="1">
      <alignment vertical="center" shrinkToFit="1"/>
    </xf>
    <xf numFmtId="178" fontId="5" fillId="0" borderId="100" xfId="0" applyNumberFormat="1" applyFont="1" applyBorder="1" applyAlignment="1">
      <alignment vertical="center" shrinkToFit="1"/>
    </xf>
    <xf numFmtId="0" fontId="5" fillId="0" borderId="87" xfId="0" applyFont="1" applyBorder="1" applyAlignment="1">
      <alignment vertical="center" wrapText="1" shrinkToFit="1"/>
    </xf>
    <xf numFmtId="188" fontId="5" fillId="0" borderId="87" xfId="0" applyNumberFormat="1" applyFont="1" applyBorder="1" applyAlignment="1">
      <alignment vertical="center" wrapText="1" shrinkToFit="1"/>
    </xf>
    <xf numFmtId="3" fontId="5" fillId="0" borderId="25" xfId="0" applyNumberFormat="1" applyFont="1" applyBorder="1">
      <alignment vertical="center"/>
    </xf>
    <xf numFmtId="3" fontId="5" fillId="0" borderId="10" xfId="0" applyNumberFormat="1" applyFont="1" applyBorder="1">
      <alignment vertical="center"/>
    </xf>
    <xf numFmtId="38" fontId="5" fillId="0" borderId="26" xfId="50" applyFont="1" applyFill="1" applyBorder="1">
      <alignment vertical="center"/>
    </xf>
    <xf numFmtId="38" fontId="5" fillId="0" borderId="22" xfId="50" applyFont="1" applyFill="1" applyBorder="1">
      <alignment vertical="center"/>
    </xf>
    <xf numFmtId="38" fontId="5" fillId="0" borderId="110" xfId="50" applyFont="1" applyFill="1" applyBorder="1">
      <alignment vertical="center"/>
    </xf>
    <xf numFmtId="38" fontId="5" fillId="0" borderId="111" xfId="50" applyFont="1" applyFill="1" applyBorder="1">
      <alignment vertical="center"/>
    </xf>
    <xf numFmtId="177" fontId="5" fillId="0" borderId="92" xfId="0" applyNumberFormat="1" applyFont="1" applyBorder="1" applyAlignment="1">
      <alignment vertical="center" shrinkToFit="1"/>
    </xf>
    <xf numFmtId="188" fontId="5" fillId="0" borderId="92" xfId="0" applyNumberFormat="1" applyFont="1" applyBorder="1" applyAlignment="1">
      <alignment vertical="center" wrapText="1" shrinkToFit="1"/>
    </xf>
    <xf numFmtId="184" fontId="5" fillId="0" borderId="25" xfId="0" applyNumberFormat="1" applyFont="1" applyBorder="1" applyAlignment="1">
      <alignment vertical="center" shrinkToFit="1"/>
    </xf>
    <xf numFmtId="184" fontId="5" fillId="0" borderId="10" xfId="0" applyNumberFormat="1" applyFont="1" applyBorder="1" applyAlignment="1">
      <alignment vertical="center" shrinkToFit="1"/>
    </xf>
    <xf numFmtId="188" fontId="5" fillId="0" borderId="37" xfId="0" applyNumberFormat="1" applyFont="1" applyBorder="1">
      <alignment vertical="center"/>
    </xf>
    <xf numFmtId="38" fontId="5" fillId="0" borderId="25" xfId="50" applyFont="1" applyFill="1" applyBorder="1">
      <alignment vertical="center"/>
    </xf>
    <xf numFmtId="38" fontId="5" fillId="0" borderId="10" xfId="50" applyFont="1" applyFill="1" applyBorder="1">
      <alignment vertical="center"/>
    </xf>
    <xf numFmtId="177" fontId="5" fillId="0" borderId="42" xfId="0" applyNumberFormat="1" applyFont="1" applyBorder="1" applyAlignment="1">
      <alignment vertical="center" shrinkToFit="1"/>
    </xf>
    <xf numFmtId="188" fontId="5" fillId="0" borderId="42" xfId="0" applyNumberFormat="1" applyFont="1" applyBorder="1" applyAlignment="1">
      <alignment vertical="center" shrinkToFit="1"/>
    </xf>
    <xf numFmtId="181" fontId="5" fillId="0" borderId="25" xfId="0" applyNumberFormat="1" applyFont="1" applyBorder="1" applyAlignment="1">
      <alignment vertical="center" shrinkToFit="1"/>
    </xf>
    <xf numFmtId="181" fontId="5" fillId="0" borderId="10" xfId="0" applyNumberFormat="1" applyFont="1" applyBorder="1" applyAlignment="1">
      <alignment vertical="center" shrinkToFit="1"/>
    </xf>
    <xf numFmtId="38" fontId="5" fillId="0" borderId="128" xfId="50" applyFont="1" applyFill="1" applyBorder="1">
      <alignment vertical="center"/>
    </xf>
    <xf numFmtId="38" fontId="5" fillId="0" borderId="129" xfId="50" applyFont="1" applyFill="1" applyBorder="1">
      <alignment vertical="center"/>
    </xf>
    <xf numFmtId="181" fontId="5" fillId="0" borderId="64" xfId="0" applyNumberFormat="1" applyFont="1" applyBorder="1" applyAlignment="1">
      <alignment vertical="center" shrinkToFit="1"/>
    </xf>
    <xf numFmtId="181" fontId="5" fillId="0" borderId="43" xfId="0" applyNumberFormat="1" applyFont="1" applyBorder="1" applyAlignment="1">
      <alignment vertical="center" shrinkToFit="1"/>
    </xf>
    <xf numFmtId="184" fontId="5" fillId="0" borderId="47" xfId="0" applyNumberFormat="1" applyFont="1" applyBorder="1" applyAlignment="1">
      <alignment vertical="center" shrinkToFit="1"/>
    </xf>
    <xf numFmtId="184" fontId="5" fillId="0" borderId="30" xfId="0" applyNumberFormat="1" applyFont="1" applyBorder="1" applyAlignment="1">
      <alignment vertical="center" shrinkToFit="1"/>
    </xf>
    <xf numFmtId="177" fontId="5" fillId="0" borderId="63" xfId="0" applyNumberFormat="1" applyFont="1" applyBorder="1" applyAlignment="1">
      <alignment vertical="center" shrinkToFit="1"/>
    </xf>
    <xf numFmtId="188" fontId="5" fillId="0" borderId="63" xfId="0" applyNumberFormat="1" applyFont="1" applyBorder="1" applyAlignment="1">
      <alignment vertical="center" shrinkToFit="1"/>
    </xf>
    <xf numFmtId="178" fontId="5" fillId="0" borderId="89" xfId="0" applyNumberFormat="1" applyFont="1" applyBorder="1" applyAlignment="1">
      <alignment vertical="center" shrinkToFit="1"/>
    </xf>
    <xf numFmtId="3" fontId="5" fillId="0" borderId="47" xfId="0" applyNumberFormat="1" applyFont="1" applyBorder="1" applyAlignment="1">
      <alignment vertical="center" shrinkToFit="1"/>
    </xf>
    <xf numFmtId="3" fontId="5" fillId="0" borderId="30" xfId="0" applyNumberFormat="1" applyFont="1" applyBorder="1" applyAlignment="1">
      <alignment vertical="center" shrinkToFit="1"/>
    </xf>
    <xf numFmtId="3" fontId="5" fillId="0" borderId="25" xfId="0" applyNumberFormat="1" applyFont="1" applyBorder="1" applyAlignment="1">
      <alignment vertical="center" shrinkToFit="1"/>
    </xf>
    <xf numFmtId="3" fontId="5" fillId="0" borderId="10" xfId="0" applyNumberFormat="1" applyFont="1" applyBorder="1" applyAlignment="1">
      <alignment vertical="center" shrinkToFit="1"/>
    </xf>
    <xf numFmtId="38" fontId="5" fillId="0" borderId="117" xfId="50" applyFont="1" applyFill="1" applyBorder="1">
      <alignment vertical="center"/>
    </xf>
    <xf numFmtId="38" fontId="5" fillId="0" borderId="112" xfId="50" applyFont="1" applyFill="1" applyBorder="1">
      <alignment vertical="center"/>
    </xf>
    <xf numFmtId="38" fontId="5" fillId="0" borderId="130" xfId="50" applyFont="1" applyFill="1" applyBorder="1">
      <alignment vertical="center"/>
    </xf>
    <xf numFmtId="38" fontId="5" fillId="0" borderId="12" xfId="50" applyFont="1" applyFill="1" applyBorder="1">
      <alignment vertical="center"/>
    </xf>
    <xf numFmtId="0" fontId="5" fillId="0" borderId="112" xfId="0" applyFont="1" applyBorder="1">
      <alignment vertical="center"/>
    </xf>
    <xf numFmtId="183" fontId="5" fillId="0" borderId="112" xfId="0" applyNumberFormat="1" applyFont="1" applyBorder="1">
      <alignment vertical="center"/>
    </xf>
    <xf numFmtId="177" fontId="5" fillId="0" borderId="12" xfId="0" applyNumberFormat="1" applyFont="1" applyBorder="1" applyAlignment="1">
      <alignment vertical="center" shrinkToFit="1"/>
    </xf>
    <xf numFmtId="177" fontId="5" fillId="0" borderId="13" xfId="0" applyNumberFormat="1" applyFont="1" applyBorder="1" applyAlignment="1">
      <alignment vertical="center" shrinkToFit="1"/>
    </xf>
    <xf numFmtId="177" fontId="5" fillId="0" borderId="67" xfId="0" applyNumberFormat="1" applyFont="1" applyBorder="1" applyAlignment="1">
      <alignment vertical="center" shrinkToFit="1"/>
    </xf>
    <xf numFmtId="177" fontId="5" fillId="0" borderId="24" xfId="0" applyNumberFormat="1" applyFont="1" applyBorder="1" applyAlignment="1">
      <alignment vertical="center" shrinkToFit="1"/>
    </xf>
    <xf numFmtId="177" fontId="5" fillId="0" borderId="66" xfId="0" applyNumberFormat="1" applyFont="1" applyBorder="1" applyAlignment="1">
      <alignment vertical="center" shrinkToFit="1"/>
    </xf>
    <xf numFmtId="38" fontId="5" fillId="0" borderId="84" xfId="50" applyFont="1" applyFill="1" applyBorder="1">
      <alignment vertical="center"/>
    </xf>
    <xf numFmtId="38" fontId="5" fillId="0" borderId="101" xfId="50" applyFont="1" applyFill="1" applyBorder="1">
      <alignment vertical="center"/>
    </xf>
    <xf numFmtId="176" fontId="23" fillId="0" borderId="35" xfId="0" applyNumberFormat="1" applyFont="1" applyBorder="1" applyAlignment="1">
      <alignment horizontal="center" vertical="center" shrinkToFit="1"/>
    </xf>
    <xf numFmtId="176" fontId="23" fillId="0" borderId="63" xfId="0" applyNumberFormat="1" applyFont="1" applyBorder="1" applyAlignment="1">
      <alignment horizontal="center" vertical="center" shrinkToFit="1"/>
    </xf>
    <xf numFmtId="1" fontId="25" fillId="0" borderId="47" xfId="176" applyNumberFormat="1" applyFont="1" applyBorder="1">
      <alignment vertical="center"/>
    </xf>
    <xf numFmtId="1" fontId="25" fillId="0" borderId="82" xfId="176" applyNumberFormat="1" applyFont="1" applyBorder="1">
      <alignment vertical="center"/>
    </xf>
    <xf numFmtId="3" fontId="25" fillId="0" borderId="30" xfId="176" applyNumberFormat="1" applyFont="1" applyBorder="1">
      <alignment vertical="center"/>
    </xf>
    <xf numFmtId="38" fontId="25" fillId="0" borderId="47" xfId="50" applyFont="1" applyBorder="1" applyAlignment="1">
      <alignment vertical="center" shrinkToFit="1"/>
    </xf>
    <xf numFmtId="38" fontId="25" fillId="0" borderId="30" xfId="50" applyFont="1" applyBorder="1" applyAlignment="1">
      <alignment vertical="center" shrinkToFit="1"/>
    </xf>
    <xf numFmtId="201" fontId="5" fillId="0" borderId="42" xfId="0" applyNumberFormat="1" applyFont="1" applyBorder="1" applyAlignment="1">
      <alignment vertical="center" shrinkToFit="1"/>
    </xf>
    <xf numFmtId="184" fontId="5" fillId="0" borderId="31" xfId="50" applyNumberFormat="1" applyFont="1" applyFill="1" applyBorder="1">
      <alignment vertical="center"/>
    </xf>
    <xf numFmtId="184" fontId="5" fillId="0" borderId="91" xfId="50" applyNumberFormat="1" applyFont="1" applyFill="1" applyBorder="1">
      <alignment vertical="center"/>
    </xf>
    <xf numFmtId="184" fontId="5" fillId="0" borderId="65" xfId="50" applyNumberFormat="1" applyFont="1" applyFill="1" applyBorder="1">
      <alignment vertical="center"/>
    </xf>
    <xf numFmtId="184" fontId="5" fillId="0" borderId="122" xfId="50" applyNumberFormat="1" applyFont="1" applyFill="1" applyBorder="1">
      <alignment vertical="center"/>
    </xf>
    <xf numFmtId="184" fontId="5" fillId="0" borderId="93" xfId="50" applyNumberFormat="1" applyFont="1" applyFill="1" applyBorder="1">
      <alignment vertical="center"/>
    </xf>
    <xf numFmtId="184" fontId="5" fillId="0" borderId="32" xfId="0" applyNumberFormat="1" applyFont="1" applyBorder="1" applyAlignment="1">
      <alignment vertical="center" shrinkToFit="1"/>
    </xf>
    <xf numFmtId="184" fontId="5" fillId="0" borderId="91" xfId="0" applyNumberFormat="1" applyFont="1" applyBorder="1">
      <alignment vertical="center"/>
    </xf>
    <xf numFmtId="184" fontId="5" fillId="0" borderId="63" xfId="0" applyNumberFormat="1" applyFont="1" applyBorder="1" applyAlignment="1">
      <alignment vertical="center" shrinkToFit="1"/>
    </xf>
    <xf numFmtId="184" fontId="5" fillId="0" borderId="91" xfId="50" applyNumberFormat="1" applyFont="1" applyBorder="1">
      <alignment vertical="center"/>
    </xf>
    <xf numFmtId="184" fontId="5" fillId="0" borderId="122" xfId="50" applyNumberFormat="1" applyFont="1" applyBorder="1">
      <alignment vertical="center"/>
    </xf>
    <xf numFmtId="196" fontId="5" fillId="0" borderId="31" xfId="0" applyNumberFormat="1" applyFont="1" applyBorder="1" applyAlignment="1">
      <alignment vertical="center" shrinkToFit="1"/>
    </xf>
    <xf numFmtId="196" fontId="5" fillId="0" borderId="32" xfId="0" applyNumberFormat="1" applyFont="1" applyBorder="1" applyAlignment="1">
      <alignment vertical="center" shrinkToFit="1"/>
    </xf>
    <xf numFmtId="196" fontId="5" fillId="0" borderId="92" xfId="0" applyNumberFormat="1" applyFont="1" applyBorder="1" applyAlignment="1">
      <alignment vertical="center" wrapText="1" shrinkToFit="1"/>
    </xf>
    <xf numFmtId="196" fontId="5" fillId="0" borderId="41" xfId="0" applyNumberFormat="1" applyFont="1" applyBorder="1" applyAlignment="1">
      <alignment vertical="center" shrinkToFit="1"/>
    </xf>
    <xf numFmtId="196" fontId="5" fillId="0" borderId="37" xfId="0" applyNumberFormat="1" applyFont="1" applyBorder="1" applyAlignment="1">
      <alignment vertical="center" shrinkToFit="1"/>
    </xf>
    <xf numFmtId="196" fontId="5" fillId="0" borderId="92" xfId="0" applyNumberFormat="1" applyFont="1" applyBorder="1" applyAlignment="1">
      <alignment vertical="center" shrinkToFit="1"/>
    </xf>
    <xf numFmtId="196" fontId="5" fillId="0" borderId="42" xfId="0" applyNumberFormat="1" applyFont="1" applyBorder="1" applyAlignment="1">
      <alignment vertical="center" shrinkToFit="1"/>
    </xf>
    <xf numFmtId="196" fontId="5" fillId="0" borderId="63" xfId="0" applyNumberFormat="1" applyFont="1" applyBorder="1" applyAlignment="1">
      <alignment vertical="center" shrinkToFit="1"/>
    </xf>
    <xf numFmtId="196" fontId="5" fillId="0" borderId="46" xfId="0" applyNumberFormat="1" applyFont="1" applyBorder="1" applyAlignment="1">
      <alignment vertical="center" shrinkToFit="1"/>
    </xf>
    <xf numFmtId="196" fontId="5" fillId="0" borderId="17" xfId="0" applyNumberFormat="1" applyFont="1" applyBorder="1" applyAlignment="1">
      <alignment vertical="center" shrinkToFit="1"/>
    </xf>
    <xf numFmtId="1" fontId="5" fillId="0" borderId="121" xfId="0" applyNumberFormat="1" applyFont="1" applyBorder="1" applyAlignment="1">
      <alignment vertical="center" wrapText="1" shrinkToFit="1"/>
    </xf>
    <xf numFmtId="192" fontId="5" fillId="0" borderId="87" xfId="0" applyNumberFormat="1" applyFont="1" applyBorder="1" applyAlignment="1">
      <alignment vertical="center" shrinkToFit="1"/>
    </xf>
    <xf numFmtId="201" fontId="5" fillId="0" borderId="49" xfId="0" applyNumberFormat="1" applyFont="1" applyBorder="1" applyAlignment="1">
      <alignment vertical="center" shrinkToFit="1"/>
    </xf>
    <xf numFmtId="192" fontId="5" fillId="0" borderId="66" xfId="0" applyNumberFormat="1" applyFont="1" applyBorder="1" applyAlignment="1">
      <alignment vertical="center" shrinkToFit="1"/>
    </xf>
    <xf numFmtId="192" fontId="5" fillId="0" borderId="77" xfId="0" applyNumberFormat="1" applyFont="1" applyBorder="1" applyAlignment="1">
      <alignment vertical="center" shrinkToFit="1"/>
    </xf>
    <xf numFmtId="192" fontId="5" fillId="0" borderId="64" xfId="0" applyNumberFormat="1" applyFont="1" applyBorder="1" applyAlignment="1">
      <alignment vertical="center" shrinkToFit="1"/>
    </xf>
    <xf numFmtId="191" fontId="5" fillId="0" borderId="77" xfId="0" applyNumberFormat="1" applyFont="1" applyBorder="1" applyAlignment="1">
      <alignment vertical="center" shrinkToFit="1"/>
    </xf>
    <xf numFmtId="191" fontId="5" fillId="0" borderId="64" xfId="0" applyNumberFormat="1" applyFont="1" applyBorder="1" applyAlignment="1">
      <alignment vertical="center" shrinkToFit="1"/>
    </xf>
    <xf numFmtId="192" fontId="5" fillId="0" borderId="14" xfId="0" applyNumberFormat="1" applyFont="1" applyBorder="1" applyAlignment="1">
      <alignment vertical="center" shrinkToFit="1"/>
    </xf>
    <xf numFmtId="186" fontId="5" fillId="0" borderId="64" xfId="0" applyNumberFormat="1" applyFont="1" applyBorder="1" applyAlignment="1">
      <alignment vertical="center" shrinkToFit="1"/>
    </xf>
    <xf numFmtId="189" fontId="5" fillId="0" borderId="64" xfId="0" applyNumberFormat="1" applyFont="1" applyBorder="1" applyAlignment="1">
      <alignment vertical="center" shrinkToFit="1"/>
    </xf>
    <xf numFmtId="178" fontId="5" fillId="0" borderId="78" xfId="0" applyNumberFormat="1" applyFont="1" applyBorder="1" applyAlignment="1">
      <alignment vertical="center" shrinkToFit="1"/>
    </xf>
    <xf numFmtId="192" fontId="5" fillId="0" borderId="78" xfId="0" applyNumberFormat="1" applyFont="1" applyBorder="1" applyAlignment="1">
      <alignment vertical="center" shrinkToFit="1"/>
    </xf>
    <xf numFmtId="192" fontId="5" fillId="0" borderId="32" xfId="0" applyNumberFormat="1" applyFont="1" applyBorder="1">
      <alignment vertical="center"/>
    </xf>
    <xf numFmtId="192" fontId="5" fillId="0" borderId="92" xfId="0" applyNumberFormat="1" applyFont="1" applyBorder="1" applyAlignment="1">
      <alignment vertical="center" wrapText="1" shrinkToFit="1"/>
    </xf>
    <xf numFmtId="192" fontId="5" fillId="0" borderId="120" xfId="0" applyNumberFormat="1" applyFont="1" applyBorder="1" applyAlignment="1">
      <alignment vertical="center" shrinkToFit="1"/>
    </xf>
    <xf numFmtId="192" fontId="5" fillId="0" borderId="22" xfId="0" applyNumberFormat="1" applyFont="1" applyBorder="1" applyAlignment="1">
      <alignment vertical="center" shrinkToFit="1"/>
    </xf>
    <xf numFmtId="192" fontId="5" fillId="0" borderId="65" xfId="0" applyNumberFormat="1" applyFont="1" applyBorder="1" applyAlignment="1">
      <alignment vertical="center" shrinkToFit="1"/>
    </xf>
    <xf numFmtId="192" fontId="5" fillId="0" borderId="90" xfId="0" applyNumberFormat="1" applyFont="1" applyBorder="1">
      <alignment vertical="center"/>
    </xf>
    <xf numFmtId="192" fontId="5" fillId="0" borderId="109" xfId="0" applyNumberFormat="1" applyFont="1" applyBorder="1" applyAlignment="1">
      <alignment vertical="center" wrapText="1" shrinkToFit="1"/>
    </xf>
    <xf numFmtId="192" fontId="5" fillId="0" borderId="81" xfId="0" applyNumberFormat="1" applyFont="1" applyBorder="1" applyAlignment="1">
      <alignment vertical="center" shrinkToFit="1"/>
    </xf>
    <xf numFmtId="192" fontId="5" fillId="0" borderId="114" xfId="0" applyNumberFormat="1" applyFont="1" applyBorder="1" applyAlignment="1">
      <alignment vertical="center" shrinkToFit="1"/>
    </xf>
    <xf numFmtId="192" fontId="5" fillId="0" borderId="80" xfId="0" applyNumberFormat="1" applyFont="1" applyBorder="1" applyAlignment="1">
      <alignment vertical="center" shrinkToFit="1"/>
    </xf>
    <xf numFmtId="192" fontId="5" fillId="0" borderId="81" xfId="0" applyNumberFormat="1" applyFont="1" applyBorder="1">
      <alignment vertical="center"/>
    </xf>
    <xf numFmtId="192" fontId="5" fillId="0" borderId="121" xfId="0" applyNumberFormat="1" applyFont="1" applyBorder="1" applyAlignment="1">
      <alignment vertical="center" wrapText="1" shrinkToFit="1"/>
    </xf>
    <xf numFmtId="192" fontId="5" fillId="0" borderId="79" xfId="0" applyNumberFormat="1" applyFont="1" applyBorder="1" applyAlignment="1">
      <alignment vertical="center" shrinkToFit="1"/>
    </xf>
    <xf numFmtId="192" fontId="5" fillId="0" borderId="102" xfId="0" applyNumberFormat="1" applyFont="1" applyBorder="1" applyAlignment="1">
      <alignment vertical="center" shrinkToFit="1"/>
    </xf>
    <xf numFmtId="192" fontId="5" fillId="0" borderId="90" xfId="0" applyNumberFormat="1" applyFont="1" applyBorder="1" applyAlignment="1">
      <alignment vertical="center" shrinkToFit="1"/>
    </xf>
    <xf numFmtId="192" fontId="51" fillId="0" borderId="109" xfId="0" applyNumberFormat="1" applyFont="1" applyBorder="1" applyAlignment="1">
      <alignment vertical="center" wrapText="1" shrinkToFit="1"/>
    </xf>
    <xf numFmtId="192" fontId="5" fillId="0" borderId="26" xfId="0" applyNumberFormat="1" applyFont="1" applyBorder="1" applyAlignment="1">
      <alignment vertical="center" shrinkToFit="1"/>
    </xf>
    <xf numFmtId="192" fontId="5" fillId="0" borderId="50" xfId="0" applyNumberFormat="1" applyFont="1" applyBorder="1" applyAlignment="1">
      <alignment vertical="center" shrinkToFit="1"/>
    </xf>
    <xf numFmtId="191" fontId="5" fillId="0" borderId="26" xfId="0" applyNumberFormat="1" applyFont="1" applyBorder="1" applyAlignment="1">
      <alignment vertical="center" shrinkToFit="1"/>
    </xf>
    <xf numFmtId="191" fontId="5" fillId="0" borderId="50" xfId="0" applyNumberFormat="1" applyFont="1" applyBorder="1" applyAlignment="1">
      <alignment vertical="center" shrinkToFit="1"/>
    </xf>
    <xf numFmtId="192" fontId="5" fillId="0" borderId="28" xfId="0" applyNumberFormat="1" applyFont="1" applyBorder="1" applyAlignment="1">
      <alignment vertical="center" shrinkToFit="1"/>
    </xf>
    <xf numFmtId="186" fontId="5" fillId="0" borderId="26" xfId="0" applyNumberFormat="1" applyFont="1" applyBorder="1" applyAlignment="1">
      <alignment vertical="center" shrinkToFit="1"/>
    </xf>
    <xf numFmtId="189" fontId="5" fillId="0" borderId="26" xfId="0" applyNumberFormat="1" applyFont="1" applyBorder="1" applyAlignment="1">
      <alignment vertical="center" shrinkToFit="1"/>
    </xf>
    <xf numFmtId="184" fontId="5" fillId="0" borderId="31" xfId="0" applyNumberFormat="1" applyFont="1" applyBorder="1" applyAlignment="1">
      <alignment vertical="center" shrinkToFit="1"/>
    </xf>
    <xf numFmtId="184" fontId="5" fillId="0" borderId="36" xfId="0" applyNumberFormat="1" applyFont="1" applyBorder="1" applyAlignment="1">
      <alignment vertical="center" shrinkToFit="1"/>
    </xf>
    <xf numFmtId="201" fontId="5" fillId="0" borderId="34" xfId="0" applyNumberFormat="1" applyFont="1" applyBorder="1" applyAlignment="1">
      <alignment vertical="center" shrinkToFit="1"/>
    </xf>
    <xf numFmtId="177" fontId="5" fillId="0" borderId="99" xfId="0" applyNumberFormat="1" applyFont="1" applyBorder="1" applyAlignment="1">
      <alignment vertical="center" shrinkToFit="1"/>
    </xf>
    <xf numFmtId="177" fontId="5" fillId="0" borderId="88" xfId="0" applyNumberFormat="1" applyFont="1" applyBorder="1" applyAlignment="1">
      <alignment vertical="center" shrinkToFit="1"/>
    </xf>
    <xf numFmtId="1" fontId="5" fillId="0" borderId="88" xfId="0" applyNumberFormat="1" applyFont="1" applyBorder="1" applyAlignment="1">
      <alignment vertical="center" shrinkToFit="1"/>
    </xf>
    <xf numFmtId="192" fontId="5" fillId="0" borderId="113" xfId="0" applyNumberFormat="1" applyFont="1" applyBorder="1" applyAlignment="1">
      <alignment vertical="center" wrapText="1" shrinkToFit="1"/>
    </xf>
    <xf numFmtId="3" fontId="48" fillId="0" borderId="37" xfId="0" applyNumberFormat="1" applyFont="1" applyBorder="1" applyAlignment="1">
      <alignment vertical="center" shrinkToFit="1"/>
    </xf>
    <xf numFmtId="3" fontId="5" fillId="0" borderId="50" xfId="0" applyNumberFormat="1" applyFont="1" applyBorder="1" applyAlignment="1">
      <alignment vertical="center" shrinkToFit="1"/>
    </xf>
    <xf numFmtId="3" fontId="5" fillId="0" borderId="12" xfId="0" applyNumberFormat="1" applyFont="1" applyBorder="1" applyAlignment="1">
      <alignment vertical="center" shrinkToFit="1"/>
    </xf>
    <xf numFmtId="0" fontId="5" fillId="0" borderId="0" xfId="0" applyFont="1" applyAlignment="1">
      <alignment horizontal="center" vertical="top" shrinkToFit="1"/>
    </xf>
    <xf numFmtId="0" fontId="5" fillId="0" borderId="14" xfId="0" applyFont="1" applyBorder="1" applyAlignment="1">
      <alignment horizontal="center" vertical="center" shrinkToFit="1"/>
    </xf>
    <xf numFmtId="0" fontId="5" fillId="0" borderId="11" xfId="0" applyFont="1" applyBorder="1" applyAlignment="1">
      <alignment horizontal="center" vertical="top" shrinkToFit="1"/>
    </xf>
    <xf numFmtId="0" fontId="5" fillId="0" borderId="11"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81" xfId="0" applyFont="1" applyBorder="1" applyAlignment="1">
      <alignment horizontal="center" vertical="center" shrinkToFit="1"/>
    </xf>
    <xf numFmtId="178" fontId="5" fillId="0" borderId="90" xfId="0" applyNumberFormat="1" applyFont="1" applyBorder="1" applyAlignment="1">
      <alignment horizontal="right" vertical="center" shrinkToFit="1"/>
    </xf>
    <xf numFmtId="0" fontId="27" fillId="0" borderId="38" xfId="0" applyFont="1" applyBorder="1" applyAlignment="1">
      <alignment horizontal="center" vertical="center" wrapText="1"/>
    </xf>
    <xf numFmtId="0" fontId="27" fillId="0" borderId="0" xfId="0" applyFont="1" applyAlignment="1">
      <alignment horizontal="center" vertical="center" wrapText="1"/>
    </xf>
    <xf numFmtId="0" fontId="27" fillId="0" borderId="37" xfId="0" applyFont="1" applyBorder="1" applyAlignment="1">
      <alignment horizontal="center" vertical="center" wrapText="1"/>
    </xf>
    <xf numFmtId="0" fontId="25" fillId="25" borderId="34" xfId="0" applyFont="1" applyFill="1" applyBorder="1" applyAlignment="1">
      <alignment horizontal="center" vertical="center"/>
    </xf>
    <xf numFmtId="0" fontId="27" fillId="0" borderId="4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49" xfId="0" applyFont="1" applyBorder="1" applyAlignment="1">
      <alignment horizontal="center" vertical="center" wrapText="1"/>
    </xf>
    <xf numFmtId="0" fontId="27" fillId="25" borderId="34" xfId="0" applyFont="1" applyFill="1" applyBorder="1" applyAlignment="1">
      <alignment horizontal="center" vertical="center" wrapText="1"/>
    </xf>
    <xf numFmtId="0" fontId="25" fillId="0" borderId="0" xfId="0" applyFont="1" applyAlignment="1">
      <alignment vertical="center" wrapText="1"/>
    </xf>
    <xf numFmtId="0" fontId="27" fillId="0" borderId="61" xfId="0" applyFont="1" applyBorder="1" applyAlignment="1">
      <alignment horizontal="center" vertical="center" wrapText="1"/>
    </xf>
    <xf numFmtId="0" fontId="27" fillId="26" borderId="57" xfId="0" applyFont="1" applyFill="1" applyBorder="1" applyAlignment="1">
      <alignment horizontal="center" vertical="center" wrapText="1"/>
    </xf>
    <xf numFmtId="0" fontId="27" fillId="0" borderId="35" xfId="0" applyFont="1" applyBorder="1" applyAlignment="1">
      <alignment horizontal="center" vertical="center" wrapText="1"/>
    </xf>
    <xf numFmtId="0" fontId="27" fillId="0" borderId="95" xfId="0" applyFont="1" applyBorder="1" applyAlignment="1">
      <alignment horizontal="center" vertical="center" wrapText="1"/>
    </xf>
    <xf numFmtId="0" fontId="27" fillId="26" borderId="58" xfId="0" applyFont="1" applyFill="1" applyBorder="1" applyAlignment="1">
      <alignment horizontal="center" vertical="center" wrapText="1"/>
    </xf>
    <xf numFmtId="0" fontId="27" fillId="0" borderId="33" xfId="0" applyFont="1" applyBorder="1" applyAlignment="1">
      <alignment horizontal="center" vertical="center" wrapText="1"/>
    </xf>
    <xf numFmtId="0" fontId="27" fillId="0" borderId="96" xfId="0" applyFont="1" applyBorder="1" applyAlignment="1">
      <alignment horizontal="center" vertical="center" wrapText="1"/>
    </xf>
    <xf numFmtId="0" fontId="27" fillId="0" borderId="17" xfId="0" applyFont="1" applyBorder="1" applyAlignment="1">
      <alignment vertical="center" wrapText="1"/>
    </xf>
    <xf numFmtId="0" fontId="27" fillId="0" borderId="0" xfId="0" applyFont="1" applyAlignment="1">
      <alignment vertical="center" wrapText="1"/>
    </xf>
    <xf numFmtId="0" fontId="27" fillId="26" borderId="57" xfId="0" applyFont="1" applyFill="1" applyBorder="1" applyAlignment="1">
      <alignment vertical="center" wrapText="1"/>
    </xf>
    <xf numFmtId="0" fontId="27" fillId="0" borderId="59" xfId="0" applyFont="1" applyBorder="1" applyAlignment="1">
      <alignment horizontal="centerContinuous" vertical="center" wrapText="1"/>
    </xf>
    <xf numFmtId="0" fontId="27" fillId="0" borderId="49" xfId="0" applyFont="1" applyBorder="1" applyAlignment="1">
      <alignment horizontal="centerContinuous" vertical="center" wrapText="1"/>
    </xf>
    <xf numFmtId="0" fontId="27" fillId="25" borderId="18" xfId="0" applyFont="1" applyFill="1" applyBorder="1" applyAlignment="1">
      <alignment vertical="center" wrapText="1"/>
    </xf>
    <xf numFmtId="0" fontId="27" fillId="25" borderId="45" xfId="0" applyFont="1" applyFill="1" applyBorder="1" applyAlignment="1">
      <alignment vertical="center" wrapText="1"/>
    </xf>
    <xf numFmtId="0" fontId="27" fillId="25" borderId="44" xfId="0" applyFont="1" applyFill="1" applyBorder="1" applyAlignment="1">
      <alignment horizontal="center" vertical="center" wrapText="1"/>
    </xf>
    <xf numFmtId="0" fontId="27" fillId="0" borderId="61" xfId="0" applyFont="1" applyBorder="1" applyAlignment="1">
      <alignment horizontal="centerContinuous" vertical="center" wrapText="1"/>
    </xf>
    <xf numFmtId="0" fontId="27" fillId="25" borderId="34" xfId="0" applyFont="1" applyFill="1" applyBorder="1" applyAlignment="1">
      <alignment horizontal="centerContinuous" vertical="center" wrapText="1"/>
    </xf>
    <xf numFmtId="0" fontId="27" fillId="0" borderId="38" xfId="0" applyFont="1" applyBorder="1" applyAlignment="1">
      <alignment horizontal="centerContinuous" vertical="center" wrapText="1"/>
    </xf>
    <xf numFmtId="0" fontId="27" fillId="0" borderId="48" xfId="0" applyFont="1" applyBorder="1" applyAlignment="1">
      <alignment horizontal="centerContinuous" vertical="center" wrapText="1"/>
    </xf>
    <xf numFmtId="0" fontId="27" fillId="26" borderId="55" xfId="0" applyFont="1" applyFill="1" applyBorder="1" applyAlignment="1">
      <alignment horizontal="center" vertical="center" wrapText="1"/>
    </xf>
    <xf numFmtId="0" fontId="27" fillId="0" borderId="133" xfId="0" applyFont="1" applyBorder="1" applyAlignment="1">
      <alignment vertical="center" wrapText="1"/>
    </xf>
    <xf numFmtId="0" fontId="27" fillId="0" borderId="44" xfId="0" applyFont="1" applyBorder="1" applyAlignment="1">
      <alignment vertical="center" wrapText="1"/>
    </xf>
    <xf numFmtId="0" fontId="27" fillId="0" borderId="45" xfId="0" applyFont="1" applyBorder="1" applyAlignment="1">
      <alignment vertical="center" wrapText="1"/>
    </xf>
    <xf numFmtId="0" fontId="27" fillId="0" borderId="18" xfId="0" applyFont="1" applyBorder="1" applyAlignment="1">
      <alignment vertical="center" wrapText="1"/>
    </xf>
    <xf numFmtId="0" fontId="27" fillId="0" borderId="34" xfId="0" applyFont="1" applyBorder="1" applyAlignment="1">
      <alignment vertical="center" wrapText="1"/>
    </xf>
    <xf numFmtId="0" fontId="5" fillId="0" borderId="0" xfId="0" applyFont="1" applyAlignment="1">
      <alignment horizontal="centerContinuous" vertical="top"/>
    </xf>
    <xf numFmtId="0" fontId="5" fillId="0" borderId="38" xfId="0" applyFont="1" applyBorder="1" applyAlignment="1">
      <alignment horizontal="centerContinuous" vertical="top"/>
    </xf>
    <xf numFmtId="0" fontId="3" fillId="0" borderId="0" xfId="179" applyAlignment="1">
      <alignment vertical="center"/>
    </xf>
    <xf numFmtId="182" fontId="3" fillId="0" borderId="0" xfId="0" applyNumberFormat="1" applyFont="1" applyAlignment="1">
      <alignment horizontal="center" vertical="center"/>
    </xf>
    <xf numFmtId="56" fontId="3" fillId="0" borderId="0" xfId="83" applyNumberFormat="1" applyAlignment="1">
      <alignment horizontal="center" vertical="center"/>
    </xf>
    <xf numFmtId="0" fontId="3" fillId="0" borderId="0" xfId="179" applyAlignment="1">
      <alignment horizontal="center" vertical="center"/>
    </xf>
    <xf numFmtId="180" fontId="3" fillId="0" borderId="0" xfId="179" applyNumberFormat="1" applyAlignment="1" applyProtection="1">
      <alignment horizontal="center" vertical="center"/>
      <protection locked="0"/>
    </xf>
    <xf numFmtId="191" fontId="0" fillId="0" borderId="0" xfId="179" applyNumberFormat="1" applyFont="1" applyAlignment="1" applyProtection="1">
      <alignment horizontal="center" vertical="center"/>
      <protection locked="0"/>
    </xf>
    <xf numFmtId="191" fontId="3" fillId="0" borderId="0" xfId="179" applyNumberFormat="1" applyAlignment="1" applyProtection="1">
      <alignment horizontal="center" vertical="center"/>
      <protection locked="0"/>
    </xf>
    <xf numFmtId="0" fontId="3" fillId="0" borderId="0" xfId="179" applyAlignment="1">
      <alignment horizontal="right" vertical="center"/>
    </xf>
    <xf numFmtId="0" fontId="0" fillId="0" borderId="0" xfId="179" applyFont="1" applyAlignment="1">
      <alignment horizontal="right" vertical="center"/>
    </xf>
    <xf numFmtId="196" fontId="3" fillId="0" borderId="0" xfId="179" applyNumberFormat="1" applyAlignment="1" applyProtection="1">
      <alignment horizontal="center" vertical="center"/>
      <protection locked="0"/>
    </xf>
    <xf numFmtId="0" fontId="3" fillId="0" borderId="0" xfId="179" applyAlignment="1" applyProtection="1">
      <alignment horizontal="center" vertical="center"/>
      <protection locked="0"/>
    </xf>
    <xf numFmtId="188" fontId="3" fillId="0" borderId="0" xfId="179" applyNumberFormat="1" applyAlignment="1" applyProtection="1">
      <alignment horizontal="center" vertical="center"/>
      <protection locked="0"/>
    </xf>
    <xf numFmtId="198" fontId="3" fillId="0" borderId="0" xfId="179" applyNumberFormat="1" applyAlignment="1" applyProtection="1">
      <alignment horizontal="center" vertical="center"/>
      <protection locked="0"/>
    </xf>
    <xf numFmtId="0" fontId="0" fillId="0" borderId="0" xfId="179" applyFont="1" applyAlignment="1" applyProtection="1">
      <alignment horizontal="center" vertical="center"/>
      <protection locked="0"/>
    </xf>
    <xf numFmtId="199" fontId="3" fillId="0" borderId="0" xfId="179" applyNumberFormat="1" applyAlignment="1" applyProtection="1">
      <alignment horizontal="center" vertical="center"/>
      <protection locked="0"/>
    </xf>
    <xf numFmtId="197" fontId="3" fillId="0" borderId="0" xfId="179" applyNumberFormat="1" applyAlignment="1" applyProtection="1">
      <alignment horizontal="center" vertical="center"/>
      <protection locked="0"/>
    </xf>
    <xf numFmtId="2" fontId="3" fillId="0" borderId="0" xfId="179" applyNumberFormat="1" applyAlignment="1" applyProtection="1">
      <alignment horizontal="center" vertical="center"/>
      <protection locked="0"/>
    </xf>
    <xf numFmtId="178" fontId="3" fillId="0" borderId="0" xfId="179" applyNumberFormat="1" applyAlignment="1" applyProtection="1">
      <alignment horizontal="center" vertical="center"/>
      <protection locked="0"/>
    </xf>
    <xf numFmtId="189" fontId="3" fillId="0" borderId="0" xfId="179" applyNumberFormat="1" applyAlignment="1" applyProtection="1">
      <alignment horizontal="center" vertical="center"/>
      <protection locked="0"/>
    </xf>
    <xf numFmtId="195" fontId="3" fillId="0" borderId="0" xfId="179" applyNumberFormat="1" applyAlignment="1" applyProtection="1">
      <alignment horizontal="center" vertical="center"/>
      <protection locked="0"/>
    </xf>
    <xf numFmtId="0" fontId="0" fillId="0" borderId="0" xfId="83" applyFont="1" applyAlignment="1">
      <alignment horizontal="center" vertical="center"/>
    </xf>
    <xf numFmtId="0" fontId="22" fillId="0" borderId="0" xfId="179" applyFont="1" applyAlignment="1">
      <alignment vertical="center"/>
    </xf>
    <xf numFmtId="0" fontId="5" fillId="0" borderId="0" xfId="0" applyFont="1" applyAlignment="1">
      <alignment horizontal="center" vertical="top"/>
    </xf>
    <xf numFmtId="0" fontId="5" fillId="0" borderId="0" xfId="0" applyFont="1" applyAlignment="1">
      <alignment vertical="top"/>
    </xf>
    <xf numFmtId="0" fontId="5" fillId="0" borderId="38" xfId="0" applyFont="1" applyBorder="1" applyAlignment="1">
      <alignment vertical="top"/>
    </xf>
    <xf numFmtId="0" fontId="46" fillId="0" borderId="17" xfId="0" applyFont="1" applyBorder="1" applyAlignment="1">
      <alignment vertical="top"/>
    </xf>
    <xf numFmtId="56" fontId="5" fillId="0" borderId="17" xfId="0" applyNumberFormat="1" applyFont="1" applyBorder="1" applyAlignment="1">
      <alignment horizontal="centerContinuous" vertical="center"/>
    </xf>
    <xf numFmtId="0" fontId="5" fillId="0" borderId="38" xfId="0" applyFont="1" applyBorder="1" applyAlignment="1">
      <alignment horizontal="centerContinuous" vertical="center"/>
    </xf>
    <xf numFmtId="58" fontId="27" fillId="0" borderId="48" xfId="0" applyNumberFormat="1" applyFont="1" applyBorder="1" applyAlignment="1">
      <alignment horizontal="center" vertical="center" wrapText="1"/>
    </xf>
    <xf numFmtId="178" fontId="3" fillId="0" borderId="12" xfId="177" applyNumberFormat="1" applyBorder="1" applyAlignment="1" applyProtection="1">
      <alignment horizontal="center" vertical="center"/>
      <protection locked="0"/>
    </xf>
    <xf numFmtId="178" fontId="3" fillId="0" borderId="72" xfId="177" applyNumberFormat="1" applyBorder="1" applyAlignment="1" applyProtection="1">
      <alignment horizontal="center" vertical="center"/>
      <protection locked="0"/>
    </xf>
    <xf numFmtId="0" fontId="5" fillId="0" borderId="30" xfId="0" applyFont="1" applyBorder="1" applyAlignment="1">
      <alignment horizontal="center" vertical="center" shrinkToFit="1"/>
    </xf>
    <xf numFmtId="0" fontId="5" fillId="0" borderId="104" xfId="0" applyFont="1" applyBorder="1" applyAlignment="1">
      <alignment vertical="center" shrinkToFit="1"/>
    </xf>
    <xf numFmtId="0" fontId="5" fillId="0" borderId="82" xfId="0" applyFont="1" applyBorder="1" applyAlignment="1">
      <alignment vertical="center" shrinkToFit="1"/>
    </xf>
    <xf numFmtId="0" fontId="5" fillId="0" borderId="83" xfId="0" applyFont="1" applyBorder="1" applyAlignment="1">
      <alignment vertical="center" shrinkToFit="1"/>
    </xf>
    <xf numFmtId="178" fontId="5" fillId="37" borderId="15" xfId="0" applyNumberFormat="1" applyFont="1" applyFill="1" applyBorder="1" applyAlignment="1">
      <alignment vertical="center" shrinkToFit="1"/>
    </xf>
    <xf numFmtId="1" fontId="5" fillId="37" borderId="15" xfId="0" applyNumberFormat="1" applyFont="1" applyFill="1" applyBorder="1" applyAlignment="1">
      <alignment vertical="center" shrinkToFit="1"/>
    </xf>
    <xf numFmtId="192" fontId="51" fillId="0" borderId="92" xfId="0" applyNumberFormat="1" applyFont="1" applyBorder="1" applyAlignment="1">
      <alignment vertical="center" wrapText="1" shrinkToFit="1"/>
    </xf>
    <xf numFmtId="56" fontId="5" fillId="0" borderId="12" xfId="0" applyNumberFormat="1" applyFont="1" applyBorder="1" applyAlignment="1">
      <alignment horizontal="centerContinuous" vertical="center"/>
    </xf>
    <xf numFmtId="56" fontId="5" fillId="0" borderId="50" xfId="0" applyNumberFormat="1" applyFont="1" applyBorder="1" applyAlignment="1">
      <alignment horizontal="centerContinuous" vertical="center"/>
    </xf>
    <xf numFmtId="181" fontId="25" fillId="0" borderId="32" xfId="0" applyNumberFormat="1" applyFont="1" applyBorder="1">
      <alignment vertical="center"/>
    </xf>
    <xf numFmtId="181" fontId="25" fillId="0" borderId="41" xfId="0" applyNumberFormat="1" applyFont="1" applyBorder="1">
      <alignment vertical="center"/>
    </xf>
    <xf numFmtId="0" fontId="25" fillId="30" borderId="37" xfId="0" applyFont="1" applyFill="1" applyBorder="1" applyAlignment="1">
      <alignment horizontal="center" vertical="center"/>
    </xf>
    <xf numFmtId="181" fontId="25" fillId="0" borderId="37" xfId="0" applyNumberFormat="1" applyFont="1" applyBorder="1">
      <alignment vertical="center"/>
    </xf>
    <xf numFmtId="181" fontId="25" fillId="0" borderId="37" xfId="0" applyNumberFormat="1" applyFont="1" applyBorder="1" applyAlignment="1">
      <alignment horizontal="right" vertical="center"/>
    </xf>
    <xf numFmtId="0" fontId="25" fillId="30" borderId="42" xfId="0" applyFont="1" applyFill="1" applyBorder="1" applyAlignment="1">
      <alignment horizontal="center" vertical="center"/>
    </xf>
    <xf numFmtId="181" fontId="25" fillId="0" borderId="42" xfId="0" applyNumberFormat="1" applyFont="1" applyBorder="1">
      <alignment vertical="center"/>
    </xf>
    <xf numFmtId="181" fontId="25" fillId="0" borderId="42" xfId="0" applyNumberFormat="1" applyFont="1" applyBorder="1" applyAlignment="1">
      <alignment horizontal="right" vertical="center"/>
    </xf>
    <xf numFmtId="184" fontId="5" fillId="0" borderId="25" xfId="0" applyNumberFormat="1" applyFont="1" applyBorder="1">
      <alignment vertical="center"/>
    </xf>
    <xf numFmtId="178" fontId="5" fillId="0" borderId="23" xfId="0" applyNumberFormat="1" applyFont="1" applyBorder="1" applyAlignment="1">
      <alignment horizontal="right" vertical="center" shrinkToFit="1"/>
    </xf>
    <xf numFmtId="178" fontId="5" fillId="33" borderId="14" xfId="0" applyNumberFormat="1" applyFont="1" applyFill="1" applyBorder="1" applyAlignment="1">
      <alignment horizontal="right" vertical="center" shrinkToFit="1"/>
    </xf>
    <xf numFmtId="1" fontId="5" fillId="33" borderId="14" xfId="0" applyNumberFormat="1" applyFont="1" applyFill="1" applyBorder="1" applyAlignment="1">
      <alignment horizontal="right" vertical="center" shrinkToFit="1"/>
    </xf>
    <xf numFmtId="1" fontId="5" fillId="0" borderId="23" xfId="0" applyNumberFormat="1" applyFont="1" applyBorder="1" applyAlignment="1">
      <alignment horizontal="right" vertical="center" shrinkToFit="1"/>
    </xf>
    <xf numFmtId="178" fontId="5" fillId="0" borderId="25" xfId="0" applyNumberFormat="1" applyFont="1" applyBorder="1" applyAlignment="1">
      <alignment horizontal="centerContinuous" vertical="center" shrinkToFit="1"/>
    </xf>
    <xf numFmtId="0" fontId="22" fillId="0" borderId="0" xfId="179" applyFont="1" applyAlignment="1">
      <alignment horizontal="center" vertical="center"/>
    </xf>
    <xf numFmtId="1" fontId="5" fillId="33" borderId="15" xfId="0" applyNumberFormat="1" applyFont="1" applyFill="1" applyBorder="1" applyAlignment="1">
      <alignment horizontal="right" vertical="center" shrinkToFit="1"/>
    </xf>
    <xf numFmtId="178" fontId="5" fillId="0" borderId="14" xfId="0" applyNumberFormat="1" applyFont="1" applyBorder="1" applyAlignment="1">
      <alignment horizontal="center" vertical="center" shrinkToFit="1"/>
    </xf>
    <xf numFmtId="193" fontId="3" fillId="0" borderId="0" xfId="179" applyNumberFormat="1" applyAlignment="1" applyProtection="1">
      <alignment horizontal="center" vertical="center"/>
      <protection locked="0"/>
    </xf>
    <xf numFmtId="178" fontId="25" fillId="0" borderId="34" xfId="177" applyNumberFormat="1" applyFont="1" applyBorder="1" applyAlignment="1" applyProtection="1">
      <alignment horizontal="center" vertical="center"/>
      <protection locked="0"/>
    </xf>
    <xf numFmtId="198" fontId="25" fillId="0" borderId="34" xfId="179" applyNumberFormat="1" applyFont="1" applyBorder="1" applyAlignment="1" applyProtection="1">
      <alignment horizontal="center" vertical="center"/>
      <protection locked="0"/>
    </xf>
    <xf numFmtId="188" fontId="25" fillId="0" borderId="18" xfId="179" applyNumberFormat="1" applyFont="1" applyBorder="1" applyAlignment="1" applyProtection="1">
      <alignment horizontal="center" vertical="center"/>
      <protection locked="0"/>
    </xf>
    <xf numFmtId="202" fontId="25" fillId="0" borderId="34" xfId="179" applyNumberFormat="1" applyFont="1" applyBorder="1" applyAlignment="1" applyProtection="1">
      <alignment horizontal="center" vertical="center"/>
      <protection locked="0"/>
    </xf>
    <xf numFmtId="191" fontId="25" fillId="0" borderId="18" xfId="179" applyNumberFormat="1" applyFont="1" applyBorder="1" applyAlignment="1" applyProtection="1">
      <alignment horizontal="center" vertical="center"/>
      <protection locked="0"/>
    </xf>
    <xf numFmtId="198" fontId="25" fillId="0" borderId="18" xfId="179" applyNumberFormat="1" applyFont="1" applyBorder="1" applyAlignment="1" applyProtection="1">
      <alignment horizontal="center" vertical="center"/>
      <protection locked="0"/>
    </xf>
    <xf numFmtId="56" fontId="25" fillId="0" borderId="18" xfId="83" applyNumberFormat="1" applyFont="1" applyBorder="1" applyAlignment="1">
      <alignment horizontal="center" vertical="center"/>
    </xf>
    <xf numFmtId="180" fontId="25" fillId="0" borderId="18" xfId="179" applyNumberFormat="1" applyFont="1" applyBorder="1" applyAlignment="1" applyProtection="1">
      <alignment horizontal="center" vertical="center"/>
      <protection locked="0"/>
    </xf>
    <xf numFmtId="0" fontId="25" fillId="0" borderId="18" xfId="179" applyFont="1" applyBorder="1" applyAlignment="1" applyProtection="1">
      <alignment horizontal="center" vertical="center"/>
      <protection locked="0"/>
    </xf>
    <xf numFmtId="197" fontId="25" fillId="0" borderId="18" xfId="179" applyNumberFormat="1" applyFont="1" applyBorder="1" applyAlignment="1" applyProtection="1">
      <alignment horizontal="center" vertical="center"/>
      <protection locked="0"/>
    </xf>
    <xf numFmtId="0" fontId="25" fillId="0" borderId="34" xfId="179" applyFont="1" applyBorder="1" applyAlignment="1" applyProtection="1">
      <alignment horizontal="center" vertical="center"/>
      <protection locked="0"/>
    </xf>
    <xf numFmtId="193" fontId="25" fillId="0" borderId="18" xfId="179" applyNumberFormat="1" applyFont="1" applyBorder="1" applyAlignment="1" applyProtection="1">
      <alignment horizontal="center" vertical="center"/>
      <protection locked="0"/>
    </xf>
    <xf numFmtId="193" fontId="25" fillId="0" borderId="34" xfId="179" applyNumberFormat="1" applyFont="1" applyBorder="1" applyAlignment="1" applyProtection="1">
      <alignment horizontal="center" vertical="center"/>
      <protection locked="0"/>
    </xf>
    <xf numFmtId="189" fontId="25" fillId="0" borderId="18" xfId="179" applyNumberFormat="1" applyFont="1" applyBorder="1" applyAlignment="1" applyProtection="1">
      <alignment horizontal="center" vertical="center"/>
      <protection locked="0"/>
    </xf>
    <xf numFmtId="195" fontId="25" fillId="0" borderId="18" xfId="179" applyNumberFormat="1" applyFont="1" applyBorder="1" applyAlignment="1" applyProtection="1">
      <alignment horizontal="center" vertical="center"/>
      <protection locked="0"/>
    </xf>
    <xf numFmtId="56" fontId="25" fillId="0" borderId="34" xfId="83" applyNumberFormat="1" applyFont="1" applyBorder="1" applyAlignment="1">
      <alignment horizontal="center" vertical="center"/>
    </xf>
    <xf numFmtId="180" fontId="25" fillId="0" borderId="34" xfId="179" applyNumberFormat="1" applyFont="1" applyBorder="1" applyAlignment="1" applyProtection="1">
      <alignment horizontal="center" vertical="center"/>
      <protection locked="0"/>
    </xf>
    <xf numFmtId="197" fontId="25" fillId="0" borderId="34" xfId="179" applyNumberFormat="1" applyFont="1" applyBorder="1" applyAlignment="1" applyProtection="1">
      <alignment horizontal="center" vertical="center"/>
      <protection locked="0"/>
    </xf>
    <xf numFmtId="199" fontId="25" fillId="0" borderId="34" xfId="179" applyNumberFormat="1" applyFont="1" applyBorder="1" applyAlignment="1" applyProtection="1">
      <alignment horizontal="center" vertical="center"/>
      <protection locked="0"/>
    </xf>
    <xf numFmtId="178" fontId="25" fillId="0" borderId="34" xfId="179" applyNumberFormat="1" applyFont="1" applyBorder="1" applyAlignment="1" applyProtection="1">
      <alignment horizontal="center" vertical="center"/>
      <protection locked="0"/>
    </xf>
    <xf numFmtId="0" fontId="42" fillId="25" borderId="18" xfId="102" applyFont="1" applyFill="1" applyBorder="1" applyAlignment="1">
      <alignment horizontal="centerContinuous" vertical="center" wrapText="1"/>
    </xf>
    <xf numFmtId="0" fontId="42" fillId="25" borderId="44" xfId="102" applyFont="1" applyFill="1" applyBorder="1" applyAlignment="1">
      <alignment horizontal="centerContinuous" vertical="center" wrapText="1"/>
    </xf>
    <xf numFmtId="0" fontId="42" fillId="25" borderId="45" xfId="102" applyFont="1" applyFill="1" applyBorder="1" applyAlignment="1">
      <alignment horizontal="centerContinuous" vertical="center" wrapText="1"/>
    </xf>
    <xf numFmtId="0" fontId="5" fillId="0" borderId="17" xfId="0" applyFont="1" applyBorder="1" applyAlignment="1">
      <alignment vertical="top"/>
    </xf>
    <xf numFmtId="0" fontId="0" fillId="0" borderId="17" xfId="0" applyBorder="1" applyAlignment="1">
      <alignment horizontal="centerContinuous" vertical="top" shrinkToFit="1"/>
    </xf>
    <xf numFmtId="49" fontId="5" fillId="0" borderId="25" xfId="0" applyNumberFormat="1" applyFont="1" applyBorder="1" applyAlignment="1">
      <alignment horizontal="centerContinuous" vertical="center" shrinkToFit="1"/>
    </xf>
    <xf numFmtId="182" fontId="23" fillId="0" borderId="18" xfId="83" applyNumberFormat="1" applyFont="1" applyBorder="1" applyAlignment="1">
      <alignment horizontal="center" vertical="center" shrinkToFit="1"/>
    </xf>
    <xf numFmtId="182" fontId="23" fillId="0" borderId="34" xfId="83" applyNumberFormat="1" applyFont="1" applyBorder="1" applyAlignment="1">
      <alignment horizontal="center" vertical="center" shrinkToFit="1"/>
    </xf>
    <xf numFmtId="0" fontId="23" fillId="24" borderId="34" xfId="83" applyFont="1" applyFill="1" applyBorder="1" applyAlignment="1">
      <alignment horizontal="center" vertical="center" wrapText="1"/>
    </xf>
    <xf numFmtId="0" fontId="23" fillId="24" borderId="55" xfId="83" applyFont="1" applyFill="1" applyBorder="1" applyAlignment="1">
      <alignment horizontal="center" vertical="center"/>
    </xf>
    <xf numFmtId="0" fontId="23" fillId="24" borderId="56" xfId="83" applyFont="1" applyFill="1" applyBorder="1" applyAlignment="1">
      <alignment horizontal="center" vertical="center" wrapText="1"/>
    </xf>
    <xf numFmtId="0" fontId="23" fillId="24" borderId="34" xfId="83" applyFont="1" applyFill="1" applyBorder="1" applyAlignment="1">
      <alignment horizontal="center" vertical="center"/>
    </xf>
    <xf numFmtId="0" fontId="5" fillId="0" borderId="11" xfId="0" applyFont="1" applyBorder="1" applyAlignment="1">
      <alignment horizontal="centerContinuous" vertical="top" shrinkToFit="1"/>
    </xf>
    <xf numFmtId="0" fontId="5" fillId="0" borderId="39" xfId="0" applyFont="1" applyBorder="1" applyAlignment="1">
      <alignment horizontal="centerContinuous" vertical="top" shrinkToFit="1"/>
    </xf>
    <xf numFmtId="38" fontId="5" fillId="0" borderId="65" xfId="50" applyFont="1" applyBorder="1">
      <alignment vertical="center"/>
    </xf>
    <xf numFmtId="38" fontId="5" fillId="0" borderId="27" xfId="50" applyFont="1" applyBorder="1">
      <alignment vertical="center"/>
    </xf>
    <xf numFmtId="38" fontId="5" fillId="0" borderId="50" xfId="50" applyFont="1" applyBorder="1">
      <alignment vertical="center"/>
    </xf>
    <xf numFmtId="0" fontId="0" fillId="0" borderId="40" xfId="0" applyBorder="1" applyAlignment="1">
      <alignment horizontal="centerContinuous" vertical="top" shrinkToFit="1"/>
    </xf>
    <xf numFmtId="0" fontId="22" fillId="28" borderId="59" xfId="0" applyFont="1" applyFill="1" applyBorder="1" applyAlignment="1">
      <alignment horizontal="center" vertical="center" shrinkToFit="1"/>
    </xf>
    <xf numFmtId="0" fontId="22" fillId="28" borderId="49" xfId="0" applyFont="1" applyFill="1" applyBorder="1" applyAlignment="1">
      <alignment horizontal="center" vertical="center" shrinkToFit="1"/>
    </xf>
    <xf numFmtId="0" fontId="22" fillId="28" borderId="48" xfId="0" applyFont="1" applyFill="1" applyBorder="1" applyAlignment="1">
      <alignment horizontal="center" vertical="center" shrinkToFit="1"/>
    </xf>
    <xf numFmtId="0" fontId="22" fillId="28" borderId="40" xfId="0" applyFont="1" applyFill="1" applyBorder="1" applyAlignment="1">
      <alignment horizontal="center" vertical="center" shrinkToFit="1"/>
    </xf>
    <xf numFmtId="0" fontId="22" fillId="28" borderId="11" xfId="0" applyFont="1" applyFill="1" applyBorder="1" applyAlignment="1">
      <alignment horizontal="center" vertical="center" shrinkToFit="1"/>
    </xf>
    <xf numFmtId="0" fontId="22" fillId="28" borderId="39" xfId="0" applyFont="1" applyFill="1" applyBorder="1" applyAlignment="1">
      <alignment horizontal="center" vertical="center" shrinkToFit="1"/>
    </xf>
    <xf numFmtId="14" fontId="5" fillId="0" borderId="12" xfId="0" applyNumberFormat="1" applyFont="1" applyBorder="1" applyAlignment="1">
      <alignment horizontal="center" vertical="center" shrinkToFit="1"/>
    </xf>
    <xf numFmtId="14" fontId="5" fillId="0" borderId="50" xfId="0" applyNumberFormat="1" applyFont="1" applyBorder="1" applyAlignment="1">
      <alignment horizontal="center" vertical="center" shrinkToFit="1"/>
    </xf>
    <xf numFmtId="14" fontId="5" fillId="0" borderId="13" xfId="0" applyNumberFormat="1" applyFont="1" applyBorder="1" applyAlignment="1">
      <alignment horizontal="center" vertical="center" shrinkToFit="1"/>
    </xf>
    <xf numFmtId="14" fontId="5" fillId="0" borderId="46" xfId="0" applyNumberFormat="1" applyFont="1" applyBorder="1" applyAlignment="1">
      <alignment horizontal="center" vertical="center" shrinkToFit="1"/>
    </xf>
    <xf numFmtId="14" fontId="5" fillId="0" borderId="67" xfId="0" applyNumberFormat="1" applyFont="1" applyBorder="1" applyAlignment="1">
      <alignment horizontal="center" vertical="center" shrinkToFit="1"/>
    </xf>
    <xf numFmtId="14" fontId="5" fillId="0" borderId="83" xfId="0" applyNumberFormat="1" applyFont="1" applyBorder="1" applyAlignment="1">
      <alignment horizontal="center" vertical="center" shrinkToFit="1"/>
    </xf>
    <xf numFmtId="14" fontId="5" fillId="0" borderId="31" xfId="0" applyNumberFormat="1" applyFont="1" applyBorder="1" applyAlignment="1">
      <alignment horizontal="center" vertical="center" shrinkToFit="1"/>
    </xf>
    <xf numFmtId="14" fontId="5" fillId="0" borderId="32" xfId="0" applyNumberFormat="1" applyFont="1" applyBorder="1" applyAlignment="1">
      <alignment horizontal="center" vertical="center" shrinkToFit="1"/>
    </xf>
    <xf numFmtId="14" fontId="5" fillId="0" borderId="42" xfId="0" applyNumberFormat="1" applyFont="1" applyBorder="1" applyAlignment="1">
      <alignment horizontal="center" vertical="center" shrinkToFit="1"/>
    </xf>
    <xf numFmtId="0" fontId="5" fillId="26" borderId="59" xfId="0" applyFont="1" applyFill="1" applyBorder="1" applyAlignment="1">
      <alignment horizontal="center" vertical="center" shrinkToFit="1"/>
    </xf>
    <xf numFmtId="0" fontId="5" fillId="26" borderId="48" xfId="0" applyFont="1" applyFill="1" applyBorder="1" applyAlignment="1">
      <alignment horizontal="center" vertical="center" shrinkToFit="1"/>
    </xf>
    <xf numFmtId="14" fontId="5" fillId="0" borderId="24" xfId="0" applyNumberFormat="1" applyFont="1" applyBorder="1" applyAlignment="1">
      <alignment horizontal="center" vertical="center" shrinkToFit="1"/>
    </xf>
    <xf numFmtId="14" fontId="5" fillId="0" borderId="51" xfId="0" applyNumberFormat="1" applyFont="1" applyBorder="1" applyAlignment="1">
      <alignment horizontal="center" vertical="center" shrinkToFit="1"/>
    </xf>
    <xf numFmtId="0" fontId="30" fillId="34" borderId="35" xfId="0" applyFont="1" applyFill="1" applyBorder="1" applyAlignment="1">
      <alignment horizontal="center" vertical="center" textRotation="255" shrinkToFit="1"/>
    </xf>
    <xf numFmtId="0" fontId="30" fillId="34" borderId="37" xfId="0" applyFont="1" applyFill="1" applyBorder="1" applyAlignment="1">
      <alignment horizontal="center" vertical="center" textRotation="255" shrinkToFit="1"/>
    </xf>
    <xf numFmtId="0" fontId="0" fillId="34" borderId="37" xfId="0" applyFill="1" applyBorder="1" applyAlignment="1">
      <alignment horizontal="center" vertical="center" textRotation="255" shrinkToFit="1"/>
    </xf>
    <xf numFmtId="0" fontId="0" fillId="34" borderId="36" xfId="0" applyFill="1" applyBorder="1" applyAlignment="1">
      <alignment horizontal="center" vertical="center" textRotation="255" shrinkToFit="1"/>
    </xf>
    <xf numFmtId="0" fontId="36" fillId="0" borderId="34" xfId="0" applyFont="1" applyBorder="1" applyAlignment="1">
      <alignment horizontal="center" vertical="center" wrapText="1" shrinkToFit="1"/>
    </xf>
    <xf numFmtId="0" fontId="22" fillId="25" borderId="11" xfId="0" applyFont="1" applyFill="1" applyBorder="1" applyAlignment="1">
      <alignment horizontal="center" vertical="center"/>
    </xf>
    <xf numFmtId="0" fontId="30" fillId="34" borderId="36" xfId="0" applyFont="1" applyFill="1" applyBorder="1" applyAlignment="1">
      <alignment horizontal="center" vertical="center" textRotation="255" shrinkToFit="1"/>
    </xf>
    <xf numFmtId="0" fontId="30" fillId="34" borderId="34" xfId="0" applyFont="1" applyFill="1" applyBorder="1" applyAlignment="1">
      <alignment horizontal="center" vertical="center" textRotation="255" shrinkToFit="1"/>
    </xf>
    <xf numFmtId="0" fontId="30" fillId="34" borderId="35" xfId="0" applyFont="1" applyFill="1" applyBorder="1" applyAlignment="1">
      <alignment horizontal="center" vertical="center" textRotation="255"/>
    </xf>
    <xf numFmtId="0" fontId="30" fillId="34" borderId="37" xfId="0" applyFont="1" applyFill="1" applyBorder="1" applyAlignment="1">
      <alignment horizontal="center" vertical="center" textRotation="255"/>
    </xf>
    <xf numFmtId="0" fontId="30" fillId="34" borderId="36" xfId="0" applyFont="1" applyFill="1" applyBorder="1" applyAlignment="1">
      <alignment horizontal="center" vertical="center" textRotation="255"/>
    </xf>
    <xf numFmtId="0" fontId="5" fillId="26" borderId="12" xfId="0" applyFont="1" applyFill="1" applyBorder="1" applyAlignment="1">
      <alignment horizontal="center" vertical="center" shrinkToFit="1"/>
    </xf>
    <xf numFmtId="0" fontId="5" fillId="26" borderId="50" xfId="0" applyFont="1" applyFill="1" applyBorder="1" applyAlignment="1">
      <alignment horizontal="center" vertical="center" shrinkToFit="1"/>
    </xf>
    <xf numFmtId="0" fontId="46" fillId="26" borderId="26" xfId="0" applyFont="1" applyFill="1" applyBorder="1" applyAlignment="1">
      <alignment horizontal="center" vertical="center" wrapText="1" shrinkToFit="1"/>
    </xf>
    <xf numFmtId="0" fontId="46" fillId="26" borderId="22" xfId="0" applyFont="1" applyFill="1" applyBorder="1" applyAlignment="1">
      <alignment horizontal="center" vertical="center" wrapText="1" shrinkToFit="1"/>
    </xf>
    <xf numFmtId="0" fontId="5" fillId="26" borderId="12" xfId="0" applyFont="1" applyFill="1" applyBorder="1" applyAlignment="1">
      <alignment horizontal="center" vertical="center" wrapText="1" shrinkToFit="1"/>
    </xf>
    <xf numFmtId="0" fontId="5" fillId="26" borderId="50" xfId="0" applyFont="1" applyFill="1" applyBorder="1" applyAlignment="1">
      <alignment horizontal="center" vertical="center" wrapText="1" shrinkToFit="1"/>
    </xf>
    <xf numFmtId="0" fontId="4" fillId="26" borderId="12" xfId="0" applyFont="1" applyFill="1" applyBorder="1" applyAlignment="1">
      <alignment horizontal="center" vertical="center" wrapText="1" shrinkToFit="1"/>
    </xf>
    <xf numFmtId="0" fontId="4" fillId="26" borderId="65" xfId="0" applyFont="1" applyFill="1" applyBorder="1" applyAlignment="1">
      <alignment horizontal="center" vertical="center" wrapText="1" shrinkToFit="1"/>
    </xf>
    <xf numFmtId="0" fontId="4" fillId="26" borderId="26" xfId="0" applyFont="1" applyFill="1" applyBorder="1" applyAlignment="1">
      <alignment horizontal="center" vertical="center" wrapText="1" shrinkToFit="1"/>
    </xf>
    <xf numFmtId="0" fontId="4" fillId="26" borderId="22" xfId="0" applyFont="1" applyFill="1" applyBorder="1" applyAlignment="1">
      <alignment horizontal="center" vertical="center" wrapText="1" shrinkToFit="1"/>
    </xf>
    <xf numFmtId="0" fontId="52" fillId="26" borderId="12" xfId="0" applyFont="1" applyFill="1" applyBorder="1" applyAlignment="1">
      <alignment horizontal="center" vertical="center" wrapText="1" shrinkToFit="1"/>
    </xf>
    <xf numFmtId="0" fontId="52" fillId="26" borderId="50" xfId="0" applyFont="1" applyFill="1" applyBorder="1" applyAlignment="1">
      <alignment horizontal="center" vertical="center" wrapText="1" shrinkToFit="1"/>
    </xf>
    <xf numFmtId="0" fontId="4" fillId="26" borderId="50" xfId="0" applyFont="1" applyFill="1" applyBorder="1" applyAlignment="1">
      <alignment horizontal="center" vertical="center" wrapText="1" shrinkToFit="1"/>
    </xf>
    <xf numFmtId="14" fontId="5" fillId="0" borderId="90" xfId="0" applyNumberFormat="1" applyFont="1" applyBorder="1" applyAlignment="1">
      <alignment horizontal="center" vertical="center" shrinkToFit="1"/>
    </xf>
    <xf numFmtId="14" fontId="5" fillId="0" borderId="65" xfId="0" applyNumberFormat="1" applyFont="1" applyBorder="1" applyAlignment="1">
      <alignment horizontal="center" vertical="center" shrinkToFit="1"/>
    </xf>
    <xf numFmtId="56" fontId="5" fillId="0" borderId="17" xfId="0" applyNumberFormat="1" applyFont="1" applyBorder="1" applyAlignment="1">
      <alignment horizontal="center" vertical="center"/>
    </xf>
    <xf numFmtId="0" fontId="5" fillId="0" borderId="38" xfId="0" applyFont="1" applyBorder="1" applyAlignment="1">
      <alignment horizontal="center" vertical="center"/>
    </xf>
    <xf numFmtId="178" fontId="5" fillId="0" borderId="24" xfId="0" applyNumberFormat="1" applyFont="1" applyBorder="1" applyAlignment="1">
      <alignment horizontal="center" vertical="center" shrinkToFit="1"/>
    </xf>
    <xf numFmtId="178" fontId="5" fillId="0" borderId="51" xfId="0" applyNumberFormat="1" applyFont="1" applyBorder="1" applyAlignment="1">
      <alignment horizontal="center" vertical="center" shrinkToFit="1"/>
    </xf>
    <xf numFmtId="56" fontId="5" fillId="0" borderId="17" xfId="0" applyNumberFormat="1" applyFont="1" applyBorder="1" applyAlignment="1">
      <alignment horizontal="center" vertical="center" shrinkToFit="1"/>
    </xf>
    <xf numFmtId="56" fontId="5" fillId="0" borderId="38" xfId="0" applyNumberFormat="1" applyFont="1" applyBorder="1" applyAlignment="1">
      <alignment horizontal="center" vertical="center" shrinkToFit="1"/>
    </xf>
    <xf numFmtId="56" fontId="5" fillId="0" borderId="66" xfId="0" applyNumberFormat="1" applyFont="1" applyBorder="1" applyAlignment="1">
      <alignment horizontal="center" vertical="center"/>
    </xf>
    <xf numFmtId="0" fontId="5" fillId="0" borderId="77" xfId="0" applyFont="1" applyBorder="1" applyAlignment="1">
      <alignment horizontal="center" vertical="center"/>
    </xf>
    <xf numFmtId="56" fontId="5" fillId="0" borderId="59" xfId="0" applyNumberFormat="1" applyFont="1" applyBorder="1" applyAlignment="1">
      <alignment horizontal="center" vertical="center" shrinkToFit="1"/>
    </xf>
    <xf numFmtId="56" fontId="5" fillId="0" borderId="48" xfId="0" applyNumberFormat="1" applyFont="1" applyBorder="1" applyAlignment="1">
      <alignment horizontal="center" vertical="center" shrinkToFit="1"/>
    </xf>
    <xf numFmtId="56" fontId="5" fillId="0" borderId="59" xfId="0" applyNumberFormat="1" applyFont="1" applyBorder="1" applyAlignment="1">
      <alignment horizontal="center" vertical="center"/>
    </xf>
    <xf numFmtId="0" fontId="5" fillId="0" borderId="48" xfId="0" applyFont="1" applyBorder="1" applyAlignment="1">
      <alignment horizontal="center" vertical="center"/>
    </xf>
    <xf numFmtId="56" fontId="5" fillId="0" borderId="12" xfId="0" applyNumberFormat="1" applyFont="1" applyBorder="1" applyAlignment="1">
      <alignment horizontal="center" vertical="center" shrinkToFit="1"/>
    </xf>
    <xf numFmtId="56" fontId="5" fillId="0" borderId="50" xfId="0" applyNumberFormat="1" applyFont="1" applyBorder="1" applyAlignment="1">
      <alignment horizontal="center" vertical="center" shrinkToFit="1"/>
    </xf>
    <xf numFmtId="56" fontId="5" fillId="0" borderId="12" xfId="0" applyNumberFormat="1" applyFont="1" applyBorder="1" applyAlignment="1">
      <alignment horizontal="center" vertical="center"/>
    </xf>
    <xf numFmtId="0" fontId="5" fillId="0" borderId="50" xfId="0" applyFont="1" applyBorder="1" applyAlignment="1">
      <alignment horizontal="center" vertical="center"/>
    </xf>
    <xf numFmtId="0" fontId="5" fillId="32" borderId="12" xfId="0" applyFont="1" applyFill="1" applyBorder="1" applyAlignment="1">
      <alignment horizontal="center" vertical="center" shrinkToFit="1"/>
    </xf>
    <xf numFmtId="0" fontId="5" fillId="32" borderId="65" xfId="0" applyFont="1" applyFill="1" applyBorder="1" applyAlignment="1">
      <alignment horizontal="center" vertical="center" shrinkToFit="1"/>
    </xf>
    <xf numFmtId="0" fontId="5" fillId="32" borderId="50" xfId="0" applyFont="1" applyFill="1" applyBorder="1" applyAlignment="1">
      <alignment horizontal="center" vertical="center" shrinkToFit="1"/>
    </xf>
    <xf numFmtId="0" fontId="5" fillId="0" borderId="17" xfId="0" applyFont="1" applyBorder="1" applyAlignment="1">
      <alignment horizontal="left" vertical="top" wrapText="1" shrinkToFit="1"/>
    </xf>
    <xf numFmtId="0" fontId="5" fillId="0" borderId="0" xfId="0" applyFont="1" applyAlignment="1">
      <alignment horizontal="left" vertical="top" shrinkToFit="1"/>
    </xf>
    <xf numFmtId="0" fontId="5" fillId="0" borderId="38" xfId="0" applyFont="1" applyBorder="1" applyAlignment="1">
      <alignment horizontal="left" vertical="top" shrinkToFit="1"/>
    </xf>
    <xf numFmtId="0" fontId="5" fillId="0" borderId="40" xfId="0" applyFont="1" applyBorder="1" applyAlignment="1">
      <alignment horizontal="left" vertical="top" shrinkToFit="1"/>
    </xf>
    <xf numFmtId="0" fontId="5" fillId="0" borderId="11" xfId="0" applyFont="1" applyBorder="1" applyAlignment="1">
      <alignment horizontal="left" vertical="top" shrinkToFit="1"/>
    </xf>
    <xf numFmtId="0" fontId="5" fillId="0" borderId="39" xfId="0" applyFont="1" applyBorder="1" applyAlignment="1">
      <alignment horizontal="left" vertical="top" shrinkToFit="1"/>
    </xf>
    <xf numFmtId="56" fontId="5" fillId="0" borderId="50" xfId="0" applyNumberFormat="1" applyFont="1" applyBorder="1" applyAlignment="1">
      <alignment horizontal="center" vertical="center"/>
    </xf>
    <xf numFmtId="0" fontId="30" fillId="34" borderId="34" xfId="0" applyFont="1" applyFill="1" applyBorder="1" applyAlignment="1">
      <alignment horizontal="center" vertical="center" textRotation="255"/>
    </xf>
    <xf numFmtId="0" fontId="30" fillId="34" borderId="59" xfId="0" applyFont="1" applyFill="1" applyBorder="1" applyAlignment="1">
      <alignment horizontal="center" vertical="center" textRotation="255" shrinkToFit="1"/>
    </xf>
    <xf numFmtId="0" fontId="30" fillId="34" borderId="17" xfId="0" applyFont="1" applyFill="1" applyBorder="1" applyAlignment="1">
      <alignment horizontal="center" vertical="center" textRotation="255" shrinkToFit="1"/>
    </xf>
    <xf numFmtId="0" fontId="30" fillId="34" borderId="40" xfId="0" applyFont="1" applyFill="1" applyBorder="1" applyAlignment="1">
      <alignment horizontal="center" vertical="center" textRotation="255" shrinkToFit="1"/>
    </xf>
    <xf numFmtId="0" fontId="30" fillId="34" borderId="59" xfId="0" applyFont="1" applyFill="1" applyBorder="1" applyAlignment="1">
      <alignment horizontal="center" vertical="center" textRotation="255"/>
    </xf>
    <xf numFmtId="0" fontId="30" fillId="34" borderId="17" xfId="0" applyFont="1" applyFill="1" applyBorder="1" applyAlignment="1">
      <alignment horizontal="center" vertical="center" textRotation="255"/>
    </xf>
    <xf numFmtId="0" fontId="30" fillId="34" borderId="40" xfId="0" applyFont="1" applyFill="1" applyBorder="1" applyAlignment="1">
      <alignment horizontal="center" vertical="center" textRotation="255"/>
    </xf>
    <xf numFmtId="0" fontId="0" fillId="34" borderId="17" xfId="0" applyFill="1" applyBorder="1" applyAlignment="1">
      <alignment horizontal="center" vertical="center" textRotation="255" shrinkToFit="1"/>
    </xf>
    <xf numFmtId="0" fontId="0" fillId="34" borderId="40" xfId="0" applyFill="1" applyBorder="1" applyAlignment="1">
      <alignment horizontal="center" vertical="center" textRotation="255" shrinkToFit="1"/>
    </xf>
    <xf numFmtId="0" fontId="36" fillId="0" borderId="59" xfId="0" applyFont="1" applyBorder="1" applyAlignment="1">
      <alignment horizontal="center" vertical="center" wrapText="1" shrinkToFit="1"/>
    </xf>
    <xf numFmtId="0" fontId="36" fillId="0" borderId="17" xfId="0" applyFont="1" applyBorder="1" applyAlignment="1">
      <alignment horizontal="center" vertical="center" wrapText="1" shrinkToFit="1"/>
    </xf>
    <xf numFmtId="0" fontId="36" fillId="0" borderId="40" xfId="0" applyFont="1" applyBorder="1" applyAlignment="1">
      <alignment horizontal="center" vertical="center" wrapText="1" shrinkToFit="1"/>
    </xf>
    <xf numFmtId="0" fontId="46" fillId="0" borderId="17" xfId="0" applyFont="1" applyBorder="1" applyAlignment="1">
      <alignment vertical="top" wrapText="1" shrinkToFit="1"/>
    </xf>
    <xf numFmtId="0" fontId="46" fillId="0" borderId="0" xfId="0" applyFont="1" applyAlignment="1">
      <alignment vertical="top" shrinkToFit="1"/>
    </xf>
    <xf numFmtId="0" fontId="46" fillId="0" borderId="38" xfId="0" applyFont="1" applyBorder="1" applyAlignment="1">
      <alignment vertical="top" shrinkToFit="1"/>
    </xf>
    <xf numFmtId="0" fontId="46" fillId="0" borderId="17" xfId="0" applyFont="1" applyBorder="1" applyAlignment="1">
      <alignment vertical="top" shrinkToFit="1"/>
    </xf>
    <xf numFmtId="0" fontId="46" fillId="0" borderId="40" xfId="0" applyFont="1" applyBorder="1" applyAlignment="1">
      <alignment vertical="top" shrinkToFit="1"/>
    </xf>
    <xf numFmtId="0" fontId="46" fillId="0" borderId="11" xfId="0" applyFont="1" applyBorder="1" applyAlignment="1">
      <alignment vertical="top" shrinkToFit="1"/>
    </xf>
    <xf numFmtId="0" fontId="46" fillId="0" borderId="39" xfId="0" applyFont="1" applyBorder="1" applyAlignment="1">
      <alignment vertical="top" shrinkToFit="1"/>
    </xf>
    <xf numFmtId="0" fontId="5" fillId="26" borderId="49" xfId="0" applyFont="1" applyFill="1" applyBorder="1" applyAlignment="1">
      <alignment horizontal="center" vertical="center" shrinkToFit="1"/>
    </xf>
    <xf numFmtId="0" fontId="5" fillId="32" borderId="26" xfId="0" applyFont="1" applyFill="1" applyBorder="1" applyAlignment="1">
      <alignment horizontal="center" vertical="center" shrinkToFit="1"/>
    </xf>
    <xf numFmtId="0" fontId="5" fillId="32" borderId="22" xfId="0" applyFont="1" applyFill="1" applyBorder="1" applyAlignment="1">
      <alignment horizontal="center" vertical="center" shrinkToFit="1"/>
    </xf>
    <xf numFmtId="0" fontId="46" fillId="0" borderId="0" xfId="0" applyFont="1" applyAlignment="1">
      <alignment vertical="top" wrapText="1" shrinkToFit="1"/>
    </xf>
    <xf numFmtId="0" fontId="46" fillId="0" borderId="38" xfId="0" applyFont="1" applyBorder="1" applyAlignment="1">
      <alignment vertical="top" wrapText="1" shrinkToFit="1"/>
    </xf>
    <xf numFmtId="0" fontId="46" fillId="0" borderId="40" xfId="0" applyFont="1" applyBorder="1" applyAlignment="1">
      <alignment vertical="top" wrapText="1" shrinkToFit="1"/>
    </xf>
    <xf numFmtId="0" fontId="46" fillId="0" borderId="11" xfId="0" applyFont="1" applyBorder="1" applyAlignment="1">
      <alignment vertical="top" wrapText="1" shrinkToFit="1"/>
    </xf>
    <xf numFmtId="0" fontId="46" fillId="0" borderId="39" xfId="0" applyFont="1" applyBorder="1" applyAlignment="1">
      <alignment vertical="top" wrapText="1" shrinkToFit="1"/>
    </xf>
    <xf numFmtId="0" fontId="46" fillId="0" borderId="17" xfId="0" applyFont="1" applyBorder="1" applyAlignment="1">
      <alignment horizontal="left" vertical="top" wrapText="1" shrinkToFit="1"/>
    </xf>
    <xf numFmtId="0" fontId="46" fillId="0" borderId="0" xfId="0" applyFont="1" applyAlignment="1">
      <alignment horizontal="left" vertical="top" shrinkToFit="1"/>
    </xf>
    <xf numFmtId="0" fontId="46" fillId="0" borderId="38" xfId="0" applyFont="1" applyBorder="1" applyAlignment="1">
      <alignment horizontal="left" vertical="top" shrinkToFit="1"/>
    </xf>
    <xf numFmtId="0" fontId="46" fillId="0" borderId="17" xfId="0" applyFont="1" applyBorder="1" applyAlignment="1">
      <alignment horizontal="left" vertical="top" shrinkToFit="1"/>
    </xf>
    <xf numFmtId="0" fontId="46" fillId="0" borderId="40" xfId="0" applyFont="1" applyBorder="1" applyAlignment="1">
      <alignment horizontal="left" vertical="top" shrinkToFit="1"/>
    </xf>
    <xf numFmtId="0" fontId="46" fillId="0" borderId="11" xfId="0" applyFont="1" applyBorder="1" applyAlignment="1">
      <alignment horizontal="left" vertical="top" shrinkToFit="1"/>
    </xf>
    <xf numFmtId="0" fontId="46" fillId="0" borderId="39" xfId="0" applyFont="1" applyBorder="1" applyAlignment="1">
      <alignment horizontal="left" vertical="top" shrinkToFit="1"/>
    </xf>
    <xf numFmtId="14" fontId="5" fillId="0" borderId="49" xfId="0" applyNumberFormat="1" applyFont="1" applyBorder="1" applyAlignment="1">
      <alignment horizontal="center" vertical="center" shrinkToFit="1"/>
    </xf>
    <xf numFmtId="14" fontId="5" fillId="0" borderId="63" xfId="0" applyNumberFormat="1" applyFont="1" applyBorder="1" applyAlignment="1">
      <alignment horizontal="center" vertical="center" shrinkToFit="1"/>
    </xf>
    <xf numFmtId="0" fontId="36" fillId="25" borderId="55" xfId="83" applyFont="1" applyFill="1" applyBorder="1" applyAlignment="1">
      <alignment horizontal="center" vertical="center"/>
    </xf>
    <xf numFmtId="0" fontId="36" fillId="25" borderId="94" xfId="83" applyFont="1" applyFill="1" applyBorder="1" applyAlignment="1">
      <alignment horizontal="center" vertical="center"/>
    </xf>
    <xf numFmtId="0" fontId="36" fillId="25" borderId="56" xfId="83" applyFont="1" applyFill="1" applyBorder="1" applyAlignment="1">
      <alignment horizontal="center" vertical="center"/>
    </xf>
    <xf numFmtId="0" fontId="22" fillId="36" borderId="35" xfId="0" applyFont="1" applyFill="1" applyBorder="1" applyAlignment="1">
      <alignment horizontal="center" vertical="center" textRotation="255"/>
    </xf>
    <xf numFmtId="0" fontId="22" fillId="36" borderId="37" xfId="0" applyFont="1" applyFill="1" applyBorder="1" applyAlignment="1">
      <alignment horizontal="center" vertical="center" textRotation="255"/>
    </xf>
    <xf numFmtId="0" fontId="22" fillId="36" borderId="36" xfId="0" applyFont="1" applyFill="1" applyBorder="1" applyAlignment="1">
      <alignment horizontal="center" vertical="center" textRotation="255"/>
    </xf>
    <xf numFmtId="0" fontId="22" fillId="36" borderId="34" xfId="0" applyFont="1" applyFill="1" applyBorder="1" applyAlignment="1">
      <alignment horizontal="center" vertical="center" textRotation="255"/>
    </xf>
    <xf numFmtId="0" fontId="22" fillId="0" borderId="0" xfId="179" applyFont="1" applyAlignment="1">
      <alignment horizontal="center" vertical="center"/>
    </xf>
    <xf numFmtId="0" fontId="22" fillId="0" borderId="59" xfId="179" applyFont="1" applyBorder="1" applyAlignment="1">
      <alignment horizontal="center" vertical="center"/>
    </xf>
    <xf numFmtId="0" fontId="22" fillId="0" borderId="49" xfId="179" applyFont="1" applyBorder="1" applyAlignment="1">
      <alignment horizontal="center" vertical="center"/>
    </xf>
    <xf numFmtId="0" fontId="22" fillId="0" borderId="48" xfId="179" applyFont="1" applyBorder="1" applyAlignment="1">
      <alignment horizontal="center" vertical="center"/>
    </xf>
    <xf numFmtId="0" fontId="22" fillId="0" borderId="40" xfId="179" applyFont="1" applyBorder="1" applyAlignment="1">
      <alignment horizontal="center" vertical="center"/>
    </xf>
    <xf numFmtId="0" fontId="22" fillId="0" borderId="11" xfId="179" applyFont="1" applyBorder="1" applyAlignment="1">
      <alignment horizontal="center" vertical="center"/>
    </xf>
    <xf numFmtId="0" fontId="22" fillId="0" borderId="39" xfId="179" applyFont="1" applyBorder="1" applyAlignment="1">
      <alignment horizontal="center" vertical="center"/>
    </xf>
    <xf numFmtId="0" fontId="22" fillId="0" borderId="131" xfId="179" applyFont="1" applyBorder="1" applyAlignment="1">
      <alignment horizontal="center" vertical="center"/>
    </xf>
    <xf numFmtId="0" fontId="22" fillId="0" borderId="132" xfId="179" applyFont="1" applyBorder="1" applyAlignment="1">
      <alignment horizontal="center" vertical="center"/>
    </xf>
    <xf numFmtId="0" fontId="50" fillId="0" borderId="0" xfId="40" applyAlignment="1" applyProtection="1">
      <alignment horizontal="center" vertical="center" wrapText="1"/>
    </xf>
    <xf numFmtId="0" fontId="50" fillId="0" borderId="0" xfId="40" applyAlignment="1" applyProtection="1">
      <alignment horizontal="center" vertical="center"/>
    </xf>
    <xf numFmtId="0" fontId="40" fillId="0" borderId="54" xfId="0" applyFont="1" applyBorder="1" applyAlignment="1">
      <alignment horizontal="center" vertical="center"/>
    </xf>
    <xf numFmtId="0" fontId="37" fillId="0" borderId="0" xfId="0" applyFont="1">
      <alignment vertical="center"/>
    </xf>
    <xf numFmtId="0" fontId="25" fillId="25" borderId="34" xfId="0" applyFont="1" applyFill="1" applyBorder="1" applyAlignment="1">
      <alignment horizontal="center" vertical="center"/>
    </xf>
    <xf numFmtId="181" fontId="25" fillId="0" borderId="12" xfId="0" applyNumberFormat="1" applyFont="1" applyBorder="1" applyAlignment="1">
      <alignment horizontal="right" vertical="center"/>
    </xf>
    <xf numFmtId="181" fontId="25" fillId="0" borderId="65" xfId="0" applyNumberFormat="1" applyFont="1" applyBorder="1" applyAlignment="1">
      <alignment horizontal="right" vertical="center"/>
    </xf>
    <xf numFmtId="181" fontId="25" fillId="0" borderId="50" xfId="0" applyNumberFormat="1" applyFont="1" applyBorder="1" applyAlignment="1">
      <alignment horizontal="right" vertical="center"/>
    </xf>
    <xf numFmtId="0" fontId="27" fillId="0" borderId="59"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0" xfId="0" applyFont="1" applyAlignment="1">
      <alignment horizontal="center" vertical="center" wrapText="1"/>
    </xf>
    <xf numFmtId="0" fontId="25" fillId="0" borderId="17" xfId="0" applyFont="1" applyBorder="1" applyAlignment="1">
      <alignment vertical="center" wrapText="1"/>
    </xf>
    <xf numFmtId="0" fontId="25" fillId="0" borderId="0" xfId="0" applyFont="1" applyAlignment="1">
      <alignment vertical="center" wrapText="1"/>
    </xf>
    <xf numFmtId="0" fontId="41" fillId="0" borderId="0" xfId="40" applyFont="1" applyAlignment="1" applyProtection="1">
      <alignment horizontal="center" vertical="center"/>
    </xf>
    <xf numFmtId="181" fontId="25" fillId="0" borderId="13" xfId="0" applyNumberFormat="1" applyFont="1" applyBorder="1" applyAlignment="1">
      <alignment horizontal="right" vertical="center"/>
    </xf>
    <xf numFmtId="181" fontId="25" fillId="0" borderId="90" xfId="0" applyNumberFormat="1" applyFont="1" applyBorder="1" applyAlignment="1">
      <alignment horizontal="right" vertical="center"/>
    </xf>
    <xf numFmtId="181" fontId="25" fillId="0" borderId="46" xfId="0" applyNumberFormat="1" applyFont="1" applyBorder="1" applyAlignment="1">
      <alignment horizontal="right" vertical="center"/>
    </xf>
    <xf numFmtId="181" fontId="25" fillId="0" borderId="32" xfId="0" applyNumberFormat="1" applyFont="1" applyBorder="1">
      <alignment vertical="center"/>
    </xf>
    <xf numFmtId="181" fontId="25" fillId="0" borderId="37" xfId="0" applyNumberFormat="1" applyFont="1" applyBorder="1" applyAlignment="1">
      <alignment horizontal="right" vertical="center"/>
    </xf>
    <xf numFmtId="0" fontId="25" fillId="0" borderId="0" xfId="0" applyFont="1" applyAlignment="1">
      <alignment horizontal="left" vertical="center" wrapText="1"/>
    </xf>
    <xf numFmtId="181" fontId="25" fillId="0" borderId="42" xfId="0" applyNumberFormat="1" applyFont="1" applyBorder="1" applyAlignment="1">
      <alignment horizontal="right" vertical="center"/>
    </xf>
    <xf numFmtId="0" fontId="44" fillId="0" borderId="54" xfId="0" applyFont="1" applyBorder="1" applyAlignment="1">
      <alignment horizontal="center" vertical="center"/>
    </xf>
    <xf numFmtId="0" fontId="42" fillId="25" borderId="18" xfId="102" applyFont="1" applyFill="1" applyBorder="1" applyAlignment="1">
      <alignment horizontal="center" vertical="center" wrapText="1"/>
    </xf>
    <xf numFmtId="0" fontId="42" fillId="25" borderId="45" xfId="102" applyFont="1" applyFill="1" applyBorder="1" applyAlignment="1">
      <alignment horizontal="center" vertical="center" wrapText="1"/>
    </xf>
    <xf numFmtId="0" fontId="25" fillId="0" borderId="11" xfId="0" applyFont="1" applyBorder="1" applyAlignment="1">
      <alignment horizontal="center" vertical="center"/>
    </xf>
    <xf numFmtId="0" fontId="25" fillId="27" borderId="34" xfId="101" applyFont="1" applyFill="1" applyBorder="1" applyAlignment="1">
      <alignment horizontal="center" vertical="center"/>
    </xf>
    <xf numFmtId="0" fontId="25" fillId="27" borderId="34" xfId="101" applyFont="1" applyFill="1" applyBorder="1" applyAlignment="1">
      <alignment horizontal="center" vertical="center" wrapText="1"/>
    </xf>
    <xf numFmtId="0" fontId="25" fillId="27" borderId="35" xfId="101" applyFont="1" applyFill="1" applyBorder="1" applyAlignment="1">
      <alignment horizontal="center" vertical="center" wrapText="1"/>
    </xf>
    <xf numFmtId="0" fontId="25" fillId="27" borderId="37" xfId="101" applyFont="1" applyFill="1" applyBorder="1" applyAlignment="1">
      <alignment horizontal="center" vertical="center" wrapText="1"/>
    </xf>
    <xf numFmtId="0" fontId="25" fillId="26" borderId="35" xfId="101" applyFont="1" applyFill="1" applyBorder="1" applyAlignment="1">
      <alignment horizontal="center" vertical="center" textRotation="255"/>
    </xf>
    <xf numFmtId="0" fontId="25" fillId="26" borderId="37" xfId="101" applyFont="1" applyFill="1" applyBorder="1" applyAlignment="1">
      <alignment horizontal="center" vertical="center" textRotation="255"/>
    </xf>
    <xf numFmtId="0" fontId="25" fillId="26" borderId="36" xfId="101" applyFont="1" applyFill="1" applyBorder="1" applyAlignment="1">
      <alignment horizontal="center" vertical="center" textRotation="255"/>
    </xf>
    <xf numFmtId="0" fontId="25" fillId="27" borderId="37" xfId="101" applyFont="1" applyFill="1" applyBorder="1" applyAlignment="1">
      <alignment horizontal="left" vertical="center" wrapText="1"/>
    </xf>
    <xf numFmtId="0" fontId="27" fillId="25" borderId="34" xfId="0" applyFont="1" applyFill="1" applyBorder="1" applyAlignment="1">
      <alignment horizontal="center" vertical="center"/>
    </xf>
    <xf numFmtId="0" fontId="25" fillId="0" borderId="34" xfId="100" applyFont="1" applyBorder="1" applyAlignment="1">
      <alignment horizontal="center" vertical="center" wrapText="1"/>
    </xf>
    <xf numFmtId="0" fontId="26" fillId="0" borderId="0" xfId="0" applyFont="1" applyAlignment="1">
      <alignment horizontal="left" vertical="top" wrapText="1"/>
    </xf>
    <xf numFmtId="0" fontId="25" fillId="0" borderId="35" xfId="100" applyFont="1" applyBorder="1" applyAlignment="1">
      <alignment horizontal="center" vertical="center" wrapText="1"/>
    </xf>
    <xf numFmtId="0" fontId="25" fillId="0" borderId="37" xfId="100" applyFont="1" applyBorder="1" applyAlignment="1">
      <alignment horizontal="center" vertical="center" wrapText="1"/>
    </xf>
    <xf numFmtId="0" fontId="25" fillId="0" borderId="36" xfId="100" applyFont="1" applyBorder="1" applyAlignment="1">
      <alignment horizontal="center" vertical="center" wrapText="1"/>
    </xf>
    <xf numFmtId="0" fontId="27" fillId="0" borderId="0" xfId="0" applyFont="1" applyAlignment="1">
      <alignment horizontal="left" vertical="center" wrapText="1"/>
    </xf>
    <xf numFmtId="0" fontId="25" fillId="0" borderId="34" xfId="100" applyFont="1" applyBorder="1" applyAlignment="1">
      <alignment horizontal="center" vertical="center"/>
    </xf>
    <xf numFmtId="0" fontId="27" fillId="25" borderId="35" xfId="0" applyFont="1" applyFill="1" applyBorder="1" applyAlignment="1">
      <alignment horizontal="center" vertical="center"/>
    </xf>
    <xf numFmtId="0" fontId="27" fillId="25" borderId="36" xfId="0" applyFont="1" applyFill="1" applyBorder="1" applyAlignment="1">
      <alignment horizontal="center" vertical="center"/>
    </xf>
    <xf numFmtId="0" fontId="27" fillId="25" borderId="45" xfId="0" applyFont="1" applyFill="1" applyBorder="1" applyAlignment="1">
      <alignment horizontal="center" vertical="center"/>
    </xf>
    <xf numFmtId="0" fontId="27" fillId="0" borderId="97" xfId="0" applyFont="1" applyBorder="1" applyAlignment="1">
      <alignment horizontal="center" vertical="center"/>
    </xf>
    <xf numFmtId="0" fontId="27" fillId="0" borderId="98" xfId="0" applyFont="1" applyBorder="1" applyAlignment="1">
      <alignment horizontal="center" vertical="center"/>
    </xf>
    <xf numFmtId="0" fontId="27" fillId="25" borderId="20" xfId="0" applyFont="1" applyFill="1" applyBorder="1" applyAlignment="1">
      <alignment horizontal="center" vertical="center"/>
    </xf>
    <xf numFmtId="0" fontId="27" fillId="25" borderId="19" xfId="0" applyFont="1" applyFill="1" applyBorder="1" applyAlignment="1">
      <alignment horizontal="center" vertical="center"/>
    </xf>
    <xf numFmtId="0" fontId="25" fillId="26" borderId="35" xfId="100" applyFont="1" applyFill="1" applyBorder="1" applyAlignment="1">
      <alignment horizontal="center" vertical="center"/>
    </xf>
    <xf numFmtId="0" fontId="25" fillId="26" borderId="37" xfId="100" applyFont="1" applyFill="1" applyBorder="1" applyAlignment="1">
      <alignment horizontal="center" vertical="center"/>
    </xf>
    <xf numFmtId="0" fontId="25" fillId="26" borderId="36" xfId="100" applyFont="1" applyFill="1" applyBorder="1" applyAlignment="1">
      <alignment horizontal="center" vertical="center"/>
    </xf>
    <xf numFmtId="0" fontId="25" fillId="0" borderId="0" xfId="100" applyFont="1" applyAlignment="1">
      <alignment vertical="center" wrapText="1"/>
    </xf>
    <xf numFmtId="0" fontId="25" fillId="0" borderId="59" xfId="100" applyFont="1" applyBorder="1" applyAlignment="1">
      <alignment horizontal="center" vertical="center"/>
    </xf>
    <xf numFmtId="0" fontId="25" fillId="0" borderId="48" xfId="100" applyFont="1" applyBorder="1" applyAlignment="1">
      <alignment horizontal="center" vertical="center"/>
    </xf>
    <xf numFmtId="0" fontId="25" fillId="26" borderId="34" xfId="100" applyFont="1" applyFill="1" applyBorder="1" applyAlignment="1">
      <alignment horizontal="center" vertical="center"/>
    </xf>
    <xf numFmtId="0" fontId="25" fillId="0" borderId="59" xfId="100" applyFont="1" applyBorder="1" applyAlignment="1">
      <alignment horizontal="left" vertical="center" wrapText="1"/>
    </xf>
    <xf numFmtId="0" fontId="25" fillId="0" borderId="49" xfId="100" applyFont="1" applyBorder="1" applyAlignment="1">
      <alignment horizontal="left" vertical="center" wrapText="1"/>
    </xf>
    <xf numFmtId="0" fontId="25" fillId="0" borderId="48" xfId="100" applyFont="1" applyBorder="1" applyAlignment="1">
      <alignment horizontal="left" vertical="center" wrapText="1"/>
    </xf>
    <xf numFmtId="0" fontId="25" fillId="0" borderId="17" xfId="100" applyFont="1" applyBorder="1" applyAlignment="1">
      <alignment horizontal="left" vertical="center" wrapText="1"/>
    </xf>
    <xf numFmtId="0" fontId="25" fillId="0" borderId="0" xfId="100" applyFont="1" applyAlignment="1">
      <alignment horizontal="left" vertical="center" wrapText="1"/>
    </xf>
    <xf numFmtId="0" fontId="25" fillId="0" borderId="38" xfId="100" applyFont="1" applyBorder="1" applyAlignment="1">
      <alignment horizontal="left" vertical="center" wrapText="1"/>
    </xf>
    <xf numFmtId="0" fontId="25" fillId="0" borderId="40" xfId="100" applyFont="1" applyBorder="1" applyAlignment="1">
      <alignment horizontal="left" vertical="center" wrapText="1"/>
    </xf>
    <xf numFmtId="0" fontId="25" fillId="0" borderId="11" xfId="100" applyFont="1" applyBorder="1" applyAlignment="1">
      <alignment horizontal="left" vertical="center" wrapText="1"/>
    </xf>
    <xf numFmtId="0" fontId="25" fillId="0" borderId="39" xfId="100" applyFont="1" applyBorder="1" applyAlignment="1">
      <alignment horizontal="left" vertical="center" wrapText="1"/>
    </xf>
  </cellXfs>
  <cellStyles count="180">
    <cellStyle name="20% - アクセント 1 2" xfId="1" xr:uid="{00000000-0005-0000-0000-000000000000}"/>
    <cellStyle name="20% - アクセント 1 2 2" xfId="2" xr:uid="{00000000-0005-0000-0000-000001000000}"/>
    <cellStyle name="20% - アクセント 2 2" xfId="3" xr:uid="{00000000-0005-0000-0000-000002000000}"/>
    <cellStyle name="20% - アクセント 2 2 2" xfId="4" xr:uid="{00000000-0005-0000-0000-000003000000}"/>
    <cellStyle name="20% - アクセント 3 2" xfId="5" xr:uid="{00000000-0005-0000-0000-000004000000}"/>
    <cellStyle name="20% - アクセント 3 2 2" xfId="6" xr:uid="{00000000-0005-0000-0000-000005000000}"/>
    <cellStyle name="20% - アクセント 4 2" xfId="7" xr:uid="{00000000-0005-0000-0000-000006000000}"/>
    <cellStyle name="20% - アクセント 4 2 2" xfId="8" xr:uid="{00000000-0005-0000-0000-000007000000}"/>
    <cellStyle name="20% - アクセント 5 2" xfId="9" xr:uid="{00000000-0005-0000-0000-000008000000}"/>
    <cellStyle name="20% - アクセント 5 2 2" xfId="10" xr:uid="{00000000-0005-0000-0000-000009000000}"/>
    <cellStyle name="20% - アクセント 6 2" xfId="11" xr:uid="{00000000-0005-0000-0000-00000A000000}"/>
    <cellStyle name="20% - アクセント 6 2 2" xfId="12" xr:uid="{00000000-0005-0000-0000-00000B000000}"/>
    <cellStyle name="40% - アクセント 1 2" xfId="13" xr:uid="{00000000-0005-0000-0000-00000C000000}"/>
    <cellStyle name="40% - アクセント 1 2 2" xfId="14" xr:uid="{00000000-0005-0000-0000-00000D000000}"/>
    <cellStyle name="40% - アクセント 2 2" xfId="15" xr:uid="{00000000-0005-0000-0000-00000E000000}"/>
    <cellStyle name="40% - アクセント 2 2 2" xfId="16" xr:uid="{00000000-0005-0000-0000-00000F000000}"/>
    <cellStyle name="40% - アクセント 3 2" xfId="17" xr:uid="{00000000-0005-0000-0000-000010000000}"/>
    <cellStyle name="40% - アクセント 3 2 2" xfId="18" xr:uid="{00000000-0005-0000-0000-000011000000}"/>
    <cellStyle name="40% - アクセント 4 2" xfId="19" xr:uid="{00000000-0005-0000-0000-000012000000}"/>
    <cellStyle name="40% - アクセント 4 2 2" xfId="20" xr:uid="{00000000-0005-0000-0000-000013000000}"/>
    <cellStyle name="40% - アクセント 5 2" xfId="21" xr:uid="{00000000-0005-0000-0000-000014000000}"/>
    <cellStyle name="40% - アクセント 5 2 2" xfId="22" xr:uid="{00000000-0005-0000-0000-000015000000}"/>
    <cellStyle name="40% - アクセント 6 2" xfId="23" xr:uid="{00000000-0005-0000-0000-000016000000}"/>
    <cellStyle name="40% - アクセント 6 2 2" xfId="24" xr:uid="{00000000-0005-0000-0000-000017000000}"/>
    <cellStyle name="60% - アクセント 1 2" xfId="25" xr:uid="{00000000-0005-0000-0000-000018000000}"/>
    <cellStyle name="60% - アクセント 2 2" xfId="26" xr:uid="{00000000-0005-0000-0000-000019000000}"/>
    <cellStyle name="60% - アクセント 3 2" xfId="27" xr:uid="{00000000-0005-0000-0000-00001A000000}"/>
    <cellStyle name="60% - アクセント 4 2" xfId="28" xr:uid="{00000000-0005-0000-0000-00001B000000}"/>
    <cellStyle name="60% - アクセント 5 2" xfId="29" xr:uid="{00000000-0005-0000-0000-00001C000000}"/>
    <cellStyle name="60% - アクセント 6 2" xfId="30" xr:uid="{00000000-0005-0000-0000-00001D000000}"/>
    <cellStyle name="アクセント 1 2" xfId="31" xr:uid="{00000000-0005-0000-0000-00001E000000}"/>
    <cellStyle name="アクセント 2 2" xfId="32" xr:uid="{00000000-0005-0000-0000-00001F000000}"/>
    <cellStyle name="アクセント 3 2" xfId="33" xr:uid="{00000000-0005-0000-0000-000020000000}"/>
    <cellStyle name="アクセント 4 2" xfId="34" xr:uid="{00000000-0005-0000-0000-000021000000}"/>
    <cellStyle name="アクセント 5 2" xfId="35" xr:uid="{00000000-0005-0000-0000-000022000000}"/>
    <cellStyle name="アクセント 6 2" xfId="36" xr:uid="{00000000-0005-0000-0000-000023000000}"/>
    <cellStyle name="タイトル 2" xfId="37" xr:uid="{00000000-0005-0000-0000-000024000000}"/>
    <cellStyle name="チェック セル 2" xfId="38" xr:uid="{00000000-0005-0000-0000-000025000000}"/>
    <cellStyle name="どちらでもない 2" xfId="39" xr:uid="{00000000-0005-0000-0000-000026000000}"/>
    <cellStyle name="ハイパーリンク" xfId="40" builtinId="8"/>
    <cellStyle name="ハイパーリンク 2" xfId="41" xr:uid="{00000000-0005-0000-0000-000028000000}"/>
    <cellStyle name="メモ 2" xfId="42" xr:uid="{00000000-0005-0000-0000-000029000000}"/>
    <cellStyle name="メモ 2 2" xfId="43" xr:uid="{00000000-0005-0000-0000-00002A000000}"/>
    <cellStyle name="メモ 2 2 2" xfId="44" xr:uid="{00000000-0005-0000-0000-00002B000000}"/>
    <cellStyle name="メモ 2 3" xfId="45" xr:uid="{00000000-0005-0000-0000-00002C000000}"/>
    <cellStyle name="リンク セル 2" xfId="46" xr:uid="{00000000-0005-0000-0000-00002D000000}"/>
    <cellStyle name="悪い 2" xfId="47" xr:uid="{00000000-0005-0000-0000-00002E000000}"/>
    <cellStyle name="計算 2" xfId="48" xr:uid="{00000000-0005-0000-0000-00002F000000}"/>
    <cellStyle name="警告文 2" xfId="49" xr:uid="{00000000-0005-0000-0000-000030000000}"/>
    <cellStyle name="桁区切り" xfId="50" builtinId="6"/>
    <cellStyle name="桁区切り 2" xfId="51" xr:uid="{00000000-0005-0000-0000-000032000000}"/>
    <cellStyle name="桁区切り 2 2" xfId="52" xr:uid="{00000000-0005-0000-0000-000033000000}"/>
    <cellStyle name="見出し 1 2" xfId="53" xr:uid="{00000000-0005-0000-0000-000034000000}"/>
    <cellStyle name="見出し 2 2" xfId="54" xr:uid="{00000000-0005-0000-0000-000035000000}"/>
    <cellStyle name="見出し 3 2" xfId="55" xr:uid="{00000000-0005-0000-0000-000036000000}"/>
    <cellStyle name="見出し 4 2" xfId="56" xr:uid="{00000000-0005-0000-0000-000037000000}"/>
    <cellStyle name="集計 2" xfId="57" xr:uid="{00000000-0005-0000-0000-000038000000}"/>
    <cellStyle name="出力 2" xfId="58" xr:uid="{00000000-0005-0000-0000-000039000000}"/>
    <cellStyle name="説明文 2" xfId="59" xr:uid="{00000000-0005-0000-0000-00003A000000}"/>
    <cellStyle name="入力 2" xfId="60" xr:uid="{00000000-0005-0000-0000-00003B000000}"/>
    <cellStyle name="標準" xfId="0" builtinId="0"/>
    <cellStyle name="標準 10" xfId="61" xr:uid="{00000000-0005-0000-0000-00003D000000}"/>
    <cellStyle name="標準 10 2" xfId="62" xr:uid="{00000000-0005-0000-0000-00003E000000}"/>
    <cellStyle name="標準 10 3" xfId="63" xr:uid="{00000000-0005-0000-0000-00003F000000}"/>
    <cellStyle name="標準 11" xfId="64" xr:uid="{00000000-0005-0000-0000-000040000000}"/>
    <cellStyle name="標準 11 2" xfId="65" xr:uid="{00000000-0005-0000-0000-000041000000}"/>
    <cellStyle name="標準 11 3" xfId="66" xr:uid="{00000000-0005-0000-0000-000042000000}"/>
    <cellStyle name="標準 12" xfId="67" xr:uid="{00000000-0005-0000-0000-000043000000}"/>
    <cellStyle name="標準 12 2" xfId="68" xr:uid="{00000000-0005-0000-0000-000044000000}"/>
    <cellStyle name="標準 12 3" xfId="69" xr:uid="{00000000-0005-0000-0000-000045000000}"/>
    <cellStyle name="標準 13" xfId="70" xr:uid="{00000000-0005-0000-0000-000046000000}"/>
    <cellStyle name="標準 13 2" xfId="71" xr:uid="{00000000-0005-0000-0000-000047000000}"/>
    <cellStyle name="標準 13 3" xfId="72" xr:uid="{00000000-0005-0000-0000-000048000000}"/>
    <cellStyle name="標準 14" xfId="73" xr:uid="{00000000-0005-0000-0000-000049000000}"/>
    <cellStyle name="標準 14 2" xfId="74" xr:uid="{00000000-0005-0000-0000-00004A000000}"/>
    <cellStyle name="標準 15" xfId="75" xr:uid="{00000000-0005-0000-0000-00004B000000}"/>
    <cellStyle name="標準 15 2" xfId="76" xr:uid="{00000000-0005-0000-0000-00004C000000}"/>
    <cellStyle name="標準 16" xfId="77" xr:uid="{00000000-0005-0000-0000-00004D000000}"/>
    <cellStyle name="標準 16 2" xfId="78" xr:uid="{00000000-0005-0000-0000-00004E000000}"/>
    <cellStyle name="標準 16 3" xfId="79" xr:uid="{00000000-0005-0000-0000-00004F000000}"/>
    <cellStyle name="標準 17" xfId="80" xr:uid="{00000000-0005-0000-0000-000050000000}"/>
    <cellStyle name="標準 17 2" xfId="81" xr:uid="{00000000-0005-0000-0000-000051000000}"/>
    <cellStyle name="標準 17 3" xfId="82" xr:uid="{00000000-0005-0000-0000-000052000000}"/>
    <cellStyle name="標準 18" xfId="83" xr:uid="{00000000-0005-0000-0000-000053000000}"/>
    <cellStyle name="標準 18 2" xfId="84" xr:uid="{00000000-0005-0000-0000-000054000000}"/>
    <cellStyle name="標準 19" xfId="85" xr:uid="{00000000-0005-0000-0000-000055000000}"/>
    <cellStyle name="標準 19 2" xfId="86" xr:uid="{00000000-0005-0000-0000-000056000000}"/>
    <cellStyle name="標準 2" xfId="87" xr:uid="{00000000-0005-0000-0000-000057000000}"/>
    <cellStyle name="標準 2 2" xfId="88" xr:uid="{00000000-0005-0000-0000-000058000000}"/>
    <cellStyle name="標準 2 2 2" xfId="89" xr:uid="{00000000-0005-0000-0000-000059000000}"/>
    <cellStyle name="標準 2 2 3" xfId="90" xr:uid="{00000000-0005-0000-0000-00005A000000}"/>
    <cellStyle name="標準 2 3" xfId="91" xr:uid="{00000000-0005-0000-0000-00005B000000}"/>
    <cellStyle name="標準 2 4" xfId="92" xr:uid="{00000000-0005-0000-0000-00005C000000}"/>
    <cellStyle name="標準 20" xfId="93" xr:uid="{00000000-0005-0000-0000-00005D000000}"/>
    <cellStyle name="標準 21" xfId="94" xr:uid="{00000000-0005-0000-0000-00005E000000}"/>
    <cellStyle name="標準 22" xfId="95" xr:uid="{00000000-0005-0000-0000-00005F000000}"/>
    <cellStyle name="標準 23" xfId="96" xr:uid="{00000000-0005-0000-0000-000060000000}"/>
    <cellStyle name="標準 24" xfId="97" xr:uid="{00000000-0005-0000-0000-000061000000}"/>
    <cellStyle name="標準 25" xfId="98" xr:uid="{00000000-0005-0000-0000-000062000000}"/>
    <cellStyle name="標準 26" xfId="99" xr:uid="{00000000-0005-0000-0000-000063000000}"/>
    <cellStyle name="標準 27" xfId="100" xr:uid="{00000000-0005-0000-0000-000064000000}"/>
    <cellStyle name="標準 28" xfId="101" xr:uid="{00000000-0005-0000-0000-000065000000}"/>
    <cellStyle name="標準 29" xfId="102" xr:uid="{00000000-0005-0000-0000-000066000000}"/>
    <cellStyle name="標準 3" xfId="103" xr:uid="{00000000-0005-0000-0000-000067000000}"/>
    <cellStyle name="標準 3 2" xfId="104" xr:uid="{00000000-0005-0000-0000-000068000000}"/>
    <cellStyle name="標準 3 2 2" xfId="105" xr:uid="{00000000-0005-0000-0000-000069000000}"/>
    <cellStyle name="標準 3 3" xfId="106" xr:uid="{00000000-0005-0000-0000-00006A000000}"/>
    <cellStyle name="標準 3 4" xfId="107" xr:uid="{00000000-0005-0000-0000-00006B000000}"/>
    <cellStyle name="標準 30" xfId="108" xr:uid="{00000000-0005-0000-0000-00006C000000}"/>
    <cellStyle name="標準 31" xfId="109" xr:uid="{00000000-0005-0000-0000-00006D000000}"/>
    <cellStyle name="標準 32" xfId="110" xr:uid="{00000000-0005-0000-0000-00006E000000}"/>
    <cellStyle name="標準 33" xfId="111" xr:uid="{00000000-0005-0000-0000-00006F000000}"/>
    <cellStyle name="標準 34" xfId="112" xr:uid="{00000000-0005-0000-0000-000070000000}"/>
    <cellStyle name="標準 35" xfId="113" xr:uid="{00000000-0005-0000-0000-000071000000}"/>
    <cellStyle name="標準 36" xfId="114" xr:uid="{00000000-0005-0000-0000-000072000000}"/>
    <cellStyle name="標準 37" xfId="115" xr:uid="{00000000-0005-0000-0000-000073000000}"/>
    <cellStyle name="標準 38" xfId="116" xr:uid="{00000000-0005-0000-0000-000074000000}"/>
    <cellStyle name="標準 39" xfId="117" xr:uid="{00000000-0005-0000-0000-000075000000}"/>
    <cellStyle name="標準 4" xfId="118" xr:uid="{00000000-0005-0000-0000-000076000000}"/>
    <cellStyle name="標準 4 2" xfId="119" xr:uid="{00000000-0005-0000-0000-000077000000}"/>
    <cellStyle name="標準 4 3" xfId="120" xr:uid="{00000000-0005-0000-0000-000078000000}"/>
    <cellStyle name="標準 40" xfId="121" xr:uid="{00000000-0005-0000-0000-000079000000}"/>
    <cellStyle name="標準 41" xfId="122" xr:uid="{00000000-0005-0000-0000-00007A000000}"/>
    <cellStyle name="標準 42" xfId="123" xr:uid="{00000000-0005-0000-0000-00007B000000}"/>
    <cellStyle name="標準 43" xfId="124" xr:uid="{00000000-0005-0000-0000-00007C000000}"/>
    <cellStyle name="標準 44" xfId="125" xr:uid="{00000000-0005-0000-0000-00007D000000}"/>
    <cellStyle name="標準 45" xfId="126" xr:uid="{00000000-0005-0000-0000-00007E000000}"/>
    <cellStyle name="標準 46" xfId="127" xr:uid="{00000000-0005-0000-0000-00007F000000}"/>
    <cellStyle name="標準 47" xfId="128" xr:uid="{00000000-0005-0000-0000-000080000000}"/>
    <cellStyle name="標準 48" xfId="129" xr:uid="{00000000-0005-0000-0000-000081000000}"/>
    <cellStyle name="標準 49" xfId="130" xr:uid="{00000000-0005-0000-0000-000082000000}"/>
    <cellStyle name="標準 5" xfId="131" xr:uid="{00000000-0005-0000-0000-000083000000}"/>
    <cellStyle name="標準 5 2" xfId="132" xr:uid="{00000000-0005-0000-0000-000084000000}"/>
    <cellStyle name="標準 5 3" xfId="133" xr:uid="{00000000-0005-0000-0000-000085000000}"/>
    <cellStyle name="標準 50" xfId="134" xr:uid="{00000000-0005-0000-0000-000086000000}"/>
    <cellStyle name="標準 51" xfId="135" xr:uid="{00000000-0005-0000-0000-000087000000}"/>
    <cellStyle name="標準 52" xfId="136" xr:uid="{00000000-0005-0000-0000-000088000000}"/>
    <cellStyle name="標準 53" xfId="137" xr:uid="{00000000-0005-0000-0000-000089000000}"/>
    <cellStyle name="標準 54" xfId="138" xr:uid="{00000000-0005-0000-0000-00008A000000}"/>
    <cellStyle name="標準 55" xfId="139" xr:uid="{00000000-0005-0000-0000-00008B000000}"/>
    <cellStyle name="標準 56" xfId="140" xr:uid="{00000000-0005-0000-0000-00008C000000}"/>
    <cellStyle name="標準 57" xfId="141" xr:uid="{00000000-0005-0000-0000-00008D000000}"/>
    <cellStyle name="標準 58" xfId="142" xr:uid="{00000000-0005-0000-0000-00008E000000}"/>
    <cellStyle name="標準 59" xfId="143" xr:uid="{00000000-0005-0000-0000-00008F000000}"/>
    <cellStyle name="標準 6" xfId="144" xr:uid="{00000000-0005-0000-0000-000090000000}"/>
    <cellStyle name="標準 6 2" xfId="145" xr:uid="{00000000-0005-0000-0000-000091000000}"/>
    <cellStyle name="標準 6 3" xfId="146" xr:uid="{00000000-0005-0000-0000-000092000000}"/>
    <cellStyle name="標準 60" xfId="147" xr:uid="{00000000-0005-0000-0000-000093000000}"/>
    <cellStyle name="標準 61" xfId="148" xr:uid="{00000000-0005-0000-0000-000094000000}"/>
    <cellStyle name="標準 62" xfId="149" xr:uid="{00000000-0005-0000-0000-000095000000}"/>
    <cellStyle name="標準 63" xfId="150" xr:uid="{00000000-0005-0000-0000-000096000000}"/>
    <cellStyle name="標準 64" xfId="151" xr:uid="{00000000-0005-0000-0000-000097000000}"/>
    <cellStyle name="標準 65" xfId="152" xr:uid="{00000000-0005-0000-0000-000098000000}"/>
    <cellStyle name="標準 66" xfId="153" xr:uid="{00000000-0005-0000-0000-000099000000}"/>
    <cellStyle name="標準 67" xfId="154" xr:uid="{00000000-0005-0000-0000-00009A000000}"/>
    <cellStyle name="標準 68" xfId="155" xr:uid="{00000000-0005-0000-0000-00009B000000}"/>
    <cellStyle name="標準 69" xfId="156" xr:uid="{00000000-0005-0000-0000-00009C000000}"/>
    <cellStyle name="標準 7" xfId="157" xr:uid="{00000000-0005-0000-0000-00009D000000}"/>
    <cellStyle name="標準 7 2" xfId="158" xr:uid="{00000000-0005-0000-0000-00009E000000}"/>
    <cellStyle name="標準 7 3" xfId="159" xr:uid="{00000000-0005-0000-0000-00009F000000}"/>
    <cellStyle name="標準 70" xfId="160" xr:uid="{00000000-0005-0000-0000-0000A0000000}"/>
    <cellStyle name="標準 71" xfId="161" xr:uid="{00000000-0005-0000-0000-0000A1000000}"/>
    <cellStyle name="標準 72" xfId="162" xr:uid="{00000000-0005-0000-0000-0000A2000000}"/>
    <cellStyle name="標準 73" xfId="163" xr:uid="{00000000-0005-0000-0000-0000A3000000}"/>
    <cellStyle name="標準 74" xfId="164" xr:uid="{00000000-0005-0000-0000-0000A4000000}"/>
    <cellStyle name="標準 75" xfId="165" xr:uid="{00000000-0005-0000-0000-0000A5000000}"/>
    <cellStyle name="標準 76" xfId="166" xr:uid="{00000000-0005-0000-0000-0000A6000000}"/>
    <cellStyle name="標準 77" xfId="167" xr:uid="{00000000-0005-0000-0000-0000A7000000}"/>
    <cellStyle name="標準 78" xfId="168" xr:uid="{00000000-0005-0000-0000-0000A8000000}"/>
    <cellStyle name="標準 79" xfId="169" xr:uid="{00000000-0005-0000-0000-0000A9000000}"/>
    <cellStyle name="標準 8" xfId="170" xr:uid="{00000000-0005-0000-0000-0000AA000000}"/>
    <cellStyle name="標準 8 2" xfId="171" xr:uid="{00000000-0005-0000-0000-0000AB000000}"/>
    <cellStyle name="標準 8 3" xfId="172" xr:uid="{00000000-0005-0000-0000-0000AC000000}"/>
    <cellStyle name="標準 9" xfId="173" xr:uid="{00000000-0005-0000-0000-0000AD000000}"/>
    <cellStyle name="標準 9 2" xfId="174" xr:uid="{00000000-0005-0000-0000-0000AE000000}"/>
    <cellStyle name="標準 9 3" xfId="175" xr:uid="{00000000-0005-0000-0000-0000AF000000}"/>
    <cellStyle name="標準_印旛沼浄水場配水水質" xfId="176" xr:uid="{00000000-0005-0000-0000-0000B0000000}"/>
    <cellStyle name="標準_水質年報（北総地区)" xfId="179" xr:uid="{00000000-0005-0000-0000-0000B1000000}"/>
    <cellStyle name="標準_北総水質月報H22-1" xfId="177" xr:uid="{00000000-0005-0000-0000-0000B2000000}"/>
    <cellStyle name="良い 2" xfId="178" xr:uid="{00000000-0005-0000-0000-0000B3000000}"/>
  </cellStyles>
  <dxfs count="260">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s>
  <tableStyles count="0" defaultTableStyle="TableStyleMedium9" defaultPivotStyle="PivotStyleLight16"/>
  <colors>
    <mruColors>
      <color rgb="FFCCFFCC"/>
      <color rgb="FFDDDDDD"/>
      <color rgb="FFFFFF99"/>
      <color rgb="FFFFCC66"/>
      <color rgb="FFCCFFFF"/>
      <color rgb="FF66CCFF"/>
      <color rgb="FFD9D9D9"/>
      <color rgb="FFFFFF66"/>
      <color rgb="FFFFCCCC"/>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145676</xdr:colOff>
      <xdr:row>3</xdr:row>
      <xdr:rowOff>0</xdr:rowOff>
    </xdr:from>
    <xdr:to>
      <xdr:col>3</xdr:col>
      <xdr:colOff>1277470</xdr:colOff>
      <xdr:row>5</xdr:row>
      <xdr:rowOff>0</xdr:rowOff>
    </xdr:to>
    <xdr:cxnSp macro="">
      <xdr:nvCxnSpPr>
        <xdr:cNvPr id="6" name="直線コネクタ 5">
          <a:extLst>
            <a:ext uri="{FF2B5EF4-FFF2-40B4-BE49-F238E27FC236}">
              <a16:creationId xmlns:a16="http://schemas.microsoft.com/office/drawing/2014/main" id="{00000000-0008-0000-0900-000006000000}"/>
            </a:ext>
          </a:extLst>
        </xdr:cNvPr>
        <xdr:cNvCxnSpPr/>
      </xdr:nvCxnSpPr>
      <xdr:spPr bwMode="auto">
        <a:xfrm>
          <a:off x="930088" y="437029"/>
          <a:ext cx="1131794" cy="392206"/>
        </a:xfrm>
        <a:prstGeom prst="line">
          <a:avLst/>
        </a:prstGeom>
        <a:ln w="3175">
          <a:solidFill>
            <a:schemeClr val="tx1">
              <a:lumMod val="50000"/>
              <a:lumOff val="50000"/>
            </a:schemeClr>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0.bin"/><Relationship Id="rId1" Type="http://schemas.openxmlformats.org/officeDocument/2006/relationships/hyperlink" Target="http://www.pref.chiba.lg.jp/suidou/kyshisetsu/press/2011/odei.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pref.chiba.lg.jp/shigen/haishutsu/juur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22"/>
  <sheetViews>
    <sheetView tabSelected="1" view="pageBreakPreview" zoomScale="85" zoomScaleNormal="70" zoomScaleSheetLayoutView="85" workbookViewId="0">
      <pane xSplit="1" ySplit="3" topLeftCell="B4" activePane="bottomRight" state="frozen"/>
      <selection activeCell="T370" sqref="T370"/>
      <selection pane="topRight" activeCell="T370" sqref="T370"/>
      <selection pane="bottomLeft" activeCell="T370" sqref="T370"/>
      <selection pane="bottomRight"/>
    </sheetView>
  </sheetViews>
  <sheetFormatPr defaultRowHeight="13.2" x14ac:dyDescent="0.2"/>
  <cols>
    <col min="1" max="1" width="4.109375" customWidth="1"/>
    <col min="2" max="2" width="3.33203125" customWidth="1"/>
    <col min="3" max="3" width="4.6640625" customWidth="1"/>
    <col min="4" max="19" width="5.33203125" customWidth="1"/>
    <col min="20" max="21" width="8.88671875" customWidth="1"/>
    <col min="22" max="22" width="1.88671875" customWidth="1"/>
    <col min="23" max="23" width="15.33203125" customWidth="1"/>
    <col min="24" max="26" width="5.6640625" customWidth="1"/>
  </cols>
  <sheetData>
    <row r="1" spans="1:26" ht="16.2" x14ac:dyDescent="0.2">
      <c r="B1" s="1055" t="s">
        <v>28</v>
      </c>
      <c r="C1" s="1055"/>
      <c r="D1" s="1055"/>
      <c r="E1" s="1055"/>
      <c r="F1" s="379"/>
      <c r="G1" s="379" t="s">
        <v>398</v>
      </c>
      <c r="H1" s="34"/>
      <c r="M1" s="34"/>
      <c r="N1" s="34"/>
      <c r="O1" s="34"/>
      <c r="P1" s="34"/>
      <c r="Q1" s="34"/>
      <c r="R1" s="34"/>
      <c r="S1" s="34"/>
    </row>
    <row r="2" spans="1:26" ht="36.75" customHeight="1" x14ac:dyDescent="0.2">
      <c r="A2" s="325" t="s">
        <v>338</v>
      </c>
      <c r="B2" s="325" t="s">
        <v>0</v>
      </c>
      <c r="C2" s="331" t="s">
        <v>10</v>
      </c>
      <c r="D2" s="230" t="s">
        <v>1</v>
      </c>
      <c r="E2" s="320" t="s">
        <v>297</v>
      </c>
      <c r="F2" s="320" t="s">
        <v>298</v>
      </c>
      <c r="G2" s="1046" t="s">
        <v>6</v>
      </c>
      <c r="H2" s="1047"/>
      <c r="I2" s="1046" t="s">
        <v>7</v>
      </c>
      <c r="J2" s="1047"/>
      <c r="K2" s="1046" t="s">
        <v>26</v>
      </c>
      <c r="L2" s="1047"/>
      <c r="M2" s="1046" t="s">
        <v>8</v>
      </c>
      <c r="N2" s="1047"/>
      <c r="O2" s="231" t="s">
        <v>308</v>
      </c>
      <c r="P2" s="232" t="s">
        <v>309</v>
      </c>
      <c r="Q2" s="232" t="s">
        <v>310</v>
      </c>
      <c r="R2" s="232" t="s">
        <v>311</v>
      </c>
      <c r="S2" s="231" t="s">
        <v>312</v>
      </c>
      <c r="T2" s="91" t="s">
        <v>205</v>
      </c>
      <c r="U2" s="93" t="s">
        <v>206</v>
      </c>
      <c r="V2" s="330"/>
      <c r="W2" s="1031" t="s">
        <v>3</v>
      </c>
      <c r="X2" s="1032"/>
      <c r="Y2" s="1032"/>
      <c r="Z2" s="1033"/>
    </row>
    <row r="3" spans="1:26" ht="13.5" customHeight="1" x14ac:dyDescent="0.2">
      <c r="A3" s="326"/>
      <c r="B3" s="326"/>
      <c r="C3" s="332"/>
      <c r="D3" s="319"/>
      <c r="E3" s="41"/>
      <c r="F3" s="41"/>
      <c r="G3" s="42" t="s">
        <v>4</v>
      </c>
      <c r="H3" s="43" t="s">
        <v>5</v>
      </c>
      <c r="I3" s="42" t="s">
        <v>4</v>
      </c>
      <c r="J3" s="43" t="s">
        <v>5</v>
      </c>
      <c r="K3" s="42" t="s">
        <v>4</v>
      </c>
      <c r="L3" s="43" t="s">
        <v>5</v>
      </c>
      <c r="M3" s="42" t="s">
        <v>4</v>
      </c>
      <c r="N3" s="43" t="s">
        <v>5</v>
      </c>
      <c r="O3" s="43" t="s">
        <v>5</v>
      </c>
      <c r="P3" s="43" t="s">
        <v>5</v>
      </c>
      <c r="Q3" s="43" t="s">
        <v>5</v>
      </c>
      <c r="R3" s="43" t="s">
        <v>5</v>
      </c>
      <c r="S3" s="43" t="s">
        <v>5</v>
      </c>
      <c r="T3" s="94" t="s">
        <v>276</v>
      </c>
      <c r="U3" s="92" t="s">
        <v>231</v>
      </c>
      <c r="V3" s="421"/>
      <c r="W3" s="1034"/>
      <c r="X3" s="1035"/>
      <c r="Y3" s="1035"/>
      <c r="Z3" s="1036"/>
    </row>
    <row r="4" spans="1:26" ht="13.5" customHeight="1" x14ac:dyDescent="0.2">
      <c r="A4" s="1050" t="s">
        <v>18</v>
      </c>
      <c r="B4" s="327">
        <v>45383</v>
      </c>
      <c r="C4" s="431" t="str">
        <f>IF(B4="","",IF(WEEKDAY(B4)=1,"(日)",IF(WEEKDAY(B4)=2,"(月)",IF(WEEKDAY(B4)=3,"(火)",IF(WEEKDAY(B4)=4,"(水)",IF(WEEKDAY(B4)=5,"(木)",IF(WEEKDAY(B4)=6,"(金)","(土)")))))))</f>
        <v>(月)</v>
      </c>
      <c r="D4" s="463" t="s">
        <v>400</v>
      </c>
      <c r="E4" s="464">
        <v>5</v>
      </c>
      <c r="F4" s="465">
        <v>13.3</v>
      </c>
      <c r="G4" s="10">
        <v>14.9</v>
      </c>
      <c r="H4" s="222">
        <v>15.1</v>
      </c>
      <c r="I4" s="466">
        <v>10.5</v>
      </c>
      <c r="J4" s="467">
        <v>2.6</v>
      </c>
      <c r="K4" s="10">
        <v>7.24</v>
      </c>
      <c r="L4" s="222">
        <v>7.21</v>
      </c>
      <c r="M4" s="466">
        <v>13.9</v>
      </c>
      <c r="N4" s="467">
        <v>15.7</v>
      </c>
      <c r="O4" s="468">
        <v>26</v>
      </c>
      <c r="P4" s="468">
        <v>49</v>
      </c>
      <c r="Q4" s="467">
        <v>12.8</v>
      </c>
      <c r="R4" s="469">
        <v>108</v>
      </c>
      <c r="S4" s="470">
        <v>0.13</v>
      </c>
      <c r="T4" s="603">
        <v>1043</v>
      </c>
      <c r="U4" s="836">
        <v>128</v>
      </c>
      <c r="V4" s="422"/>
      <c r="W4" s="338" t="s">
        <v>307</v>
      </c>
      <c r="X4" s="342"/>
      <c r="Y4" s="341">
        <v>45393</v>
      </c>
      <c r="Z4" s="339"/>
    </row>
    <row r="5" spans="1:26" x14ac:dyDescent="0.2">
      <c r="A5" s="1051"/>
      <c r="B5" s="328">
        <v>45384</v>
      </c>
      <c r="C5" s="432" t="str">
        <f t="shared" ref="C5:C33" si="0">IF(B5="","",IF(WEEKDAY(B5)=1,"(日)",IF(WEEKDAY(B5)=2,"(月)",IF(WEEKDAY(B5)=3,"(火)",IF(WEEKDAY(B5)=4,"(水)",IF(WEEKDAY(B5)=5,"(木)",IF(WEEKDAY(B5)=6,"(金)","(土)")))))))</f>
        <v>(火)</v>
      </c>
      <c r="D5" s="473" t="s">
        <v>400</v>
      </c>
      <c r="E5" s="474" t="s">
        <v>24</v>
      </c>
      <c r="F5" s="475">
        <v>14.5</v>
      </c>
      <c r="G5" s="11">
        <v>15.7</v>
      </c>
      <c r="H5" s="223">
        <v>15.6</v>
      </c>
      <c r="I5" s="12">
        <v>5.4</v>
      </c>
      <c r="J5" s="225">
        <v>1.8</v>
      </c>
      <c r="K5" s="11">
        <v>7.22</v>
      </c>
      <c r="L5" s="223">
        <v>7.21</v>
      </c>
      <c r="M5" s="12">
        <v>16.100000000000001</v>
      </c>
      <c r="N5" s="225">
        <v>16.2</v>
      </c>
      <c r="O5" s="224">
        <v>27.2</v>
      </c>
      <c r="P5" s="224">
        <v>54.5</v>
      </c>
      <c r="Q5" s="225">
        <v>12.6</v>
      </c>
      <c r="R5" s="226">
        <v>110</v>
      </c>
      <c r="S5" s="476">
        <v>0.09</v>
      </c>
      <c r="T5" s="610">
        <v>698</v>
      </c>
      <c r="U5" s="837">
        <v>103</v>
      </c>
      <c r="V5" s="422"/>
      <c r="W5" s="343" t="s">
        <v>306</v>
      </c>
      <c r="X5" s="364" t="s">
        <v>305</v>
      </c>
      <c r="Y5" s="347">
        <v>14.6</v>
      </c>
      <c r="Z5" s="348"/>
    </row>
    <row r="6" spans="1:26" x14ac:dyDescent="0.2">
      <c r="A6" s="1051"/>
      <c r="B6" s="328">
        <v>45385</v>
      </c>
      <c r="C6" s="432" t="str">
        <f t="shared" si="0"/>
        <v>(水)</v>
      </c>
      <c r="D6" s="473" t="s">
        <v>401</v>
      </c>
      <c r="E6" s="474">
        <v>9</v>
      </c>
      <c r="F6" s="475">
        <v>15.1</v>
      </c>
      <c r="G6" s="11">
        <v>15.9</v>
      </c>
      <c r="H6" s="223">
        <v>15.7</v>
      </c>
      <c r="I6" s="12">
        <v>4.0999999999999996</v>
      </c>
      <c r="J6" s="225">
        <v>2.6</v>
      </c>
      <c r="K6" s="11">
        <v>7.21</v>
      </c>
      <c r="L6" s="223">
        <v>7.29</v>
      </c>
      <c r="M6" s="12">
        <v>17.899999999999999</v>
      </c>
      <c r="N6" s="225">
        <v>17.2</v>
      </c>
      <c r="O6" s="224">
        <v>29.2</v>
      </c>
      <c r="P6" s="224">
        <v>56.1</v>
      </c>
      <c r="Q6" s="225">
        <v>14.3</v>
      </c>
      <c r="R6" s="226">
        <v>120</v>
      </c>
      <c r="S6" s="476">
        <v>0.13</v>
      </c>
      <c r="T6" s="610">
        <v>460</v>
      </c>
      <c r="U6" s="837">
        <v>88</v>
      </c>
      <c r="V6" s="422"/>
      <c r="W6" s="4" t="s">
        <v>19</v>
      </c>
      <c r="X6" s="5" t="s">
        <v>20</v>
      </c>
      <c r="Y6" s="6" t="s">
        <v>21</v>
      </c>
      <c r="Z6" s="5" t="s">
        <v>22</v>
      </c>
    </row>
    <row r="7" spans="1:26" x14ac:dyDescent="0.2">
      <c r="A7" s="1051"/>
      <c r="B7" s="328">
        <v>45386</v>
      </c>
      <c r="C7" s="432" t="str">
        <f t="shared" si="0"/>
        <v>(木)</v>
      </c>
      <c r="D7" s="473" t="s">
        <v>402</v>
      </c>
      <c r="E7" s="474">
        <v>4.5</v>
      </c>
      <c r="F7" s="475">
        <v>14.4</v>
      </c>
      <c r="G7" s="11">
        <v>14.5</v>
      </c>
      <c r="H7" s="223">
        <v>14.8</v>
      </c>
      <c r="I7" s="12">
        <v>4.8</v>
      </c>
      <c r="J7" s="225">
        <v>2.4</v>
      </c>
      <c r="K7" s="11">
        <v>7.36</v>
      </c>
      <c r="L7" s="223">
        <v>7.3</v>
      </c>
      <c r="M7" s="12">
        <v>16.2</v>
      </c>
      <c r="N7" s="225">
        <v>16.8</v>
      </c>
      <c r="O7" s="224">
        <v>29.9</v>
      </c>
      <c r="P7" s="224">
        <v>56.1</v>
      </c>
      <c r="Q7" s="225">
        <v>13.1</v>
      </c>
      <c r="R7" s="226">
        <v>117</v>
      </c>
      <c r="S7" s="476">
        <v>0.12</v>
      </c>
      <c r="T7" s="610">
        <v>433</v>
      </c>
      <c r="U7" s="837">
        <v>88</v>
      </c>
      <c r="V7" s="422"/>
      <c r="W7" s="2" t="s">
        <v>182</v>
      </c>
      <c r="X7" s="7" t="s">
        <v>11</v>
      </c>
      <c r="Y7" s="10">
        <v>11.5</v>
      </c>
      <c r="Z7" s="222">
        <v>13.1</v>
      </c>
    </row>
    <row r="8" spans="1:26" x14ac:dyDescent="0.2">
      <c r="A8" s="1051"/>
      <c r="B8" s="328">
        <v>45387</v>
      </c>
      <c r="C8" s="432" t="str">
        <f t="shared" si="0"/>
        <v>(金)</v>
      </c>
      <c r="D8" s="473" t="s">
        <v>402</v>
      </c>
      <c r="E8" s="474">
        <v>0</v>
      </c>
      <c r="F8" s="475">
        <v>11</v>
      </c>
      <c r="G8" s="11">
        <v>14.2</v>
      </c>
      <c r="H8" s="223">
        <v>14.5</v>
      </c>
      <c r="I8" s="12">
        <v>4.7</v>
      </c>
      <c r="J8" s="225">
        <v>2.1</v>
      </c>
      <c r="K8" s="11">
        <v>7.31</v>
      </c>
      <c r="L8" s="223">
        <v>7.3</v>
      </c>
      <c r="M8" s="12">
        <v>18.899999999999999</v>
      </c>
      <c r="N8" s="225">
        <v>18.899999999999999</v>
      </c>
      <c r="O8" s="224">
        <v>32.4</v>
      </c>
      <c r="P8" s="224">
        <v>60.1</v>
      </c>
      <c r="Q8" s="225">
        <v>17.2</v>
      </c>
      <c r="R8" s="226">
        <v>134</v>
      </c>
      <c r="S8" s="476">
        <v>0.11</v>
      </c>
      <c r="T8" s="610">
        <v>327</v>
      </c>
      <c r="U8" s="837">
        <v>113</v>
      </c>
      <c r="V8" s="422"/>
      <c r="W8" s="3" t="s">
        <v>183</v>
      </c>
      <c r="X8" s="8" t="s">
        <v>184</v>
      </c>
      <c r="Y8" s="11">
        <v>30.9</v>
      </c>
      <c r="Z8" s="223">
        <v>2.4</v>
      </c>
    </row>
    <row r="9" spans="1:26" x14ac:dyDescent="0.2">
      <c r="A9" s="1051"/>
      <c r="B9" s="328">
        <v>45388</v>
      </c>
      <c r="C9" s="432" t="str">
        <f t="shared" si="0"/>
        <v>(土)</v>
      </c>
      <c r="D9" s="473" t="s">
        <v>401</v>
      </c>
      <c r="E9" s="474">
        <v>1</v>
      </c>
      <c r="F9" s="475">
        <v>10.7</v>
      </c>
      <c r="G9" s="11">
        <v>13.3</v>
      </c>
      <c r="H9" s="223">
        <v>13.5</v>
      </c>
      <c r="I9" s="12">
        <v>7</v>
      </c>
      <c r="J9" s="225">
        <v>2.8</v>
      </c>
      <c r="K9" s="11">
        <v>7.28</v>
      </c>
      <c r="L9" s="223">
        <v>7.27</v>
      </c>
      <c r="M9" s="12">
        <v>20.5</v>
      </c>
      <c r="N9" s="225">
        <v>20.100000000000001</v>
      </c>
      <c r="O9" s="224"/>
      <c r="P9" s="224"/>
      <c r="Q9" s="225"/>
      <c r="R9" s="226"/>
      <c r="S9" s="476"/>
      <c r="T9" s="610">
        <v>265</v>
      </c>
      <c r="U9" s="837">
        <v>117</v>
      </c>
      <c r="V9" s="422"/>
      <c r="W9" s="3" t="s">
        <v>12</v>
      </c>
      <c r="X9" s="8"/>
      <c r="Y9" s="11">
        <v>7.07</v>
      </c>
      <c r="Z9" s="223">
        <v>7.01</v>
      </c>
    </row>
    <row r="10" spans="1:26" x14ac:dyDescent="0.2">
      <c r="A10" s="1051"/>
      <c r="B10" s="328">
        <v>45389</v>
      </c>
      <c r="C10" s="432" t="str">
        <f t="shared" si="0"/>
        <v>(日)</v>
      </c>
      <c r="D10" s="473" t="s">
        <v>401</v>
      </c>
      <c r="E10" s="474">
        <v>4</v>
      </c>
      <c r="F10" s="475">
        <v>15.4</v>
      </c>
      <c r="G10" s="11">
        <v>13.5</v>
      </c>
      <c r="H10" s="223">
        <v>13.4</v>
      </c>
      <c r="I10" s="12">
        <v>7.5</v>
      </c>
      <c r="J10" s="225">
        <v>2.9</v>
      </c>
      <c r="K10" s="11">
        <v>7.25</v>
      </c>
      <c r="L10" s="223">
        <v>7.25</v>
      </c>
      <c r="M10" s="12">
        <v>19.600000000000001</v>
      </c>
      <c r="N10" s="225">
        <v>20.5</v>
      </c>
      <c r="O10" s="224"/>
      <c r="P10" s="224"/>
      <c r="Q10" s="225"/>
      <c r="R10" s="226"/>
      <c r="S10" s="476"/>
      <c r="T10" s="610">
        <v>265</v>
      </c>
      <c r="U10" s="837">
        <v>97</v>
      </c>
      <c r="V10" s="422"/>
      <c r="W10" s="3" t="s">
        <v>185</v>
      </c>
      <c r="X10" s="8" t="s">
        <v>13</v>
      </c>
      <c r="Y10" s="309">
        <v>14.9</v>
      </c>
      <c r="Z10" s="223">
        <v>15.7</v>
      </c>
    </row>
    <row r="11" spans="1:26" x14ac:dyDescent="0.2">
      <c r="A11" s="1051"/>
      <c r="B11" s="328">
        <v>45390</v>
      </c>
      <c r="C11" s="432" t="str">
        <f t="shared" si="0"/>
        <v>(月)</v>
      </c>
      <c r="D11" s="473" t="s">
        <v>401</v>
      </c>
      <c r="E11" s="474">
        <v>0</v>
      </c>
      <c r="F11" s="475">
        <v>18.7</v>
      </c>
      <c r="G11" s="11">
        <v>14.4</v>
      </c>
      <c r="H11" s="223">
        <v>14.2</v>
      </c>
      <c r="I11" s="12">
        <v>7.1</v>
      </c>
      <c r="J11" s="225">
        <v>2.7</v>
      </c>
      <c r="K11" s="11">
        <v>7.16</v>
      </c>
      <c r="L11" s="223">
        <v>7.2</v>
      </c>
      <c r="M11" s="12">
        <v>22.8</v>
      </c>
      <c r="N11" s="225">
        <v>20.7</v>
      </c>
      <c r="O11" s="224">
        <v>27.1</v>
      </c>
      <c r="P11" s="224">
        <v>64.099999999999994</v>
      </c>
      <c r="Q11" s="225">
        <v>19.600000000000001</v>
      </c>
      <c r="R11" s="226">
        <v>150</v>
      </c>
      <c r="S11" s="476">
        <v>0.14000000000000001</v>
      </c>
      <c r="T11" s="610">
        <v>327</v>
      </c>
      <c r="U11" s="837">
        <v>84</v>
      </c>
      <c r="V11" s="422"/>
      <c r="W11" s="3" t="s">
        <v>186</v>
      </c>
      <c r="X11" s="240" t="s">
        <v>313</v>
      </c>
      <c r="Y11" s="276">
        <v>16.899999999999999</v>
      </c>
      <c r="Z11" s="243">
        <v>18.899999999999999</v>
      </c>
    </row>
    <row r="12" spans="1:26" x14ac:dyDescent="0.2">
      <c r="A12" s="1051"/>
      <c r="B12" s="328">
        <v>45391</v>
      </c>
      <c r="C12" s="432" t="str">
        <f t="shared" si="0"/>
        <v>(火)</v>
      </c>
      <c r="D12" s="473" t="s">
        <v>402</v>
      </c>
      <c r="E12" s="474">
        <v>44</v>
      </c>
      <c r="F12" s="475">
        <v>19.399999999999999</v>
      </c>
      <c r="G12" s="11">
        <v>15.7</v>
      </c>
      <c r="H12" s="223">
        <v>15.4</v>
      </c>
      <c r="I12" s="12">
        <v>4.9000000000000004</v>
      </c>
      <c r="J12" s="225">
        <v>2.5</v>
      </c>
      <c r="K12" s="11">
        <v>7.19</v>
      </c>
      <c r="L12" s="223">
        <v>7.19</v>
      </c>
      <c r="M12" s="12">
        <v>25</v>
      </c>
      <c r="N12" s="225">
        <v>20.6</v>
      </c>
      <c r="O12" s="224">
        <v>25.9</v>
      </c>
      <c r="P12" s="224">
        <v>66.3</v>
      </c>
      <c r="Q12" s="225">
        <v>18.8</v>
      </c>
      <c r="R12" s="226">
        <v>150</v>
      </c>
      <c r="S12" s="476">
        <v>0.12</v>
      </c>
      <c r="T12" s="610">
        <v>318</v>
      </c>
      <c r="U12" s="837">
        <v>101</v>
      </c>
      <c r="V12" s="422"/>
      <c r="W12" s="3" t="s">
        <v>187</v>
      </c>
      <c r="X12" s="240" t="s">
        <v>313</v>
      </c>
      <c r="Y12" s="276">
        <v>50.3</v>
      </c>
      <c r="Z12" s="243">
        <v>52.5</v>
      </c>
    </row>
    <row r="13" spans="1:26" x14ac:dyDescent="0.2">
      <c r="A13" s="1051"/>
      <c r="B13" s="328">
        <v>45392</v>
      </c>
      <c r="C13" s="432" t="str">
        <f t="shared" si="0"/>
        <v>(水)</v>
      </c>
      <c r="D13" s="473" t="s">
        <v>400</v>
      </c>
      <c r="E13" s="474" t="s">
        <v>24</v>
      </c>
      <c r="F13" s="475">
        <v>12</v>
      </c>
      <c r="G13" s="11">
        <v>14.9</v>
      </c>
      <c r="H13" s="223">
        <v>15.4</v>
      </c>
      <c r="I13" s="12">
        <v>7.6</v>
      </c>
      <c r="J13" s="225">
        <v>2.8</v>
      </c>
      <c r="K13" s="11">
        <v>7.24</v>
      </c>
      <c r="L13" s="223">
        <v>7.24</v>
      </c>
      <c r="M13" s="12">
        <v>17.399999999999999</v>
      </c>
      <c r="N13" s="225">
        <v>19.600000000000001</v>
      </c>
      <c r="O13" s="224">
        <v>30.2</v>
      </c>
      <c r="P13" s="224">
        <v>66.3</v>
      </c>
      <c r="Q13" s="225">
        <v>18.600000000000001</v>
      </c>
      <c r="R13" s="226">
        <v>136</v>
      </c>
      <c r="S13" s="476">
        <v>0.13</v>
      </c>
      <c r="T13" s="610">
        <v>725</v>
      </c>
      <c r="U13" s="837">
        <v>382</v>
      </c>
      <c r="V13" s="422"/>
      <c r="W13" s="3" t="s">
        <v>188</v>
      </c>
      <c r="X13" s="240" t="s">
        <v>313</v>
      </c>
      <c r="Y13" s="276">
        <v>36.200000000000003</v>
      </c>
      <c r="Z13" s="243">
        <v>37</v>
      </c>
    </row>
    <row r="14" spans="1:26" x14ac:dyDescent="0.2">
      <c r="A14" s="1051"/>
      <c r="B14" s="328">
        <v>45393</v>
      </c>
      <c r="C14" s="432" t="str">
        <f t="shared" si="0"/>
        <v>(木)</v>
      </c>
      <c r="D14" s="473" t="s">
        <v>400</v>
      </c>
      <c r="E14" s="474" t="s">
        <v>24</v>
      </c>
      <c r="F14" s="475">
        <v>14.6</v>
      </c>
      <c r="G14" s="11">
        <v>11.5</v>
      </c>
      <c r="H14" s="223">
        <v>13.1</v>
      </c>
      <c r="I14" s="12">
        <v>30.9</v>
      </c>
      <c r="J14" s="225">
        <v>2.4</v>
      </c>
      <c r="K14" s="11">
        <v>7.07</v>
      </c>
      <c r="L14" s="223">
        <v>7.01</v>
      </c>
      <c r="M14" s="12">
        <v>14.9</v>
      </c>
      <c r="N14" s="225">
        <v>15.7</v>
      </c>
      <c r="O14" s="224">
        <v>18.899999999999999</v>
      </c>
      <c r="P14" s="224">
        <v>52.5</v>
      </c>
      <c r="Q14" s="225">
        <v>13.1</v>
      </c>
      <c r="R14" s="226">
        <v>115</v>
      </c>
      <c r="S14" s="476">
        <v>0.1</v>
      </c>
      <c r="T14" s="610">
        <v>1211</v>
      </c>
      <c r="U14" s="837">
        <v>256</v>
      </c>
      <c r="V14" s="422"/>
      <c r="W14" s="3" t="s">
        <v>189</v>
      </c>
      <c r="X14" s="240" t="s">
        <v>313</v>
      </c>
      <c r="Y14" s="276">
        <v>14.1</v>
      </c>
      <c r="Z14" s="243">
        <v>15.5</v>
      </c>
    </row>
    <row r="15" spans="1:26" x14ac:dyDescent="0.2">
      <c r="A15" s="1051"/>
      <c r="B15" s="328">
        <v>45394</v>
      </c>
      <c r="C15" s="432" t="str">
        <f t="shared" si="0"/>
        <v>(金)</v>
      </c>
      <c r="D15" s="473" t="s">
        <v>401</v>
      </c>
      <c r="E15" s="474">
        <v>0.5</v>
      </c>
      <c r="F15" s="475">
        <v>15.8</v>
      </c>
      <c r="G15" s="11">
        <v>12.7</v>
      </c>
      <c r="H15" s="223">
        <v>12.8</v>
      </c>
      <c r="I15" s="12">
        <v>11.5</v>
      </c>
      <c r="J15" s="225">
        <v>2.2000000000000002</v>
      </c>
      <c r="K15" s="11">
        <v>7.15</v>
      </c>
      <c r="L15" s="223">
        <v>7</v>
      </c>
      <c r="M15" s="12">
        <v>15.1</v>
      </c>
      <c r="N15" s="225">
        <v>15.4</v>
      </c>
      <c r="O15" s="224">
        <v>16.5</v>
      </c>
      <c r="P15" s="224">
        <v>52.5</v>
      </c>
      <c r="Q15" s="225">
        <v>12</v>
      </c>
      <c r="R15" s="226">
        <v>104</v>
      </c>
      <c r="S15" s="476">
        <v>7.0000000000000007E-2</v>
      </c>
      <c r="T15" s="610">
        <v>645</v>
      </c>
      <c r="U15" s="837">
        <v>179</v>
      </c>
      <c r="V15" s="422"/>
      <c r="W15" s="3" t="s">
        <v>190</v>
      </c>
      <c r="X15" s="240" t="s">
        <v>313</v>
      </c>
      <c r="Y15" s="139">
        <v>10.199999999999999</v>
      </c>
      <c r="Z15" s="244">
        <v>13.1</v>
      </c>
    </row>
    <row r="16" spans="1:26" x14ac:dyDescent="0.2">
      <c r="A16" s="1051"/>
      <c r="B16" s="328">
        <v>45395</v>
      </c>
      <c r="C16" s="432" t="str">
        <f t="shared" si="0"/>
        <v>(土)</v>
      </c>
      <c r="D16" s="473" t="s">
        <v>400</v>
      </c>
      <c r="E16" s="474" t="s">
        <v>24</v>
      </c>
      <c r="F16" s="475">
        <v>17.3</v>
      </c>
      <c r="G16" s="11">
        <v>13.2</v>
      </c>
      <c r="H16" s="223">
        <v>13.2</v>
      </c>
      <c r="I16" s="12">
        <v>9.3000000000000007</v>
      </c>
      <c r="J16" s="225">
        <v>3.1</v>
      </c>
      <c r="K16" s="11">
        <v>7.17</v>
      </c>
      <c r="L16" s="223">
        <v>7.1</v>
      </c>
      <c r="M16" s="12">
        <v>14.7</v>
      </c>
      <c r="N16" s="225">
        <v>15.4</v>
      </c>
      <c r="O16" s="224"/>
      <c r="P16" s="224"/>
      <c r="Q16" s="225"/>
      <c r="R16" s="226"/>
      <c r="S16" s="476"/>
      <c r="T16" s="610">
        <v>449</v>
      </c>
      <c r="U16" s="837">
        <v>146</v>
      </c>
      <c r="V16" s="422"/>
      <c r="W16" s="3" t="s">
        <v>191</v>
      </c>
      <c r="X16" s="240" t="s">
        <v>313</v>
      </c>
      <c r="Y16" s="141">
        <v>156</v>
      </c>
      <c r="Z16" s="310">
        <v>115</v>
      </c>
    </row>
    <row r="17" spans="1:26" x14ac:dyDescent="0.2">
      <c r="A17" s="1051"/>
      <c r="B17" s="328">
        <v>45396</v>
      </c>
      <c r="C17" s="432" t="str">
        <f t="shared" si="0"/>
        <v>(日)</v>
      </c>
      <c r="D17" s="473" t="s">
        <v>400</v>
      </c>
      <c r="E17" s="474" t="s">
        <v>24</v>
      </c>
      <c r="F17" s="475">
        <v>18.399999999999999</v>
      </c>
      <c r="G17" s="11">
        <v>15.4</v>
      </c>
      <c r="H17" s="223">
        <v>14.8</v>
      </c>
      <c r="I17" s="12">
        <v>7.6</v>
      </c>
      <c r="J17" s="225">
        <v>2.1</v>
      </c>
      <c r="K17" s="11">
        <v>7.19</v>
      </c>
      <c r="L17" s="223">
        <v>7.11</v>
      </c>
      <c r="M17" s="12">
        <v>16.3</v>
      </c>
      <c r="N17" s="225">
        <v>16.2</v>
      </c>
      <c r="O17" s="224"/>
      <c r="P17" s="224"/>
      <c r="Q17" s="225"/>
      <c r="R17" s="226"/>
      <c r="S17" s="476"/>
      <c r="T17" s="610">
        <v>368</v>
      </c>
      <c r="U17" s="837">
        <v>132</v>
      </c>
      <c r="V17" s="422"/>
      <c r="W17" s="3" t="s">
        <v>192</v>
      </c>
      <c r="X17" s="240" t="s">
        <v>313</v>
      </c>
      <c r="Y17" s="140">
        <v>1.01</v>
      </c>
      <c r="Z17" s="227">
        <v>0.1</v>
      </c>
    </row>
    <row r="18" spans="1:26" x14ac:dyDescent="0.2">
      <c r="A18" s="1051"/>
      <c r="B18" s="328">
        <v>45397</v>
      </c>
      <c r="C18" s="432" t="str">
        <f t="shared" si="0"/>
        <v>(月)</v>
      </c>
      <c r="D18" s="473" t="s">
        <v>400</v>
      </c>
      <c r="E18" s="474" t="s">
        <v>24</v>
      </c>
      <c r="F18" s="475">
        <v>19.399999999999999</v>
      </c>
      <c r="G18" s="11">
        <v>17.100000000000001</v>
      </c>
      <c r="H18" s="223">
        <v>16.600000000000001</v>
      </c>
      <c r="I18" s="12">
        <v>5.9</v>
      </c>
      <c r="J18" s="225">
        <v>2</v>
      </c>
      <c r="K18" s="11">
        <v>7.21</v>
      </c>
      <c r="L18" s="223">
        <v>7.13</v>
      </c>
      <c r="M18" s="12">
        <v>16.399999999999999</v>
      </c>
      <c r="N18" s="225">
        <v>16.8</v>
      </c>
      <c r="O18" s="224">
        <v>24.1</v>
      </c>
      <c r="P18" s="224">
        <v>55.1</v>
      </c>
      <c r="Q18" s="225">
        <v>12.7</v>
      </c>
      <c r="R18" s="226">
        <v>116</v>
      </c>
      <c r="S18" s="476">
        <v>0.1</v>
      </c>
      <c r="T18" s="610">
        <v>342</v>
      </c>
      <c r="U18" s="837">
        <v>122</v>
      </c>
      <c r="V18" s="422"/>
      <c r="W18" s="3" t="s">
        <v>14</v>
      </c>
      <c r="X18" s="240" t="s">
        <v>313</v>
      </c>
      <c r="Y18" s="138">
        <v>6.1</v>
      </c>
      <c r="Z18" s="228">
        <v>2.6</v>
      </c>
    </row>
    <row r="19" spans="1:26" x14ac:dyDescent="0.2">
      <c r="A19" s="1051"/>
      <c r="B19" s="328">
        <v>45398</v>
      </c>
      <c r="C19" s="432" t="str">
        <f t="shared" si="0"/>
        <v>(火)</v>
      </c>
      <c r="D19" s="473" t="s">
        <v>401</v>
      </c>
      <c r="E19" s="474" t="s">
        <v>24</v>
      </c>
      <c r="F19" s="475">
        <v>18.100000000000001</v>
      </c>
      <c r="G19" s="11">
        <v>17.7</v>
      </c>
      <c r="H19" s="223">
        <v>17.7</v>
      </c>
      <c r="I19" s="12">
        <v>4.7</v>
      </c>
      <c r="J19" s="225">
        <v>2.4</v>
      </c>
      <c r="K19" s="11">
        <v>7.2</v>
      </c>
      <c r="L19" s="223">
        <v>7.2</v>
      </c>
      <c r="M19" s="12">
        <v>15.8</v>
      </c>
      <c r="N19" s="225">
        <v>15.8</v>
      </c>
      <c r="O19" s="224">
        <v>24.7</v>
      </c>
      <c r="P19" s="224">
        <v>54.1</v>
      </c>
      <c r="Q19" s="225">
        <v>11.5</v>
      </c>
      <c r="R19" s="226">
        <v>104</v>
      </c>
      <c r="S19" s="476">
        <v>0.12</v>
      </c>
      <c r="T19" s="610">
        <v>222</v>
      </c>
      <c r="U19" s="837">
        <v>121</v>
      </c>
      <c r="V19" s="422"/>
      <c r="W19" s="3" t="s">
        <v>15</v>
      </c>
      <c r="X19" s="240" t="s">
        <v>313</v>
      </c>
      <c r="Y19" s="138">
        <v>1.4</v>
      </c>
      <c r="Z19" s="228">
        <v>0.6</v>
      </c>
    </row>
    <row r="20" spans="1:26" x14ac:dyDescent="0.2">
      <c r="A20" s="1051"/>
      <c r="B20" s="328">
        <v>45399</v>
      </c>
      <c r="C20" s="432" t="str">
        <f t="shared" si="0"/>
        <v>(水)</v>
      </c>
      <c r="D20" s="473" t="s">
        <v>401</v>
      </c>
      <c r="E20" s="474">
        <v>0</v>
      </c>
      <c r="F20" s="475">
        <v>20.5</v>
      </c>
      <c r="G20" s="11">
        <v>17.7</v>
      </c>
      <c r="H20" s="223">
        <v>18.100000000000001</v>
      </c>
      <c r="I20" s="12">
        <v>4.5</v>
      </c>
      <c r="J20" s="225">
        <v>2.4</v>
      </c>
      <c r="K20" s="11">
        <v>7.23</v>
      </c>
      <c r="L20" s="223">
        <v>7.27</v>
      </c>
      <c r="M20" s="12">
        <v>15.3</v>
      </c>
      <c r="N20" s="225">
        <v>15.5</v>
      </c>
      <c r="O20" s="224">
        <v>24.5</v>
      </c>
      <c r="P20" s="224">
        <v>52.5</v>
      </c>
      <c r="Q20" s="225">
        <v>11.2</v>
      </c>
      <c r="R20" s="226">
        <v>99</v>
      </c>
      <c r="S20" s="476">
        <v>0.13</v>
      </c>
      <c r="T20" s="610">
        <v>180</v>
      </c>
      <c r="U20" s="837">
        <v>130</v>
      </c>
      <c r="V20" s="422"/>
      <c r="W20" s="3" t="s">
        <v>193</v>
      </c>
      <c r="X20" s="240" t="s">
        <v>313</v>
      </c>
      <c r="Y20" s="138">
        <v>9.4</v>
      </c>
      <c r="Z20" s="228">
        <v>9.8000000000000007</v>
      </c>
    </row>
    <row r="21" spans="1:26" x14ac:dyDescent="0.2">
      <c r="A21" s="1051"/>
      <c r="B21" s="328">
        <v>45400</v>
      </c>
      <c r="C21" s="432" t="str">
        <f t="shared" si="0"/>
        <v>(木)</v>
      </c>
      <c r="D21" s="473" t="s">
        <v>401</v>
      </c>
      <c r="E21" s="474">
        <v>0.5</v>
      </c>
      <c r="F21" s="475">
        <v>20</v>
      </c>
      <c r="G21" s="11">
        <v>17.5</v>
      </c>
      <c r="H21" s="223">
        <v>18.100000000000001</v>
      </c>
      <c r="I21" s="12">
        <v>5.7</v>
      </c>
      <c r="J21" s="225">
        <v>2.8</v>
      </c>
      <c r="K21" s="11">
        <v>7.18</v>
      </c>
      <c r="L21" s="223">
        <v>7.22</v>
      </c>
      <c r="M21" s="12">
        <v>14.5</v>
      </c>
      <c r="N21" s="225">
        <v>14.9</v>
      </c>
      <c r="O21" s="224">
        <v>24.4</v>
      </c>
      <c r="P21" s="224">
        <v>51.9</v>
      </c>
      <c r="Q21" s="225">
        <v>11.1</v>
      </c>
      <c r="R21" s="226">
        <v>97</v>
      </c>
      <c r="S21" s="476">
        <v>0.13</v>
      </c>
      <c r="T21" s="610">
        <v>385</v>
      </c>
      <c r="U21" s="837">
        <v>117</v>
      </c>
      <c r="V21" s="422"/>
      <c r="W21" s="3" t="s">
        <v>194</v>
      </c>
      <c r="X21" s="240" t="s">
        <v>313</v>
      </c>
      <c r="Y21" s="140">
        <v>9.7000000000000003E-2</v>
      </c>
      <c r="Z21" s="229">
        <v>3.7999999999999999E-2</v>
      </c>
    </row>
    <row r="22" spans="1:26" x14ac:dyDescent="0.2">
      <c r="A22" s="1051"/>
      <c r="B22" s="328">
        <v>45401</v>
      </c>
      <c r="C22" s="432" t="str">
        <f t="shared" si="0"/>
        <v>(金)</v>
      </c>
      <c r="D22" s="473" t="s">
        <v>400</v>
      </c>
      <c r="E22" s="474" t="s">
        <v>24</v>
      </c>
      <c r="F22" s="475">
        <v>19</v>
      </c>
      <c r="G22" s="11">
        <v>16.899999999999999</v>
      </c>
      <c r="H22" s="223">
        <v>17.3</v>
      </c>
      <c r="I22" s="12">
        <v>5.4</v>
      </c>
      <c r="J22" s="225">
        <v>3</v>
      </c>
      <c r="K22" s="11">
        <v>7.17</v>
      </c>
      <c r="L22" s="223">
        <v>7.22</v>
      </c>
      <c r="M22" s="12">
        <v>16.3</v>
      </c>
      <c r="N22" s="225">
        <v>15.6</v>
      </c>
      <c r="O22" s="224">
        <v>22.4</v>
      </c>
      <c r="P22" s="224">
        <v>52.1</v>
      </c>
      <c r="Q22" s="225">
        <v>12.8</v>
      </c>
      <c r="R22" s="226">
        <v>108</v>
      </c>
      <c r="S22" s="476">
        <v>0.13</v>
      </c>
      <c r="T22" s="610">
        <v>359</v>
      </c>
      <c r="U22" s="837">
        <v>112</v>
      </c>
      <c r="V22" s="422"/>
      <c r="W22" s="3" t="s">
        <v>16</v>
      </c>
      <c r="X22" s="240" t="s">
        <v>313</v>
      </c>
      <c r="Y22" s="140">
        <v>0.08</v>
      </c>
      <c r="Z22" s="229">
        <v>7.0000000000000007E-2</v>
      </c>
    </row>
    <row r="23" spans="1:26" x14ac:dyDescent="0.2">
      <c r="A23" s="1051"/>
      <c r="B23" s="328">
        <v>45402</v>
      </c>
      <c r="C23" s="432" t="str">
        <f t="shared" si="0"/>
        <v>(土)</v>
      </c>
      <c r="D23" s="473" t="s">
        <v>400</v>
      </c>
      <c r="E23" s="474" t="s">
        <v>24</v>
      </c>
      <c r="F23" s="475">
        <v>19.600000000000001</v>
      </c>
      <c r="G23" s="11">
        <v>17</v>
      </c>
      <c r="H23" s="223">
        <v>17</v>
      </c>
      <c r="I23" s="12">
        <v>5.5</v>
      </c>
      <c r="J23" s="225">
        <v>2.6</v>
      </c>
      <c r="K23" s="11">
        <v>7.17</v>
      </c>
      <c r="L23" s="223">
        <v>7.25</v>
      </c>
      <c r="M23" s="12">
        <v>16.100000000000001</v>
      </c>
      <c r="N23" s="225">
        <v>15.8</v>
      </c>
      <c r="O23" s="224"/>
      <c r="P23" s="224"/>
      <c r="Q23" s="225"/>
      <c r="R23" s="226"/>
      <c r="S23" s="476"/>
      <c r="T23" s="610">
        <v>197</v>
      </c>
      <c r="U23" s="837">
        <v>103</v>
      </c>
      <c r="V23" s="422"/>
      <c r="W23" s="3" t="s">
        <v>195</v>
      </c>
      <c r="X23" s="240" t="s">
        <v>313</v>
      </c>
      <c r="Y23" s="140">
        <v>1.49</v>
      </c>
      <c r="Z23" s="229">
        <v>1.32</v>
      </c>
    </row>
    <row r="24" spans="1:26" x14ac:dyDescent="0.2">
      <c r="A24" s="1051"/>
      <c r="B24" s="328">
        <v>45403</v>
      </c>
      <c r="C24" s="432" t="str">
        <f t="shared" si="0"/>
        <v>(日)</v>
      </c>
      <c r="D24" s="473" t="s">
        <v>401</v>
      </c>
      <c r="E24" s="474">
        <v>3.5</v>
      </c>
      <c r="F24" s="475">
        <v>19.3</v>
      </c>
      <c r="G24" s="11">
        <v>16.600000000000001</v>
      </c>
      <c r="H24" s="223">
        <v>16.8</v>
      </c>
      <c r="I24" s="12">
        <v>1.6</v>
      </c>
      <c r="J24" s="225">
        <v>2.5</v>
      </c>
      <c r="K24" s="11">
        <v>7.18</v>
      </c>
      <c r="L24" s="223">
        <v>7.21</v>
      </c>
      <c r="M24" s="12">
        <v>14.4</v>
      </c>
      <c r="N24" s="225">
        <v>15.8</v>
      </c>
      <c r="O24" s="224"/>
      <c r="P24" s="224"/>
      <c r="Q24" s="225"/>
      <c r="R24" s="289"/>
      <c r="S24" s="476"/>
      <c r="T24" s="610">
        <v>180</v>
      </c>
      <c r="U24" s="837">
        <v>86</v>
      </c>
      <c r="V24" s="422"/>
      <c r="W24" s="3" t="s">
        <v>196</v>
      </c>
      <c r="X24" s="240" t="s">
        <v>313</v>
      </c>
      <c r="Y24" s="140">
        <v>0.155</v>
      </c>
      <c r="Z24" s="229">
        <v>3.9E-2</v>
      </c>
    </row>
    <row r="25" spans="1:26" x14ac:dyDescent="0.2">
      <c r="A25" s="1051"/>
      <c r="B25" s="328">
        <v>45404</v>
      </c>
      <c r="C25" s="432" t="str">
        <f t="shared" si="0"/>
        <v>(月)</v>
      </c>
      <c r="D25" s="473" t="s">
        <v>402</v>
      </c>
      <c r="E25" s="474">
        <v>6</v>
      </c>
      <c r="F25" s="475">
        <v>14.8</v>
      </c>
      <c r="G25" s="11">
        <v>16.600000000000001</v>
      </c>
      <c r="H25" s="223">
        <v>17</v>
      </c>
      <c r="I25" s="12">
        <v>4.8</v>
      </c>
      <c r="J25" s="225">
        <v>2.2999999999999998</v>
      </c>
      <c r="K25" s="11">
        <v>7.24</v>
      </c>
      <c r="L25" s="223">
        <v>7.23</v>
      </c>
      <c r="M25" s="12">
        <v>14.3</v>
      </c>
      <c r="N25" s="225">
        <v>14.9</v>
      </c>
      <c r="O25" s="224">
        <v>21.3</v>
      </c>
      <c r="P25" s="224">
        <v>47</v>
      </c>
      <c r="Q25" s="225">
        <v>12</v>
      </c>
      <c r="R25" s="289">
        <v>106</v>
      </c>
      <c r="S25" s="476">
        <v>0.11</v>
      </c>
      <c r="T25" s="610">
        <v>120</v>
      </c>
      <c r="U25" s="837">
        <v>82</v>
      </c>
      <c r="V25" s="422"/>
      <c r="W25" s="3" t="s">
        <v>197</v>
      </c>
      <c r="X25" s="240" t="s">
        <v>313</v>
      </c>
      <c r="Y25" s="138">
        <v>28.6</v>
      </c>
      <c r="Z25" s="228">
        <v>27.3</v>
      </c>
    </row>
    <row r="26" spans="1:26" x14ac:dyDescent="0.2">
      <c r="A26" s="1051"/>
      <c r="B26" s="328">
        <v>45405</v>
      </c>
      <c r="C26" s="432" t="str">
        <f t="shared" si="0"/>
        <v>(火)</v>
      </c>
      <c r="D26" s="473" t="s">
        <v>401</v>
      </c>
      <c r="E26" s="474">
        <v>0</v>
      </c>
      <c r="F26" s="475">
        <v>17.899999999999999</v>
      </c>
      <c r="G26" s="11">
        <v>16.600000000000001</v>
      </c>
      <c r="H26" s="223">
        <v>16.899999999999999</v>
      </c>
      <c r="I26" s="12">
        <v>4.2</v>
      </c>
      <c r="J26" s="225">
        <v>2.2999999999999998</v>
      </c>
      <c r="K26" s="11">
        <v>7.28</v>
      </c>
      <c r="L26" s="223">
        <v>7.24</v>
      </c>
      <c r="M26" s="12">
        <v>14.6</v>
      </c>
      <c r="N26" s="225">
        <v>14.8</v>
      </c>
      <c r="O26" s="224">
        <v>22.1</v>
      </c>
      <c r="P26" s="224">
        <v>47.2</v>
      </c>
      <c r="Q26" s="225">
        <v>11.9</v>
      </c>
      <c r="R26" s="289">
        <v>104</v>
      </c>
      <c r="S26" s="476">
        <v>0.11</v>
      </c>
      <c r="T26" s="610">
        <v>94</v>
      </c>
      <c r="U26" s="837">
        <v>82</v>
      </c>
      <c r="V26" s="422"/>
      <c r="W26" s="3" t="s">
        <v>17</v>
      </c>
      <c r="X26" s="240" t="s">
        <v>313</v>
      </c>
      <c r="Y26" s="138">
        <v>19</v>
      </c>
      <c r="Z26" s="228">
        <v>17.8</v>
      </c>
    </row>
    <row r="27" spans="1:26" x14ac:dyDescent="0.2">
      <c r="A27" s="1051"/>
      <c r="B27" s="328">
        <v>45406</v>
      </c>
      <c r="C27" s="432" t="str">
        <f t="shared" si="0"/>
        <v>(水)</v>
      </c>
      <c r="D27" s="473" t="s">
        <v>402</v>
      </c>
      <c r="E27" s="474">
        <v>14.5</v>
      </c>
      <c r="F27" s="475">
        <v>15.9</v>
      </c>
      <c r="G27" s="11">
        <v>16.3</v>
      </c>
      <c r="H27" s="223">
        <v>16.5</v>
      </c>
      <c r="I27" s="12">
        <v>3.5</v>
      </c>
      <c r="J27" s="225">
        <v>2</v>
      </c>
      <c r="K27" s="11">
        <v>7.26</v>
      </c>
      <c r="L27" s="223">
        <v>7.22</v>
      </c>
      <c r="M27" s="12">
        <v>15</v>
      </c>
      <c r="N27" s="225">
        <v>15.2</v>
      </c>
      <c r="O27" s="224">
        <v>22.9</v>
      </c>
      <c r="P27" s="224">
        <v>49.6</v>
      </c>
      <c r="Q27" s="225">
        <v>12.5</v>
      </c>
      <c r="R27" s="289">
        <v>106</v>
      </c>
      <c r="S27" s="476">
        <v>0.09</v>
      </c>
      <c r="T27" s="610">
        <v>573</v>
      </c>
      <c r="U27" s="837">
        <v>69</v>
      </c>
      <c r="V27" s="422"/>
      <c r="W27" s="3" t="s">
        <v>198</v>
      </c>
      <c r="X27" s="240" t="s">
        <v>184</v>
      </c>
      <c r="Y27" s="276">
        <v>12.2</v>
      </c>
      <c r="Z27" s="288">
        <v>3.2</v>
      </c>
    </row>
    <row r="28" spans="1:26" x14ac:dyDescent="0.2">
      <c r="A28" s="1051"/>
      <c r="B28" s="328">
        <v>45407</v>
      </c>
      <c r="C28" s="432" t="str">
        <f t="shared" si="0"/>
        <v>(木)</v>
      </c>
      <c r="D28" s="473" t="s">
        <v>400</v>
      </c>
      <c r="E28" s="474">
        <v>0</v>
      </c>
      <c r="F28" s="475">
        <v>18.8</v>
      </c>
      <c r="G28" s="11">
        <v>16</v>
      </c>
      <c r="H28" s="223">
        <v>16.3</v>
      </c>
      <c r="I28" s="12">
        <v>3.8</v>
      </c>
      <c r="J28" s="225">
        <v>2</v>
      </c>
      <c r="K28" s="11">
        <v>7.26</v>
      </c>
      <c r="L28" s="223">
        <v>7.22</v>
      </c>
      <c r="M28" s="12">
        <v>15</v>
      </c>
      <c r="N28" s="225">
        <v>15.2</v>
      </c>
      <c r="O28" s="224">
        <v>23.6</v>
      </c>
      <c r="P28" s="224">
        <v>49.2</v>
      </c>
      <c r="Q28" s="225">
        <v>16.5</v>
      </c>
      <c r="R28" s="289">
        <v>100</v>
      </c>
      <c r="S28" s="476">
        <v>0.1</v>
      </c>
      <c r="T28" s="610">
        <v>180</v>
      </c>
      <c r="U28" s="837">
        <v>102</v>
      </c>
      <c r="V28" s="422"/>
      <c r="W28" s="3" t="s">
        <v>199</v>
      </c>
      <c r="X28" s="240" t="s">
        <v>313</v>
      </c>
      <c r="Y28" s="276">
        <v>40.9</v>
      </c>
      <c r="Z28" s="288">
        <v>3.9</v>
      </c>
    </row>
    <row r="29" spans="1:26" x14ac:dyDescent="0.2">
      <c r="A29" s="1051"/>
      <c r="B29" s="328">
        <v>45408</v>
      </c>
      <c r="C29" s="432" t="str">
        <f t="shared" si="0"/>
        <v>(金)</v>
      </c>
      <c r="D29" s="473" t="s">
        <v>401</v>
      </c>
      <c r="E29" s="474" t="s">
        <v>24</v>
      </c>
      <c r="F29" s="475">
        <v>19.3</v>
      </c>
      <c r="G29" s="11">
        <v>17.5</v>
      </c>
      <c r="H29" s="223">
        <v>17.2</v>
      </c>
      <c r="I29" s="12">
        <v>4.7</v>
      </c>
      <c r="J29" s="225">
        <v>2.1</v>
      </c>
      <c r="K29" s="11">
        <v>7.22</v>
      </c>
      <c r="L29" s="223">
        <v>7.2</v>
      </c>
      <c r="M29" s="12">
        <v>17</v>
      </c>
      <c r="N29" s="225">
        <v>16.899999999999999</v>
      </c>
      <c r="O29" s="224">
        <v>26.7</v>
      </c>
      <c r="P29" s="224">
        <v>56.5</v>
      </c>
      <c r="Q29" s="225">
        <v>15</v>
      </c>
      <c r="R29" s="289">
        <v>114</v>
      </c>
      <c r="S29" s="476">
        <v>0.14000000000000001</v>
      </c>
      <c r="T29" s="610">
        <v>488</v>
      </c>
      <c r="U29" s="837">
        <v>128</v>
      </c>
      <c r="V29" s="422"/>
      <c r="W29" s="3"/>
      <c r="X29" s="289"/>
      <c r="Y29" s="311"/>
      <c r="Z29" s="312"/>
    </row>
    <row r="30" spans="1:26" x14ac:dyDescent="0.2">
      <c r="A30" s="1051"/>
      <c r="B30" s="328">
        <v>45409</v>
      </c>
      <c r="C30" s="432" t="str">
        <f t="shared" si="0"/>
        <v>(土)</v>
      </c>
      <c r="D30" s="473" t="s">
        <v>402</v>
      </c>
      <c r="E30" s="474">
        <v>0</v>
      </c>
      <c r="F30" s="475">
        <v>19.899999999999999</v>
      </c>
      <c r="G30" s="11">
        <v>18.2</v>
      </c>
      <c r="H30" s="223">
        <v>18.100000000000001</v>
      </c>
      <c r="I30" s="12">
        <v>5.3</v>
      </c>
      <c r="J30" s="225">
        <v>1.6</v>
      </c>
      <c r="K30" s="11">
        <v>7.14</v>
      </c>
      <c r="L30" s="223">
        <v>7.14</v>
      </c>
      <c r="M30" s="12">
        <v>16</v>
      </c>
      <c r="N30" s="225">
        <v>16.7</v>
      </c>
      <c r="O30" s="224"/>
      <c r="P30" s="224"/>
      <c r="Q30" s="225"/>
      <c r="R30" s="289"/>
      <c r="S30" s="476"/>
      <c r="T30" s="610">
        <v>282</v>
      </c>
      <c r="U30" s="837">
        <v>112</v>
      </c>
      <c r="V30" s="422"/>
      <c r="W30" s="3"/>
      <c r="X30" s="289"/>
      <c r="Y30" s="290"/>
      <c r="Z30" s="289"/>
    </row>
    <row r="31" spans="1:26" x14ac:dyDescent="0.2">
      <c r="A31" s="1051"/>
      <c r="B31" s="328">
        <v>45410</v>
      </c>
      <c r="C31" s="432" t="str">
        <f t="shared" si="0"/>
        <v>(日)</v>
      </c>
      <c r="D31" s="473" t="s">
        <v>400</v>
      </c>
      <c r="E31" s="474" t="s">
        <v>24</v>
      </c>
      <c r="F31" s="475">
        <v>22</v>
      </c>
      <c r="G31" s="11">
        <v>18.7</v>
      </c>
      <c r="H31" s="223">
        <v>18.3</v>
      </c>
      <c r="I31" s="12">
        <v>2</v>
      </c>
      <c r="J31" s="225">
        <v>2.1</v>
      </c>
      <c r="K31" s="11">
        <v>7.07</v>
      </c>
      <c r="L31" s="223">
        <v>7.16</v>
      </c>
      <c r="M31" s="12">
        <v>16.399999999999999</v>
      </c>
      <c r="N31" s="225">
        <v>15.4</v>
      </c>
      <c r="O31" s="224"/>
      <c r="P31" s="224"/>
      <c r="Q31" s="225"/>
      <c r="R31" s="289"/>
      <c r="S31" s="476"/>
      <c r="T31" s="610">
        <v>197</v>
      </c>
      <c r="U31" s="837">
        <v>78</v>
      </c>
      <c r="V31" s="422"/>
      <c r="W31" s="291"/>
      <c r="X31" s="292"/>
      <c r="Y31" s="293"/>
      <c r="Z31" s="292"/>
    </row>
    <row r="32" spans="1:26" x14ac:dyDescent="0.2">
      <c r="A32" s="1051"/>
      <c r="B32" s="328">
        <v>45411</v>
      </c>
      <c r="C32" s="432" t="str">
        <f t="shared" si="0"/>
        <v>(月)</v>
      </c>
      <c r="D32" s="473" t="s">
        <v>400</v>
      </c>
      <c r="E32" s="474" t="s">
        <v>24</v>
      </c>
      <c r="F32" s="475">
        <v>22.5</v>
      </c>
      <c r="G32" s="11">
        <v>19.600000000000001</v>
      </c>
      <c r="H32" s="223">
        <v>19.600000000000001</v>
      </c>
      <c r="I32" s="12">
        <v>1.3</v>
      </c>
      <c r="J32" s="225">
        <v>2</v>
      </c>
      <c r="K32" s="11">
        <v>7.07</v>
      </c>
      <c r="L32" s="223">
        <v>7.14</v>
      </c>
      <c r="M32" s="12">
        <v>15.5</v>
      </c>
      <c r="N32" s="225">
        <v>15.8</v>
      </c>
      <c r="O32" s="224"/>
      <c r="P32" s="224"/>
      <c r="Q32" s="225"/>
      <c r="R32" s="226"/>
      <c r="S32" s="476"/>
      <c r="T32" s="610">
        <v>231</v>
      </c>
      <c r="U32" s="837">
        <v>75</v>
      </c>
      <c r="V32" s="422"/>
      <c r="W32" s="9" t="s">
        <v>23</v>
      </c>
      <c r="X32" s="1" t="s">
        <v>24</v>
      </c>
      <c r="Y32" s="1" t="s">
        <v>24</v>
      </c>
      <c r="Z32" s="333" t="s">
        <v>24</v>
      </c>
    </row>
    <row r="33" spans="1:26" ht="13.5" customHeight="1" x14ac:dyDescent="0.2">
      <c r="A33" s="1051"/>
      <c r="B33" s="329">
        <v>45412</v>
      </c>
      <c r="C33" s="433" t="str">
        <f t="shared" si="0"/>
        <v>(火)</v>
      </c>
      <c r="D33" s="544" t="s">
        <v>401</v>
      </c>
      <c r="E33" s="497">
        <v>1.5</v>
      </c>
      <c r="F33" s="535">
        <v>20.5</v>
      </c>
      <c r="G33" s="366">
        <v>20.2</v>
      </c>
      <c r="H33" s="300">
        <v>20.100000000000001</v>
      </c>
      <c r="I33" s="537">
        <v>4.2</v>
      </c>
      <c r="J33" s="536">
        <v>1.7</v>
      </c>
      <c r="K33" s="366">
        <v>7.23</v>
      </c>
      <c r="L33" s="300">
        <v>7.18</v>
      </c>
      <c r="M33" s="537">
        <v>15</v>
      </c>
      <c r="N33" s="536">
        <v>17.100000000000001</v>
      </c>
      <c r="O33" s="538">
        <v>21.2</v>
      </c>
      <c r="P33" s="538">
        <v>49.6</v>
      </c>
      <c r="Q33" s="536">
        <v>18.7</v>
      </c>
      <c r="R33" s="804">
        <v>118</v>
      </c>
      <c r="S33" s="742">
        <v>0.11</v>
      </c>
      <c r="T33" s="545">
        <v>197</v>
      </c>
      <c r="U33" s="842">
        <v>64</v>
      </c>
      <c r="V33" s="422"/>
      <c r="W33" s="574" t="s">
        <v>301</v>
      </c>
      <c r="X33" s="575"/>
      <c r="Y33" s="575"/>
      <c r="Z33" s="576"/>
    </row>
    <row r="34" spans="1:26" s="1" customFormat="1" ht="13.5" customHeight="1" x14ac:dyDescent="0.2">
      <c r="A34" s="1051"/>
      <c r="B34" s="334" t="s">
        <v>239</v>
      </c>
      <c r="C34" s="390"/>
      <c r="D34" s="479"/>
      <c r="E34" s="464">
        <f>MAX(E4:E33)</f>
        <v>44</v>
      </c>
      <c r="F34" s="480">
        <f t="shared" ref="F34:U34" si="1">IF(COUNT(F4:F33)=0,"",MAX(F4:F33))</f>
        <v>22.5</v>
      </c>
      <c r="G34" s="10">
        <f t="shared" si="1"/>
        <v>20.2</v>
      </c>
      <c r="H34" s="222">
        <f t="shared" si="1"/>
        <v>20.100000000000001</v>
      </c>
      <c r="I34" s="466">
        <f t="shared" si="1"/>
        <v>30.9</v>
      </c>
      <c r="J34" s="467">
        <f t="shared" si="1"/>
        <v>3.1</v>
      </c>
      <c r="K34" s="10">
        <f t="shared" si="1"/>
        <v>7.36</v>
      </c>
      <c r="L34" s="222">
        <f t="shared" si="1"/>
        <v>7.3</v>
      </c>
      <c r="M34" s="466">
        <f t="shared" si="1"/>
        <v>25</v>
      </c>
      <c r="N34" s="467">
        <f t="shared" si="1"/>
        <v>20.7</v>
      </c>
      <c r="O34" s="481">
        <f t="shared" si="1"/>
        <v>32.4</v>
      </c>
      <c r="P34" s="482">
        <f t="shared" si="1"/>
        <v>66.3</v>
      </c>
      <c r="Q34" s="560">
        <f t="shared" si="1"/>
        <v>19.600000000000001</v>
      </c>
      <c r="R34" s="484">
        <f t="shared" si="1"/>
        <v>150</v>
      </c>
      <c r="S34" s="485">
        <f t="shared" si="1"/>
        <v>0.14000000000000001</v>
      </c>
      <c r="T34" s="826">
        <f t="shared" si="1"/>
        <v>1211</v>
      </c>
      <c r="U34" s="836">
        <f t="shared" si="1"/>
        <v>382</v>
      </c>
      <c r="V34" s="120"/>
      <c r="W34" s="577"/>
      <c r="X34" s="578"/>
      <c r="Y34" s="578"/>
      <c r="Z34" s="579"/>
    </row>
    <row r="35" spans="1:26" s="1" customFormat="1" ht="13.5" customHeight="1" x14ac:dyDescent="0.2">
      <c r="A35" s="1051"/>
      <c r="B35" s="335" t="s">
        <v>240</v>
      </c>
      <c r="C35" s="391"/>
      <c r="D35" s="233"/>
      <c r="E35" s="234"/>
      <c r="F35" s="487">
        <f t="shared" ref="F35:U35" si="2">IF(COUNT(F4:F33)=0,"",MIN(F4:F33))</f>
        <v>10.7</v>
      </c>
      <c r="G35" s="11">
        <f t="shared" si="2"/>
        <v>11.5</v>
      </c>
      <c r="H35" s="223">
        <f t="shared" si="2"/>
        <v>12.8</v>
      </c>
      <c r="I35" s="12">
        <f t="shared" si="2"/>
        <v>1.3</v>
      </c>
      <c r="J35" s="244">
        <f t="shared" si="2"/>
        <v>1.6</v>
      </c>
      <c r="K35" s="11">
        <f t="shared" si="2"/>
        <v>7.07</v>
      </c>
      <c r="L35" s="487">
        <f t="shared" si="2"/>
        <v>7</v>
      </c>
      <c r="M35" s="12">
        <f t="shared" si="2"/>
        <v>13.9</v>
      </c>
      <c r="N35" s="244">
        <f t="shared" si="2"/>
        <v>14.8</v>
      </c>
      <c r="O35" s="488">
        <f t="shared" si="2"/>
        <v>16.5</v>
      </c>
      <c r="P35" s="489">
        <f t="shared" si="2"/>
        <v>47</v>
      </c>
      <c r="Q35" s="490">
        <f t="shared" si="2"/>
        <v>11.1</v>
      </c>
      <c r="R35" s="491">
        <f t="shared" si="2"/>
        <v>97</v>
      </c>
      <c r="S35" s="492">
        <f t="shared" si="2"/>
        <v>7.0000000000000007E-2</v>
      </c>
      <c r="T35" s="827"/>
      <c r="U35" s="837">
        <f t="shared" si="2"/>
        <v>64</v>
      </c>
      <c r="V35" s="120"/>
      <c r="W35" s="577"/>
      <c r="X35" s="578"/>
      <c r="Y35" s="578"/>
      <c r="Z35" s="579"/>
    </row>
    <row r="36" spans="1:26" s="1" customFormat="1" ht="13.5" customHeight="1" x14ac:dyDescent="0.2">
      <c r="A36" s="1051"/>
      <c r="B36" s="336" t="s">
        <v>241</v>
      </c>
      <c r="C36" s="336"/>
      <c r="D36" s="233"/>
      <c r="E36" s="235"/>
      <c r="F36" s="494">
        <f t="shared" ref="F36:U36" si="3">IF(COUNT(F4:F33)=0,"",AVERAGE(F4:F33))</f>
        <v>17.27</v>
      </c>
      <c r="G36" s="11">
        <f t="shared" si="3"/>
        <v>16</v>
      </c>
      <c r="H36" s="487">
        <f t="shared" si="3"/>
        <v>16.103333333333335</v>
      </c>
      <c r="I36" s="12">
        <f t="shared" si="3"/>
        <v>6.3333333333333321</v>
      </c>
      <c r="J36" s="244">
        <f t="shared" si="3"/>
        <v>2.3599999999999994</v>
      </c>
      <c r="K36" s="11">
        <f t="shared" si="3"/>
        <v>7.2049999999999983</v>
      </c>
      <c r="L36" s="487">
        <f t="shared" si="3"/>
        <v>7.1969999999999992</v>
      </c>
      <c r="M36" s="12">
        <f t="shared" si="3"/>
        <v>16.563333333333336</v>
      </c>
      <c r="N36" s="244">
        <f t="shared" si="3"/>
        <v>16.706666666666663</v>
      </c>
      <c r="O36" s="488">
        <f t="shared" si="3"/>
        <v>24.81904761904762</v>
      </c>
      <c r="P36" s="489">
        <f t="shared" si="3"/>
        <v>54.395238095238092</v>
      </c>
      <c r="Q36" s="490">
        <f t="shared" si="3"/>
        <v>14.190476190476188</v>
      </c>
      <c r="R36" s="495">
        <f t="shared" si="3"/>
        <v>115.04761904761905</v>
      </c>
      <c r="S36" s="492">
        <f t="shared" si="3"/>
        <v>0.11476190476190477</v>
      </c>
      <c r="T36" s="827"/>
      <c r="U36" s="837">
        <f t="shared" si="3"/>
        <v>119.9</v>
      </c>
      <c r="V36" s="120"/>
      <c r="W36" s="577"/>
      <c r="X36" s="578"/>
      <c r="Y36" s="578"/>
      <c r="Z36" s="579"/>
    </row>
    <row r="37" spans="1:26" s="1" customFormat="1" ht="13.5" customHeight="1" x14ac:dyDescent="0.2">
      <c r="A37" s="1056"/>
      <c r="B37" s="337" t="s">
        <v>242</v>
      </c>
      <c r="C37" s="393"/>
      <c r="D37" s="496"/>
      <c r="E37" s="497">
        <f>SUM(E4:E33)</f>
        <v>94</v>
      </c>
      <c r="F37" s="236"/>
      <c r="G37" s="237"/>
      <c r="H37" s="498"/>
      <c r="I37" s="237"/>
      <c r="J37" s="498"/>
      <c r="K37" s="499"/>
      <c r="L37" s="500"/>
      <c r="M37" s="501"/>
      <c r="N37" s="502"/>
      <c r="O37" s="503"/>
      <c r="P37" s="504"/>
      <c r="Q37" s="505"/>
      <c r="R37" s="238"/>
      <c r="S37" s="239"/>
      <c r="T37" s="684">
        <f>SUM(T4:T33)</f>
        <v>11761</v>
      </c>
      <c r="U37" s="838"/>
      <c r="V37" s="120"/>
      <c r="W37" s="580"/>
      <c r="X37" s="581"/>
      <c r="Y37" s="581"/>
      <c r="Z37" s="582"/>
    </row>
    <row r="38" spans="1:26" ht="13.5" customHeight="1" x14ac:dyDescent="0.2">
      <c r="A38" s="1057" t="s">
        <v>180</v>
      </c>
      <c r="B38" s="327">
        <v>45413</v>
      </c>
      <c r="C38" s="431" t="str">
        <f>IF(B38="","",IF(WEEKDAY(B38)=1,"(日)",IF(WEEKDAY(B38)=2,"(月)",IF(WEEKDAY(B38)=3,"(火)",IF(WEEKDAY(B38)=4,"(水)",IF(WEEKDAY(B38)=5,"(木)",IF(WEEKDAY(B38)=6,"(金)","(土)")))))))</f>
        <v>(水)</v>
      </c>
      <c r="D38" s="463" t="s">
        <v>402</v>
      </c>
      <c r="E38" s="464">
        <v>29.5</v>
      </c>
      <c r="F38" s="465">
        <v>19.2</v>
      </c>
      <c r="G38" s="10">
        <v>20.8</v>
      </c>
      <c r="H38" s="222">
        <v>20.5</v>
      </c>
      <c r="I38" s="466">
        <v>3.6</v>
      </c>
      <c r="J38" s="467">
        <v>1.6</v>
      </c>
      <c r="K38" s="10">
        <v>7.2</v>
      </c>
      <c r="L38" s="222">
        <v>7.24</v>
      </c>
      <c r="M38" s="466">
        <v>14.9</v>
      </c>
      <c r="N38" s="467">
        <v>15.2</v>
      </c>
      <c r="O38" s="468">
        <v>28</v>
      </c>
      <c r="P38" s="468">
        <v>49.4</v>
      </c>
      <c r="Q38" s="467">
        <v>13</v>
      </c>
      <c r="R38" s="469">
        <v>124</v>
      </c>
      <c r="S38" s="470">
        <v>0.09</v>
      </c>
      <c r="T38" s="603">
        <v>94</v>
      </c>
      <c r="U38" s="836">
        <v>70</v>
      </c>
      <c r="V38" s="120"/>
      <c r="W38" s="356" t="s">
        <v>286</v>
      </c>
      <c r="X38" s="363"/>
      <c r="Y38" s="361">
        <v>45421</v>
      </c>
      <c r="Z38" s="387"/>
    </row>
    <row r="39" spans="1:26" x14ac:dyDescent="0.2">
      <c r="A39" s="1057"/>
      <c r="B39" s="389">
        <v>45414</v>
      </c>
      <c r="C39" s="432" t="str">
        <f t="shared" ref="C39:C68" si="4">IF(B39="","",IF(WEEKDAY(B39)=1,"(日)",IF(WEEKDAY(B39)=2,"(月)",IF(WEEKDAY(B39)=3,"(火)",IF(WEEKDAY(B39)=4,"(水)",IF(WEEKDAY(B39)=5,"(木)",IF(WEEKDAY(B39)=6,"(金)","(土)")))))))</f>
        <v>(木)</v>
      </c>
      <c r="D39" s="473" t="s">
        <v>400</v>
      </c>
      <c r="E39" s="474">
        <v>2.5</v>
      </c>
      <c r="F39" s="475">
        <v>16.399999999999999</v>
      </c>
      <c r="G39" s="11">
        <v>19.399999999999999</v>
      </c>
      <c r="H39" s="223">
        <v>19.7</v>
      </c>
      <c r="I39" s="12">
        <v>3.3</v>
      </c>
      <c r="J39" s="225">
        <v>1.6</v>
      </c>
      <c r="K39" s="11">
        <v>7.13</v>
      </c>
      <c r="L39" s="223">
        <v>7.27</v>
      </c>
      <c r="M39" s="12">
        <v>14.5</v>
      </c>
      <c r="N39" s="225">
        <v>14.9</v>
      </c>
      <c r="O39" s="224">
        <v>22.8</v>
      </c>
      <c r="P39" s="224">
        <v>47.8</v>
      </c>
      <c r="Q39" s="225">
        <v>12.1</v>
      </c>
      <c r="R39" s="226">
        <v>122</v>
      </c>
      <c r="S39" s="476">
        <v>0.09</v>
      </c>
      <c r="T39" s="610">
        <v>128</v>
      </c>
      <c r="U39" s="837">
        <v>88</v>
      </c>
      <c r="V39" s="120"/>
      <c r="W39" s="343" t="s">
        <v>2</v>
      </c>
      <c r="X39" s="344" t="s">
        <v>305</v>
      </c>
      <c r="Y39" s="347">
        <v>12.4</v>
      </c>
      <c r="Z39" s="348"/>
    </row>
    <row r="40" spans="1:26" x14ac:dyDescent="0.2">
      <c r="A40" s="1057"/>
      <c r="B40" s="389">
        <v>45415</v>
      </c>
      <c r="C40" s="432" t="str">
        <f t="shared" si="4"/>
        <v>(金)</v>
      </c>
      <c r="D40" s="473" t="s">
        <v>400</v>
      </c>
      <c r="E40" s="474" t="s">
        <v>24</v>
      </c>
      <c r="F40" s="475">
        <v>18.100000000000001</v>
      </c>
      <c r="G40" s="11">
        <v>17.3</v>
      </c>
      <c r="H40" s="223">
        <v>18.8</v>
      </c>
      <c r="I40" s="12">
        <v>1.5</v>
      </c>
      <c r="J40" s="225">
        <v>1.9</v>
      </c>
      <c r="K40" s="11">
        <v>7.17</v>
      </c>
      <c r="L40" s="223">
        <v>7.28</v>
      </c>
      <c r="M40" s="12">
        <v>14.3</v>
      </c>
      <c r="N40" s="225">
        <v>14.9</v>
      </c>
      <c r="O40" s="224"/>
      <c r="P40" s="224"/>
      <c r="Q40" s="225"/>
      <c r="R40" s="226"/>
      <c r="S40" s="476"/>
      <c r="T40" s="610">
        <v>145</v>
      </c>
      <c r="U40" s="837">
        <v>111</v>
      </c>
      <c r="V40" s="120"/>
      <c r="W40" s="4" t="s">
        <v>19</v>
      </c>
      <c r="X40" s="5" t="s">
        <v>20</v>
      </c>
      <c r="Y40" s="6" t="s">
        <v>21</v>
      </c>
      <c r="Z40" s="5" t="s">
        <v>22</v>
      </c>
    </row>
    <row r="41" spans="1:26" x14ac:dyDescent="0.2">
      <c r="A41" s="1057"/>
      <c r="B41" s="389">
        <v>45416</v>
      </c>
      <c r="C41" s="432" t="str">
        <f t="shared" si="4"/>
        <v>(土)</v>
      </c>
      <c r="D41" s="473" t="s">
        <v>400</v>
      </c>
      <c r="E41" s="474" t="s">
        <v>24</v>
      </c>
      <c r="F41" s="475">
        <v>22.3</v>
      </c>
      <c r="G41" s="11">
        <v>17.8</v>
      </c>
      <c r="H41" s="223">
        <v>18.2</v>
      </c>
      <c r="I41" s="12">
        <v>1.7</v>
      </c>
      <c r="J41" s="225">
        <v>2.1</v>
      </c>
      <c r="K41" s="11">
        <v>7.08</v>
      </c>
      <c r="L41" s="223">
        <v>7.27</v>
      </c>
      <c r="M41" s="12">
        <v>14</v>
      </c>
      <c r="N41" s="225">
        <v>15.4</v>
      </c>
      <c r="O41" s="224"/>
      <c r="P41" s="224"/>
      <c r="Q41" s="225"/>
      <c r="R41" s="226"/>
      <c r="S41" s="476"/>
      <c r="T41" s="610">
        <v>111</v>
      </c>
      <c r="U41" s="837">
        <v>65</v>
      </c>
      <c r="V41" s="120"/>
      <c r="W41" s="2" t="s">
        <v>182</v>
      </c>
      <c r="X41" s="7" t="s">
        <v>11</v>
      </c>
      <c r="Y41" s="10">
        <v>19.8</v>
      </c>
      <c r="Z41" s="222">
        <v>20</v>
      </c>
    </row>
    <row r="42" spans="1:26" x14ac:dyDescent="0.2">
      <c r="A42" s="1057"/>
      <c r="B42" s="389">
        <v>45417</v>
      </c>
      <c r="C42" s="432" t="str">
        <f t="shared" si="4"/>
        <v>(日)</v>
      </c>
      <c r="D42" s="473" t="s">
        <v>400</v>
      </c>
      <c r="E42" s="474" t="s">
        <v>24</v>
      </c>
      <c r="F42" s="475">
        <v>21.9</v>
      </c>
      <c r="G42" s="11">
        <v>19.600000000000001</v>
      </c>
      <c r="H42" s="223">
        <v>19.5</v>
      </c>
      <c r="I42" s="12">
        <v>1</v>
      </c>
      <c r="J42" s="225">
        <v>1.6</v>
      </c>
      <c r="K42" s="11">
        <v>7.16</v>
      </c>
      <c r="L42" s="223">
        <v>7.26</v>
      </c>
      <c r="M42" s="12">
        <v>13.7</v>
      </c>
      <c r="N42" s="225">
        <v>14.3</v>
      </c>
      <c r="O42" s="224"/>
      <c r="P42" s="224"/>
      <c r="Q42" s="225"/>
      <c r="R42" s="226"/>
      <c r="S42" s="476"/>
      <c r="T42" s="610">
        <v>86</v>
      </c>
      <c r="U42" s="837">
        <v>54</v>
      </c>
      <c r="V42" s="120"/>
      <c r="W42" s="3" t="s">
        <v>183</v>
      </c>
      <c r="X42" s="8" t="s">
        <v>184</v>
      </c>
      <c r="Y42" s="11">
        <v>6.3</v>
      </c>
      <c r="Z42" s="223">
        <v>2.2000000000000002</v>
      </c>
    </row>
    <row r="43" spans="1:26" x14ac:dyDescent="0.2">
      <c r="A43" s="1057"/>
      <c r="B43" s="389">
        <v>45418</v>
      </c>
      <c r="C43" s="432" t="str">
        <f t="shared" si="4"/>
        <v>(月)</v>
      </c>
      <c r="D43" s="473" t="s">
        <v>401</v>
      </c>
      <c r="E43" s="474" t="s">
        <v>24</v>
      </c>
      <c r="F43" s="475">
        <v>21.1</v>
      </c>
      <c r="G43" s="11">
        <v>19.899999999999999</v>
      </c>
      <c r="H43" s="223">
        <v>20.3</v>
      </c>
      <c r="I43" s="12">
        <v>0.5</v>
      </c>
      <c r="J43" s="225">
        <v>1.4</v>
      </c>
      <c r="K43" s="11">
        <v>7.16</v>
      </c>
      <c r="L43" s="223">
        <v>7.32</v>
      </c>
      <c r="M43" s="12">
        <v>13.7</v>
      </c>
      <c r="N43" s="225">
        <v>13.9</v>
      </c>
      <c r="O43" s="224"/>
      <c r="P43" s="224"/>
      <c r="Q43" s="225"/>
      <c r="R43" s="226"/>
      <c r="S43" s="476"/>
      <c r="T43" s="610">
        <v>120</v>
      </c>
      <c r="U43" s="837">
        <v>49</v>
      </c>
      <c r="V43" s="120"/>
      <c r="W43" s="3" t="s">
        <v>12</v>
      </c>
      <c r="X43" s="8"/>
      <c r="Y43" s="11">
        <v>7.4</v>
      </c>
      <c r="Z43" s="223">
        <v>7.41</v>
      </c>
    </row>
    <row r="44" spans="1:26" x14ac:dyDescent="0.2">
      <c r="A44" s="1057"/>
      <c r="B44" s="389">
        <v>45419</v>
      </c>
      <c r="C44" s="432" t="str">
        <f t="shared" si="4"/>
        <v>(火)</v>
      </c>
      <c r="D44" s="473" t="s">
        <v>402</v>
      </c>
      <c r="E44" s="474">
        <v>5.5</v>
      </c>
      <c r="F44" s="475">
        <v>20.3</v>
      </c>
      <c r="G44" s="11">
        <v>19.899999999999999</v>
      </c>
      <c r="H44" s="223">
        <v>20</v>
      </c>
      <c r="I44" s="12">
        <v>4.7</v>
      </c>
      <c r="J44" s="225">
        <v>1.9</v>
      </c>
      <c r="K44" s="11">
        <v>7.31</v>
      </c>
      <c r="L44" s="223">
        <v>7.31</v>
      </c>
      <c r="M44" s="12">
        <v>14.2</v>
      </c>
      <c r="N44" s="225">
        <v>14</v>
      </c>
      <c r="O44" s="224">
        <v>24</v>
      </c>
      <c r="P44" s="224">
        <v>46</v>
      </c>
      <c r="Q44" s="225">
        <v>11</v>
      </c>
      <c r="R44" s="226">
        <v>114</v>
      </c>
      <c r="S44" s="476">
        <v>0.09</v>
      </c>
      <c r="T44" s="610">
        <v>163</v>
      </c>
      <c r="U44" s="837">
        <v>48</v>
      </c>
      <c r="V44" s="120"/>
      <c r="W44" s="3" t="s">
        <v>185</v>
      </c>
      <c r="X44" s="8" t="s">
        <v>13</v>
      </c>
      <c r="Y44" s="309">
        <v>17.2</v>
      </c>
      <c r="Z44" s="223">
        <v>16.7</v>
      </c>
    </row>
    <row r="45" spans="1:26" x14ac:dyDescent="0.2">
      <c r="A45" s="1057"/>
      <c r="B45" s="389">
        <v>45420</v>
      </c>
      <c r="C45" s="432" t="str">
        <f t="shared" si="4"/>
        <v>(水)</v>
      </c>
      <c r="D45" s="473" t="s">
        <v>401</v>
      </c>
      <c r="E45" s="474">
        <v>0</v>
      </c>
      <c r="F45" s="475">
        <v>20.399999999999999</v>
      </c>
      <c r="G45" s="11">
        <v>20.399999999999999</v>
      </c>
      <c r="H45" s="223">
        <v>20.3</v>
      </c>
      <c r="I45" s="12">
        <v>5.2</v>
      </c>
      <c r="J45" s="225">
        <v>2.4</v>
      </c>
      <c r="K45" s="11">
        <v>7.32</v>
      </c>
      <c r="L45" s="223">
        <v>7.36</v>
      </c>
      <c r="M45" s="12">
        <v>15.9</v>
      </c>
      <c r="N45" s="225">
        <v>15.2</v>
      </c>
      <c r="O45" s="224">
        <v>23</v>
      </c>
      <c r="P45" s="224">
        <v>51.1</v>
      </c>
      <c r="Q45" s="225">
        <v>11.3</v>
      </c>
      <c r="R45" s="226">
        <v>116</v>
      </c>
      <c r="S45" s="476">
        <v>0.1</v>
      </c>
      <c r="T45" s="610">
        <v>171</v>
      </c>
      <c r="U45" s="837">
        <v>55</v>
      </c>
      <c r="V45" s="120"/>
      <c r="W45" s="3" t="s">
        <v>186</v>
      </c>
      <c r="X45" s="240" t="s">
        <v>313</v>
      </c>
      <c r="Y45" s="276">
        <v>30</v>
      </c>
      <c r="Z45" s="243">
        <v>24.9</v>
      </c>
    </row>
    <row r="46" spans="1:26" x14ac:dyDescent="0.2">
      <c r="A46" s="1057"/>
      <c r="B46" s="389">
        <v>45421</v>
      </c>
      <c r="C46" s="432" t="str">
        <f t="shared" si="4"/>
        <v>(木)</v>
      </c>
      <c r="D46" s="473" t="s">
        <v>402</v>
      </c>
      <c r="E46" s="474">
        <v>0.5</v>
      </c>
      <c r="F46" s="475">
        <v>12.4</v>
      </c>
      <c r="G46" s="11">
        <v>19.8</v>
      </c>
      <c r="H46" s="223">
        <v>20</v>
      </c>
      <c r="I46" s="12">
        <v>6.3</v>
      </c>
      <c r="J46" s="225">
        <v>2.2000000000000002</v>
      </c>
      <c r="K46" s="11">
        <v>7.4</v>
      </c>
      <c r="L46" s="223">
        <v>7.41</v>
      </c>
      <c r="M46" s="12">
        <v>17.2</v>
      </c>
      <c r="N46" s="225">
        <v>16.7</v>
      </c>
      <c r="O46" s="224">
        <v>24.9</v>
      </c>
      <c r="P46" s="224">
        <v>56.1</v>
      </c>
      <c r="Q46" s="225">
        <v>12.7</v>
      </c>
      <c r="R46" s="226">
        <v>122</v>
      </c>
      <c r="S46" s="476">
        <v>0.12</v>
      </c>
      <c r="T46" s="610">
        <v>334</v>
      </c>
      <c r="U46" s="837">
        <v>65</v>
      </c>
      <c r="V46" s="120"/>
      <c r="W46" s="3" t="s">
        <v>187</v>
      </c>
      <c r="X46" s="240" t="s">
        <v>313</v>
      </c>
      <c r="Y46" s="276">
        <v>58.5</v>
      </c>
      <c r="Z46" s="243">
        <v>56.1</v>
      </c>
    </row>
    <row r="47" spans="1:26" x14ac:dyDescent="0.2">
      <c r="A47" s="1057"/>
      <c r="B47" s="389">
        <v>45422</v>
      </c>
      <c r="C47" s="432" t="str">
        <f t="shared" si="4"/>
        <v>(金)</v>
      </c>
      <c r="D47" s="473" t="s">
        <v>400</v>
      </c>
      <c r="E47" s="474" t="s">
        <v>24</v>
      </c>
      <c r="F47" s="475">
        <v>19</v>
      </c>
      <c r="G47" s="11">
        <v>19.100000000000001</v>
      </c>
      <c r="H47" s="223">
        <v>19.399999999999999</v>
      </c>
      <c r="I47" s="12">
        <v>5</v>
      </c>
      <c r="J47" s="225">
        <v>2.5</v>
      </c>
      <c r="K47" s="11">
        <v>7.41</v>
      </c>
      <c r="L47" s="223">
        <v>7.44</v>
      </c>
      <c r="M47" s="12">
        <v>17.2</v>
      </c>
      <c r="N47" s="225">
        <v>17.3</v>
      </c>
      <c r="O47" s="224">
        <v>28.5</v>
      </c>
      <c r="P47" s="224">
        <v>56.3</v>
      </c>
      <c r="Q47" s="225">
        <v>13.5</v>
      </c>
      <c r="R47" s="226">
        <v>127</v>
      </c>
      <c r="S47" s="476">
        <v>0.11</v>
      </c>
      <c r="T47" s="610">
        <v>308</v>
      </c>
      <c r="U47" s="837">
        <v>79</v>
      </c>
      <c r="V47" s="120"/>
      <c r="W47" s="3" t="s">
        <v>188</v>
      </c>
      <c r="X47" s="240" t="s">
        <v>313</v>
      </c>
      <c r="Y47" s="276">
        <v>39</v>
      </c>
      <c r="Z47" s="243">
        <v>38.4</v>
      </c>
    </row>
    <row r="48" spans="1:26" x14ac:dyDescent="0.2">
      <c r="A48" s="1057"/>
      <c r="B48" s="389">
        <v>45423</v>
      </c>
      <c r="C48" s="432" t="str">
        <f t="shared" si="4"/>
        <v>(土)</v>
      </c>
      <c r="D48" s="473" t="s">
        <v>400</v>
      </c>
      <c r="E48" s="474" t="s">
        <v>24</v>
      </c>
      <c r="F48" s="475">
        <v>21.1</v>
      </c>
      <c r="G48" s="11">
        <v>18.8</v>
      </c>
      <c r="H48" s="223">
        <v>19.2</v>
      </c>
      <c r="I48" s="12">
        <v>5.5</v>
      </c>
      <c r="J48" s="225">
        <v>2.1</v>
      </c>
      <c r="K48" s="11">
        <v>7.4</v>
      </c>
      <c r="L48" s="223">
        <v>7.53</v>
      </c>
      <c r="M48" s="12">
        <v>17.600000000000001</v>
      </c>
      <c r="N48" s="225">
        <v>17.7</v>
      </c>
      <c r="O48" s="224"/>
      <c r="P48" s="224"/>
      <c r="Q48" s="225"/>
      <c r="R48" s="226"/>
      <c r="S48" s="476"/>
      <c r="T48" s="610">
        <v>231</v>
      </c>
      <c r="U48" s="837">
        <v>47</v>
      </c>
      <c r="V48" s="120"/>
      <c r="W48" s="3" t="s">
        <v>189</v>
      </c>
      <c r="X48" s="240" t="s">
        <v>313</v>
      </c>
      <c r="Y48" s="276">
        <v>19.5</v>
      </c>
      <c r="Z48" s="243">
        <v>17.7</v>
      </c>
    </row>
    <row r="49" spans="1:26" x14ac:dyDescent="0.2">
      <c r="A49" s="1057"/>
      <c r="B49" s="389">
        <v>45424</v>
      </c>
      <c r="C49" s="432" t="str">
        <f t="shared" si="4"/>
        <v>(日)</v>
      </c>
      <c r="D49" s="473" t="s">
        <v>401</v>
      </c>
      <c r="E49" s="474" t="s">
        <v>24</v>
      </c>
      <c r="F49" s="475">
        <v>21</v>
      </c>
      <c r="G49" s="11">
        <v>19.100000000000001</v>
      </c>
      <c r="H49" s="223">
        <v>19.3</v>
      </c>
      <c r="I49" s="12">
        <v>5.2</v>
      </c>
      <c r="J49" s="225">
        <v>2.2000000000000002</v>
      </c>
      <c r="K49" s="11">
        <v>7.51</v>
      </c>
      <c r="L49" s="223">
        <v>7.54</v>
      </c>
      <c r="M49" s="12">
        <v>18</v>
      </c>
      <c r="N49" s="225">
        <v>18.100000000000001</v>
      </c>
      <c r="O49" s="224"/>
      <c r="P49" s="224"/>
      <c r="Q49" s="225"/>
      <c r="R49" s="226"/>
      <c r="S49" s="476"/>
      <c r="T49" s="610">
        <v>248</v>
      </c>
      <c r="U49" s="837">
        <v>49</v>
      </c>
      <c r="V49" s="120"/>
      <c r="W49" s="3" t="s">
        <v>190</v>
      </c>
      <c r="X49" s="240" t="s">
        <v>313</v>
      </c>
      <c r="Y49" s="139">
        <v>13.1</v>
      </c>
      <c r="Z49" s="244">
        <v>12.7</v>
      </c>
    </row>
    <row r="50" spans="1:26" x14ac:dyDescent="0.2">
      <c r="A50" s="1057"/>
      <c r="B50" s="389">
        <v>45425</v>
      </c>
      <c r="C50" s="432" t="str">
        <f t="shared" si="4"/>
        <v>(月)</v>
      </c>
      <c r="D50" s="473" t="s">
        <v>402</v>
      </c>
      <c r="E50" s="474">
        <v>49.5</v>
      </c>
      <c r="F50" s="475">
        <v>20.6</v>
      </c>
      <c r="G50" s="11">
        <v>19.3</v>
      </c>
      <c r="H50" s="223">
        <v>19.399999999999999</v>
      </c>
      <c r="I50" s="12">
        <v>5.4</v>
      </c>
      <c r="J50" s="225">
        <v>2.4</v>
      </c>
      <c r="K50" s="11">
        <v>7.5</v>
      </c>
      <c r="L50" s="223">
        <v>7.56</v>
      </c>
      <c r="M50" s="12">
        <v>18.399999999999999</v>
      </c>
      <c r="N50" s="225">
        <v>18.7</v>
      </c>
      <c r="O50" s="224">
        <v>28.5</v>
      </c>
      <c r="P50" s="224">
        <v>58.1</v>
      </c>
      <c r="Q50" s="225">
        <v>18</v>
      </c>
      <c r="R50" s="226">
        <v>134</v>
      </c>
      <c r="S50" s="476">
        <v>0.11</v>
      </c>
      <c r="T50" s="610">
        <v>248</v>
      </c>
      <c r="U50" s="837">
        <v>56</v>
      </c>
      <c r="V50" s="120"/>
      <c r="W50" s="3" t="s">
        <v>191</v>
      </c>
      <c r="X50" s="240" t="s">
        <v>313</v>
      </c>
      <c r="Y50" s="141">
        <v>136</v>
      </c>
      <c r="Z50" s="310">
        <v>122</v>
      </c>
    </row>
    <row r="51" spans="1:26" x14ac:dyDescent="0.2">
      <c r="A51" s="1057"/>
      <c r="B51" s="389">
        <v>45426</v>
      </c>
      <c r="C51" s="432" t="str">
        <f t="shared" si="4"/>
        <v>(火)</v>
      </c>
      <c r="D51" s="473" t="s">
        <v>401</v>
      </c>
      <c r="E51" s="474">
        <v>0</v>
      </c>
      <c r="F51" s="475">
        <v>16.8</v>
      </c>
      <c r="G51" s="11">
        <v>19.8</v>
      </c>
      <c r="H51" s="223">
        <v>19.8</v>
      </c>
      <c r="I51" s="12">
        <v>5.4</v>
      </c>
      <c r="J51" s="225">
        <v>2</v>
      </c>
      <c r="K51" s="11">
        <v>7.24</v>
      </c>
      <c r="L51" s="223">
        <v>7.36</v>
      </c>
      <c r="M51" s="12">
        <v>19.5</v>
      </c>
      <c r="N51" s="225">
        <v>19</v>
      </c>
      <c r="O51" s="224">
        <v>32.5</v>
      </c>
      <c r="P51" s="224">
        <v>60.5</v>
      </c>
      <c r="Q51" s="225">
        <v>15.7</v>
      </c>
      <c r="R51" s="226">
        <v>135</v>
      </c>
      <c r="S51" s="476">
        <v>0.1</v>
      </c>
      <c r="T51" s="610">
        <v>308</v>
      </c>
      <c r="U51" s="837">
        <v>124</v>
      </c>
      <c r="V51" s="120"/>
      <c r="W51" s="3" t="s">
        <v>192</v>
      </c>
      <c r="X51" s="240" t="s">
        <v>313</v>
      </c>
      <c r="Y51" s="140">
        <v>0.21</v>
      </c>
      <c r="Z51" s="227">
        <v>0.12</v>
      </c>
    </row>
    <row r="52" spans="1:26" x14ac:dyDescent="0.2">
      <c r="A52" s="1057"/>
      <c r="B52" s="389">
        <v>45427</v>
      </c>
      <c r="C52" s="432" t="str">
        <f t="shared" si="4"/>
        <v>(水)</v>
      </c>
      <c r="D52" s="473" t="s">
        <v>400</v>
      </c>
      <c r="E52" s="474">
        <v>1.5</v>
      </c>
      <c r="F52" s="475">
        <v>20.6</v>
      </c>
      <c r="G52" s="11">
        <v>19.100000000000001</v>
      </c>
      <c r="H52" s="223">
        <v>19.5</v>
      </c>
      <c r="I52" s="12">
        <v>5.4</v>
      </c>
      <c r="J52" s="225">
        <v>2.4</v>
      </c>
      <c r="K52" s="11">
        <v>7.2</v>
      </c>
      <c r="L52" s="223">
        <v>7.24</v>
      </c>
      <c r="M52" s="12">
        <v>16.8</v>
      </c>
      <c r="N52" s="225">
        <v>17.7</v>
      </c>
      <c r="O52" s="224">
        <v>28.4</v>
      </c>
      <c r="P52" s="224">
        <v>57.9</v>
      </c>
      <c r="Q52" s="225">
        <v>14.5</v>
      </c>
      <c r="R52" s="226">
        <v>126</v>
      </c>
      <c r="S52" s="476">
        <v>0.13</v>
      </c>
      <c r="T52" s="610">
        <v>274</v>
      </c>
      <c r="U52" s="837">
        <v>82</v>
      </c>
      <c r="V52" s="120"/>
      <c r="W52" s="3" t="s">
        <v>14</v>
      </c>
      <c r="X52" s="240" t="s">
        <v>313</v>
      </c>
      <c r="Y52" s="138">
        <v>2.7</v>
      </c>
      <c r="Z52" s="228">
        <v>2.2999999999999998</v>
      </c>
    </row>
    <row r="53" spans="1:26" x14ac:dyDescent="0.2">
      <c r="A53" s="1057"/>
      <c r="B53" s="389">
        <v>45428</v>
      </c>
      <c r="C53" s="432" t="str">
        <f t="shared" si="4"/>
        <v>(木)</v>
      </c>
      <c r="D53" s="473" t="s">
        <v>401</v>
      </c>
      <c r="E53" s="474">
        <v>10</v>
      </c>
      <c r="F53" s="475">
        <v>17.399999999999999</v>
      </c>
      <c r="G53" s="11">
        <v>19.3</v>
      </c>
      <c r="H53" s="223">
        <v>19.7</v>
      </c>
      <c r="I53" s="12">
        <v>4.2</v>
      </c>
      <c r="J53" s="225">
        <v>2.4</v>
      </c>
      <c r="K53" s="11">
        <v>7.23</v>
      </c>
      <c r="L53" s="223">
        <v>7.24</v>
      </c>
      <c r="M53" s="12">
        <v>16.399999999999999</v>
      </c>
      <c r="N53" s="225">
        <v>17</v>
      </c>
      <c r="O53" s="224">
        <v>27.1</v>
      </c>
      <c r="P53" s="224">
        <v>56.3</v>
      </c>
      <c r="Q53" s="225">
        <v>13.9</v>
      </c>
      <c r="R53" s="226">
        <v>122</v>
      </c>
      <c r="S53" s="476">
        <v>0.14000000000000001</v>
      </c>
      <c r="T53" s="610">
        <v>120</v>
      </c>
      <c r="U53" s="837">
        <v>65</v>
      </c>
      <c r="V53" s="120"/>
      <c r="W53" s="3" t="s">
        <v>15</v>
      </c>
      <c r="X53" s="240" t="s">
        <v>313</v>
      </c>
      <c r="Y53" s="138">
        <v>1.2</v>
      </c>
      <c r="Z53" s="228">
        <v>0.8</v>
      </c>
    </row>
    <row r="54" spans="1:26" x14ac:dyDescent="0.2">
      <c r="A54" s="1057"/>
      <c r="B54" s="389">
        <v>45429</v>
      </c>
      <c r="C54" s="432" t="str">
        <f t="shared" si="4"/>
        <v>(金)</v>
      </c>
      <c r="D54" s="473" t="s">
        <v>400</v>
      </c>
      <c r="E54" s="474" t="s">
        <v>24</v>
      </c>
      <c r="F54" s="475">
        <v>21</v>
      </c>
      <c r="G54" s="11">
        <v>20.2</v>
      </c>
      <c r="H54" s="223">
        <v>19.899999999999999</v>
      </c>
      <c r="I54" s="12">
        <v>3.2</v>
      </c>
      <c r="J54" s="225">
        <v>3.3</v>
      </c>
      <c r="K54" s="11">
        <v>7.32</v>
      </c>
      <c r="L54" s="223">
        <v>7.34</v>
      </c>
      <c r="M54" s="12">
        <v>17</v>
      </c>
      <c r="N54" s="225">
        <v>17.600000000000001</v>
      </c>
      <c r="O54" s="224">
        <v>27</v>
      </c>
      <c r="P54" s="224">
        <v>54.1</v>
      </c>
      <c r="Q54" s="225">
        <v>14.5</v>
      </c>
      <c r="R54" s="226">
        <v>124</v>
      </c>
      <c r="S54" s="476">
        <v>0.13</v>
      </c>
      <c r="T54" s="610">
        <v>60</v>
      </c>
      <c r="U54" s="837">
        <v>64</v>
      </c>
      <c r="V54" s="120"/>
      <c r="W54" s="3" t="s">
        <v>193</v>
      </c>
      <c r="X54" s="240" t="s">
        <v>313</v>
      </c>
      <c r="Y54" s="138">
        <v>7.4</v>
      </c>
      <c r="Z54" s="228">
        <v>8.3000000000000007</v>
      </c>
    </row>
    <row r="55" spans="1:26" x14ac:dyDescent="0.2">
      <c r="A55" s="1057"/>
      <c r="B55" s="389">
        <v>45430</v>
      </c>
      <c r="C55" s="432" t="str">
        <f t="shared" si="4"/>
        <v>(土)</v>
      </c>
      <c r="D55" s="473" t="s">
        <v>400</v>
      </c>
      <c r="E55" s="474" t="s">
        <v>24</v>
      </c>
      <c r="F55" s="475">
        <v>23.2</v>
      </c>
      <c r="G55" s="11">
        <v>20.9</v>
      </c>
      <c r="H55" s="223">
        <v>20.9</v>
      </c>
      <c r="I55" s="12">
        <v>4.5999999999999996</v>
      </c>
      <c r="J55" s="225">
        <v>1.9</v>
      </c>
      <c r="K55" s="11">
        <v>7.43</v>
      </c>
      <c r="L55" s="223">
        <v>7.4</v>
      </c>
      <c r="M55" s="12">
        <v>18.100000000000001</v>
      </c>
      <c r="N55" s="225">
        <v>17.899999999999999</v>
      </c>
      <c r="O55" s="224"/>
      <c r="P55" s="224"/>
      <c r="Q55" s="225"/>
      <c r="R55" s="226"/>
      <c r="S55" s="476"/>
      <c r="T55" s="610">
        <v>17</v>
      </c>
      <c r="U55" s="837">
        <v>49</v>
      </c>
      <c r="V55" s="120"/>
      <c r="W55" s="3" t="s">
        <v>194</v>
      </c>
      <c r="X55" s="240" t="s">
        <v>313</v>
      </c>
      <c r="Y55" s="140">
        <v>0.04</v>
      </c>
      <c r="Z55" s="229">
        <v>2.1999999999999999E-2</v>
      </c>
    </row>
    <row r="56" spans="1:26" x14ac:dyDescent="0.2">
      <c r="A56" s="1057"/>
      <c r="B56" s="389">
        <v>45431</v>
      </c>
      <c r="C56" s="432" t="str">
        <f t="shared" si="4"/>
        <v>(日)</v>
      </c>
      <c r="D56" s="473" t="s">
        <v>401</v>
      </c>
      <c r="E56" s="474">
        <v>0</v>
      </c>
      <c r="F56" s="475">
        <v>22.4</v>
      </c>
      <c r="G56" s="11">
        <v>21.8</v>
      </c>
      <c r="H56" s="223">
        <v>21.8</v>
      </c>
      <c r="I56" s="12">
        <v>6.8</v>
      </c>
      <c r="J56" s="225">
        <v>2</v>
      </c>
      <c r="K56" s="11">
        <v>7.56</v>
      </c>
      <c r="L56" s="223">
        <v>7.64</v>
      </c>
      <c r="M56" s="12">
        <v>18.7</v>
      </c>
      <c r="N56" s="225">
        <v>18.8</v>
      </c>
      <c r="O56" s="224"/>
      <c r="P56" s="224"/>
      <c r="Q56" s="225"/>
      <c r="R56" s="226"/>
      <c r="S56" s="476"/>
      <c r="T56" s="610">
        <v>274</v>
      </c>
      <c r="U56" s="837">
        <v>38</v>
      </c>
      <c r="V56" s="120"/>
      <c r="W56" s="3" t="s">
        <v>16</v>
      </c>
      <c r="X56" s="240" t="s">
        <v>313</v>
      </c>
      <c r="Y56" s="140">
        <v>0.12</v>
      </c>
      <c r="Z56" s="229">
        <v>0.04</v>
      </c>
    </row>
    <row r="57" spans="1:26" x14ac:dyDescent="0.2">
      <c r="A57" s="1057"/>
      <c r="B57" s="389">
        <v>45432</v>
      </c>
      <c r="C57" s="432" t="str">
        <f t="shared" si="4"/>
        <v>(月)</v>
      </c>
      <c r="D57" s="473" t="s">
        <v>402</v>
      </c>
      <c r="E57" s="474">
        <v>26</v>
      </c>
      <c r="F57" s="475">
        <v>16.7</v>
      </c>
      <c r="G57" s="11">
        <v>21.2</v>
      </c>
      <c r="H57" s="223">
        <v>21.5</v>
      </c>
      <c r="I57" s="12">
        <v>6.6</v>
      </c>
      <c r="J57" s="225">
        <v>2.7</v>
      </c>
      <c r="K57" s="11">
        <v>7.56</v>
      </c>
      <c r="L57" s="223">
        <v>7.6</v>
      </c>
      <c r="M57" s="12">
        <v>19.600000000000001</v>
      </c>
      <c r="N57" s="225">
        <v>19</v>
      </c>
      <c r="O57" s="224">
        <v>33.9</v>
      </c>
      <c r="P57" s="224">
        <v>60.3</v>
      </c>
      <c r="Q57" s="225">
        <v>14.5</v>
      </c>
      <c r="R57" s="226">
        <v>128</v>
      </c>
      <c r="S57" s="476">
        <v>0.1</v>
      </c>
      <c r="T57" s="610">
        <v>282</v>
      </c>
      <c r="U57" s="837">
        <v>45</v>
      </c>
      <c r="V57" s="120"/>
      <c r="W57" s="3" t="s">
        <v>195</v>
      </c>
      <c r="X57" s="240" t="s">
        <v>313</v>
      </c>
      <c r="Y57" s="140">
        <v>1.5</v>
      </c>
      <c r="Z57" s="229">
        <v>1.38</v>
      </c>
    </row>
    <row r="58" spans="1:26" x14ac:dyDescent="0.2">
      <c r="A58" s="1057"/>
      <c r="B58" s="389">
        <v>45433</v>
      </c>
      <c r="C58" s="432" t="str">
        <f t="shared" si="4"/>
        <v>(火)</v>
      </c>
      <c r="D58" s="473" t="s">
        <v>400</v>
      </c>
      <c r="E58" s="474" t="s">
        <v>24</v>
      </c>
      <c r="F58" s="475">
        <v>24</v>
      </c>
      <c r="G58" s="11">
        <v>21.5</v>
      </c>
      <c r="H58" s="223">
        <v>21.5</v>
      </c>
      <c r="I58" s="12">
        <v>4.8</v>
      </c>
      <c r="J58" s="225">
        <v>2.6</v>
      </c>
      <c r="K58" s="11">
        <v>7.45</v>
      </c>
      <c r="L58" s="223">
        <v>7.45</v>
      </c>
      <c r="M58" s="12">
        <v>19.2</v>
      </c>
      <c r="N58" s="225">
        <v>19.399999999999999</v>
      </c>
      <c r="O58" s="224">
        <v>35</v>
      </c>
      <c r="P58" s="224">
        <v>61.9</v>
      </c>
      <c r="Q58" s="225">
        <v>14.8</v>
      </c>
      <c r="R58" s="226">
        <v>136</v>
      </c>
      <c r="S58" s="476">
        <v>0.1</v>
      </c>
      <c r="T58" s="610">
        <v>299</v>
      </c>
      <c r="U58" s="837">
        <v>85</v>
      </c>
      <c r="V58" s="120"/>
      <c r="W58" s="3" t="s">
        <v>196</v>
      </c>
      <c r="X58" s="240" t="s">
        <v>313</v>
      </c>
      <c r="Y58" s="140">
        <v>0.08</v>
      </c>
      <c r="Z58" s="229">
        <v>5.7000000000000002E-2</v>
      </c>
    </row>
    <row r="59" spans="1:26" x14ac:dyDescent="0.2">
      <c r="A59" s="1057"/>
      <c r="B59" s="389">
        <v>45434</v>
      </c>
      <c r="C59" s="432" t="str">
        <f t="shared" si="4"/>
        <v>(水)</v>
      </c>
      <c r="D59" s="473" t="s">
        <v>400</v>
      </c>
      <c r="E59" s="474" t="s">
        <v>24</v>
      </c>
      <c r="F59" s="475">
        <v>21.7</v>
      </c>
      <c r="G59" s="11">
        <v>21.7</v>
      </c>
      <c r="H59" s="223">
        <v>22</v>
      </c>
      <c r="I59" s="12">
        <v>4.3</v>
      </c>
      <c r="J59" s="225">
        <v>2.5</v>
      </c>
      <c r="K59" s="11">
        <v>7.4</v>
      </c>
      <c r="L59" s="223">
        <v>7.5</v>
      </c>
      <c r="M59" s="12">
        <v>19.600000000000001</v>
      </c>
      <c r="N59" s="225">
        <v>19.899999999999999</v>
      </c>
      <c r="O59" s="224">
        <v>36.9</v>
      </c>
      <c r="P59" s="224">
        <v>62.9</v>
      </c>
      <c r="Q59" s="225">
        <v>15.4</v>
      </c>
      <c r="R59" s="226">
        <v>133</v>
      </c>
      <c r="S59" s="476">
        <v>0.13</v>
      </c>
      <c r="T59" s="610">
        <v>393</v>
      </c>
      <c r="U59" s="837">
        <v>50</v>
      </c>
      <c r="V59" s="120"/>
      <c r="W59" s="3" t="s">
        <v>197</v>
      </c>
      <c r="X59" s="240" t="s">
        <v>313</v>
      </c>
      <c r="Y59" s="138">
        <v>22.8</v>
      </c>
      <c r="Z59" s="228">
        <v>22.6</v>
      </c>
    </row>
    <row r="60" spans="1:26" x14ac:dyDescent="0.2">
      <c r="A60" s="1057"/>
      <c r="B60" s="389">
        <v>45435</v>
      </c>
      <c r="C60" s="432" t="str">
        <f t="shared" si="4"/>
        <v>(木)</v>
      </c>
      <c r="D60" s="473" t="s">
        <v>401</v>
      </c>
      <c r="E60" s="474" t="s">
        <v>24</v>
      </c>
      <c r="F60" s="475">
        <v>22.1</v>
      </c>
      <c r="G60" s="11">
        <v>21.8</v>
      </c>
      <c r="H60" s="223">
        <v>21.9</v>
      </c>
      <c r="I60" s="12">
        <v>5.0999999999999996</v>
      </c>
      <c r="J60" s="225">
        <v>3</v>
      </c>
      <c r="K60" s="11">
        <v>7.53</v>
      </c>
      <c r="L60" s="223">
        <v>7.52</v>
      </c>
      <c r="M60" s="12">
        <v>20.100000000000001</v>
      </c>
      <c r="N60" s="225">
        <v>19.899999999999999</v>
      </c>
      <c r="O60" s="224">
        <v>37.299999999999997</v>
      </c>
      <c r="P60" s="224">
        <v>66.099999999999994</v>
      </c>
      <c r="Q60" s="225">
        <v>15.7</v>
      </c>
      <c r="R60" s="226">
        <v>138</v>
      </c>
      <c r="S60" s="476">
        <v>0.14000000000000001</v>
      </c>
      <c r="T60" s="610">
        <v>539</v>
      </c>
      <c r="U60" s="837">
        <v>41</v>
      </c>
      <c r="V60" s="120"/>
      <c r="W60" s="3" t="s">
        <v>17</v>
      </c>
      <c r="X60" s="240" t="s">
        <v>313</v>
      </c>
      <c r="Y60" s="138">
        <v>18.3</v>
      </c>
      <c r="Z60" s="228">
        <v>17.7</v>
      </c>
    </row>
    <row r="61" spans="1:26" x14ac:dyDescent="0.2">
      <c r="A61" s="1057"/>
      <c r="B61" s="389">
        <v>45436</v>
      </c>
      <c r="C61" s="432" t="str">
        <f t="shared" si="4"/>
        <v>(金)</v>
      </c>
      <c r="D61" s="473" t="s">
        <v>400</v>
      </c>
      <c r="E61" s="474" t="s">
        <v>24</v>
      </c>
      <c r="F61" s="475">
        <v>23.7</v>
      </c>
      <c r="G61" s="11">
        <v>22.1</v>
      </c>
      <c r="H61" s="223">
        <v>22.2</v>
      </c>
      <c r="I61" s="12">
        <v>5.2</v>
      </c>
      <c r="J61" s="225">
        <v>2.7</v>
      </c>
      <c r="K61" s="11">
        <v>7.61</v>
      </c>
      <c r="L61" s="223">
        <v>7.58</v>
      </c>
      <c r="M61" s="12">
        <v>19.7</v>
      </c>
      <c r="N61" s="225">
        <v>19.8</v>
      </c>
      <c r="O61" s="224">
        <v>35.700000000000003</v>
      </c>
      <c r="P61" s="224">
        <v>62.1</v>
      </c>
      <c r="Q61" s="225">
        <v>16</v>
      </c>
      <c r="R61" s="226">
        <v>130</v>
      </c>
      <c r="S61" s="476">
        <v>0.1</v>
      </c>
      <c r="T61" s="610">
        <v>530</v>
      </c>
      <c r="U61" s="837">
        <v>45</v>
      </c>
      <c r="V61" s="120"/>
      <c r="W61" s="3" t="s">
        <v>198</v>
      </c>
      <c r="X61" s="240" t="s">
        <v>184</v>
      </c>
      <c r="Y61" s="276">
        <v>3.2</v>
      </c>
      <c r="Z61" s="288">
        <v>2.4</v>
      </c>
    </row>
    <row r="62" spans="1:26" x14ac:dyDescent="0.2">
      <c r="A62" s="1057"/>
      <c r="B62" s="389">
        <v>45437</v>
      </c>
      <c r="C62" s="432" t="str">
        <f t="shared" si="4"/>
        <v>(土)</v>
      </c>
      <c r="D62" s="473" t="s">
        <v>401</v>
      </c>
      <c r="E62" s="474" t="s">
        <v>24</v>
      </c>
      <c r="F62" s="475">
        <v>21</v>
      </c>
      <c r="G62" s="11">
        <v>22.7</v>
      </c>
      <c r="H62" s="223">
        <v>22.9</v>
      </c>
      <c r="I62" s="12">
        <v>9.1999999999999993</v>
      </c>
      <c r="J62" s="225">
        <v>2.2999999999999998</v>
      </c>
      <c r="K62" s="11">
        <v>7.51</v>
      </c>
      <c r="L62" s="223">
        <v>7.62</v>
      </c>
      <c r="M62" s="12">
        <v>18.600000000000001</v>
      </c>
      <c r="N62" s="225">
        <v>19.399999999999999</v>
      </c>
      <c r="O62" s="224"/>
      <c r="P62" s="224"/>
      <c r="Q62" s="225"/>
      <c r="R62" s="226"/>
      <c r="S62" s="476"/>
      <c r="T62" s="610">
        <v>368</v>
      </c>
      <c r="U62" s="837">
        <v>44</v>
      </c>
      <c r="V62" s="120"/>
      <c r="W62" s="3" t="s">
        <v>199</v>
      </c>
      <c r="X62" s="240" t="s">
        <v>313</v>
      </c>
      <c r="Y62" s="276">
        <v>10.1</v>
      </c>
      <c r="Z62" s="288">
        <v>3.9</v>
      </c>
    </row>
    <row r="63" spans="1:26" x14ac:dyDescent="0.2">
      <c r="A63" s="1057"/>
      <c r="B63" s="389">
        <v>45438</v>
      </c>
      <c r="C63" s="432" t="str">
        <f t="shared" si="4"/>
        <v>(日)</v>
      </c>
      <c r="D63" s="473" t="s">
        <v>400</v>
      </c>
      <c r="E63" s="474" t="s">
        <v>24</v>
      </c>
      <c r="F63" s="475">
        <v>21.8</v>
      </c>
      <c r="G63" s="11">
        <v>22.9</v>
      </c>
      <c r="H63" s="223">
        <v>23</v>
      </c>
      <c r="I63" s="12">
        <v>5.9</v>
      </c>
      <c r="J63" s="225">
        <v>2.5</v>
      </c>
      <c r="K63" s="11">
        <v>7.6</v>
      </c>
      <c r="L63" s="223">
        <v>7.63</v>
      </c>
      <c r="M63" s="12">
        <v>19</v>
      </c>
      <c r="N63" s="225">
        <v>19.100000000000001</v>
      </c>
      <c r="O63" s="224"/>
      <c r="P63" s="224"/>
      <c r="Q63" s="225"/>
      <c r="R63" s="226"/>
      <c r="S63" s="476"/>
      <c r="T63" s="610">
        <v>691</v>
      </c>
      <c r="U63" s="837">
        <v>42</v>
      </c>
      <c r="V63" s="120"/>
      <c r="W63" s="3"/>
      <c r="X63" s="289"/>
      <c r="Y63" s="311"/>
      <c r="Z63" s="312"/>
    </row>
    <row r="64" spans="1:26" x14ac:dyDescent="0.2">
      <c r="A64" s="1057"/>
      <c r="B64" s="389">
        <v>45439</v>
      </c>
      <c r="C64" s="432" t="str">
        <f t="shared" si="4"/>
        <v>(月)</v>
      </c>
      <c r="D64" s="473" t="s">
        <v>402</v>
      </c>
      <c r="E64" s="474">
        <v>0</v>
      </c>
      <c r="F64" s="475">
        <v>22.3</v>
      </c>
      <c r="G64" s="11">
        <v>23</v>
      </c>
      <c r="H64" s="223">
        <v>23.2</v>
      </c>
      <c r="I64" s="12">
        <v>5.9</v>
      </c>
      <c r="J64" s="225">
        <v>2</v>
      </c>
      <c r="K64" s="11">
        <v>7.73</v>
      </c>
      <c r="L64" s="223">
        <v>7.58</v>
      </c>
      <c r="M64" s="12">
        <v>20</v>
      </c>
      <c r="N64" s="225">
        <v>19.8</v>
      </c>
      <c r="O64" s="224">
        <v>35.4</v>
      </c>
      <c r="P64" s="224">
        <v>60.5</v>
      </c>
      <c r="Q64" s="225">
        <v>16.100000000000001</v>
      </c>
      <c r="R64" s="226">
        <v>124</v>
      </c>
      <c r="S64" s="476">
        <v>0.06</v>
      </c>
      <c r="T64" s="610">
        <v>513</v>
      </c>
      <c r="U64" s="837">
        <v>39</v>
      </c>
      <c r="V64" s="120"/>
      <c r="W64" s="3"/>
      <c r="X64" s="289"/>
      <c r="Y64" s="290"/>
      <c r="Z64" s="289"/>
    </row>
    <row r="65" spans="1:26" x14ac:dyDescent="0.2">
      <c r="A65" s="1057"/>
      <c r="B65" s="389">
        <v>45440</v>
      </c>
      <c r="C65" s="432" t="str">
        <f t="shared" si="4"/>
        <v>(火)</v>
      </c>
      <c r="D65" s="473" t="s">
        <v>402</v>
      </c>
      <c r="E65" s="474">
        <v>7.5</v>
      </c>
      <c r="F65" s="475">
        <v>22.8</v>
      </c>
      <c r="G65" s="11">
        <v>23.1</v>
      </c>
      <c r="H65" s="223">
        <v>23.1</v>
      </c>
      <c r="I65" s="12">
        <v>5.0999999999999996</v>
      </c>
      <c r="J65" s="225">
        <v>2.9</v>
      </c>
      <c r="K65" s="11">
        <v>7.44</v>
      </c>
      <c r="L65" s="223">
        <v>7.55</v>
      </c>
      <c r="M65" s="12">
        <v>20.9</v>
      </c>
      <c r="N65" s="225">
        <v>20.399999999999999</v>
      </c>
      <c r="O65" s="224">
        <v>39</v>
      </c>
      <c r="P65" s="224">
        <v>64.099999999999994</v>
      </c>
      <c r="Q65" s="225">
        <v>15.7</v>
      </c>
      <c r="R65" s="226">
        <v>136</v>
      </c>
      <c r="S65" s="476">
        <v>0.09</v>
      </c>
      <c r="T65" s="610">
        <v>336</v>
      </c>
      <c r="U65" s="837">
        <v>40</v>
      </c>
      <c r="V65" s="120"/>
      <c r="W65" s="291"/>
      <c r="X65" s="292"/>
      <c r="Y65" s="293"/>
      <c r="Z65" s="292"/>
    </row>
    <row r="66" spans="1:26" x14ac:dyDescent="0.2">
      <c r="A66" s="1057"/>
      <c r="B66" s="389">
        <v>45441</v>
      </c>
      <c r="C66" s="432" t="str">
        <f t="shared" si="4"/>
        <v>(水)</v>
      </c>
      <c r="D66" s="473" t="s">
        <v>401</v>
      </c>
      <c r="E66" s="474">
        <v>0</v>
      </c>
      <c r="F66" s="475">
        <v>20.100000000000001</v>
      </c>
      <c r="G66" s="11">
        <v>23.3</v>
      </c>
      <c r="H66" s="223">
        <v>23.3</v>
      </c>
      <c r="I66" s="12">
        <v>5.2</v>
      </c>
      <c r="J66" s="225">
        <v>2.8</v>
      </c>
      <c r="K66" s="11">
        <v>7.34</v>
      </c>
      <c r="L66" s="223">
        <v>7.43</v>
      </c>
      <c r="M66" s="12">
        <v>22.5</v>
      </c>
      <c r="N66" s="225">
        <v>22.3</v>
      </c>
      <c r="O66" s="224">
        <v>41.1</v>
      </c>
      <c r="P66" s="224">
        <v>68.3</v>
      </c>
      <c r="Q66" s="225">
        <v>17.600000000000001</v>
      </c>
      <c r="R66" s="226">
        <v>147</v>
      </c>
      <c r="S66" s="476">
        <v>0.1</v>
      </c>
      <c r="T66" s="610">
        <v>248</v>
      </c>
      <c r="U66" s="837">
        <v>55</v>
      </c>
      <c r="V66" s="120"/>
      <c r="W66" s="9" t="s">
        <v>23</v>
      </c>
      <c r="X66" s="1" t="s">
        <v>24</v>
      </c>
      <c r="Y66" s="1" t="s">
        <v>24</v>
      </c>
      <c r="Z66" s="333" t="s">
        <v>24</v>
      </c>
    </row>
    <row r="67" spans="1:26" ht="13.5" customHeight="1" x14ac:dyDescent="0.2">
      <c r="A67" s="1057"/>
      <c r="B67" s="389">
        <v>45442</v>
      </c>
      <c r="C67" s="432" t="str">
        <f t="shared" si="4"/>
        <v>(木)</v>
      </c>
      <c r="D67" s="473" t="s">
        <v>400</v>
      </c>
      <c r="E67" s="474" t="s">
        <v>24</v>
      </c>
      <c r="F67" s="475">
        <v>23.5</v>
      </c>
      <c r="G67" s="11">
        <v>23.3</v>
      </c>
      <c r="H67" s="223">
        <v>23.5</v>
      </c>
      <c r="I67" s="12">
        <v>4.9000000000000004</v>
      </c>
      <c r="J67" s="225">
        <v>2.6</v>
      </c>
      <c r="K67" s="11">
        <v>7.35</v>
      </c>
      <c r="L67" s="223">
        <v>7.43</v>
      </c>
      <c r="M67" s="12">
        <v>21</v>
      </c>
      <c r="N67" s="225">
        <v>22.2</v>
      </c>
      <c r="O67" s="224">
        <v>38.1</v>
      </c>
      <c r="P67" s="224">
        <v>70.099999999999994</v>
      </c>
      <c r="Q67" s="225">
        <v>19.7</v>
      </c>
      <c r="R67" s="226">
        <v>146</v>
      </c>
      <c r="S67" s="476">
        <v>0.1</v>
      </c>
      <c r="T67" s="610">
        <v>354</v>
      </c>
      <c r="U67" s="837">
        <v>75</v>
      </c>
      <c r="V67" s="120"/>
      <c r="W67" s="574" t="s">
        <v>301</v>
      </c>
      <c r="X67" s="575"/>
      <c r="Y67" s="575"/>
      <c r="Z67" s="576"/>
    </row>
    <row r="68" spans="1:26" x14ac:dyDescent="0.2">
      <c r="A68" s="1057"/>
      <c r="B68" s="329">
        <v>45443</v>
      </c>
      <c r="C68" s="433" t="str">
        <f t="shared" si="4"/>
        <v>(金)</v>
      </c>
      <c r="D68" s="507" t="s">
        <v>402</v>
      </c>
      <c r="E68" s="508">
        <v>33</v>
      </c>
      <c r="F68" s="509">
        <v>18.3</v>
      </c>
      <c r="G68" s="309">
        <v>23.1</v>
      </c>
      <c r="H68" s="510">
        <v>23.4</v>
      </c>
      <c r="I68" s="511">
        <v>6.2</v>
      </c>
      <c r="J68" s="512">
        <v>2.6</v>
      </c>
      <c r="K68" s="309">
        <v>7.23</v>
      </c>
      <c r="L68" s="510">
        <v>7.41</v>
      </c>
      <c r="M68" s="511">
        <v>21</v>
      </c>
      <c r="N68" s="512">
        <v>22.4</v>
      </c>
      <c r="O68" s="513">
        <v>36.1</v>
      </c>
      <c r="P68" s="513">
        <v>70.5</v>
      </c>
      <c r="Q68" s="514">
        <v>21</v>
      </c>
      <c r="R68" s="515">
        <v>148</v>
      </c>
      <c r="S68" s="516">
        <v>0.11</v>
      </c>
      <c r="T68" s="517">
        <v>274</v>
      </c>
      <c r="U68" s="839">
        <v>54</v>
      </c>
      <c r="V68" s="120"/>
      <c r="W68" s="577"/>
      <c r="X68" s="578"/>
      <c r="Y68" s="578"/>
      <c r="Z68" s="579"/>
    </row>
    <row r="69" spans="1:26" s="1" customFormat="1" ht="13.5" customHeight="1" x14ac:dyDescent="0.2">
      <c r="A69" s="1057"/>
      <c r="B69" s="1043" t="s">
        <v>239</v>
      </c>
      <c r="C69" s="1043"/>
      <c r="D69" s="479"/>
      <c r="E69" s="464">
        <f>MAX(E38:E68)</f>
        <v>49.5</v>
      </c>
      <c r="F69" s="480">
        <f t="shared" ref="F69:U69" si="5">IF(COUNT(F38:F68)=0,"",MAX(F38:F68))</f>
        <v>24</v>
      </c>
      <c r="G69" s="10">
        <f t="shared" si="5"/>
        <v>23.3</v>
      </c>
      <c r="H69" s="222">
        <f t="shared" si="5"/>
        <v>23.5</v>
      </c>
      <c r="I69" s="466">
        <f t="shared" si="5"/>
        <v>9.1999999999999993</v>
      </c>
      <c r="J69" s="467">
        <f t="shared" si="5"/>
        <v>3.3</v>
      </c>
      <c r="K69" s="10">
        <f t="shared" si="5"/>
        <v>7.73</v>
      </c>
      <c r="L69" s="222">
        <f t="shared" si="5"/>
        <v>7.64</v>
      </c>
      <c r="M69" s="466">
        <f t="shared" si="5"/>
        <v>22.5</v>
      </c>
      <c r="N69" s="467">
        <f t="shared" si="5"/>
        <v>22.4</v>
      </c>
      <c r="O69" s="468">
        <f t="shared" si="5"/>
        <v>41.1</v>
      </c>
      <c r="P69" s="468">
        <f t="shared" si="5"/>
        <v>70.5</v>
      </c>
      <c r="Q69" s="518">
        <f t="shared" si="5"/>
        <v>21</v>
      </c>
      <c r="R69" s="484">
        <f t="shared" si="5"/>
        <v>148</v>
      </c>
      <c r="S69" s="485">
        <f t="shared" si="5"/>
        <v>0.14000000000000001</v>
      </c>
      <c r="T69" s="828">
        <f t="shared" si="5"/>
        <v>691</v>
      </c>
      <c r="U69" s="836">
        <f t="shared" si="5"/>
        <v>124</v>
      </c>
      <c r="V69" s="120"/>
      <c r="W69" s="577"/>
      <c r="X69" s="578"/>
      <c r="Y69" s="578"/>
      <c r="Z69" s="579"/>
    </row>
    <row r="70" spans="1:26" s="1" customFormat="1" ht="13.5" customHeight="1" x14ac:dyDescent="0.2">
      <c r="A70" s="1057"/>
      <c r="B70" s="1044" t="s">
        <v>240</v>
      </c>
      <c r="C70" s="1044"/>
      <c r="D70" s="233"/>
      <c r="E70" s="234">
        <f>MIN(E38:E68)</f>
        <v>0</v>
      </c>
      <c r="F70" s="487">
        <f t="shared" ref="F70:U70" si="6">IF(COUNT(F38:F68)=0,"",MIN(F38:F68))</f>
        <v>12.4</v>
      </c>
      <c r="G70" s="11">
        <f t="shared" si="6"/>
        <v>17.3</v>
      </c>
      <c r="H70" s="223">
        <f t="shared" si="6"/>
        <v>18.2</v>
      </c>
      <c r="I70" s="12">
        <f t="shared" si="6"/>
        <v>0.5</v>
      </c>
      <c r="J70" s="225">
        <f t="shared" si="6"/>
        <v>1.4</v>
      </c>
      <c r="K70" s="11">
        <f t="shared" si="6"/>
        <v>7.08</v>
      </c>
      <c r="L70" s="223">
        <f t="shared" si="6"/>
        <v>7.24</v>
      </c>
      <c r="M70" s="12">
        <f t="shared" si="6"/>
        <v>13.7</v>
      </c>
      <c r="N70" s="225">
        <f t="shared" si="6"/>
        <v>13.9</v>
      </c>
      <c r="O70" s="224">
        <f t="shared" si="6"/>
        <v>22.8</v>
      </c>
      <c r="P70" s="224">
        <f t="shared" si="6"/>
        <v>46</v>
      </c>
      <c r="Q70" s="490">
        <f t="shared" si="6"/>
        <v>11</v>
      </c>
      <c r="R70" s="491">
        <f t="shared" si="6"/>
        <v>114</v>
      </c>
      <c r="S70" s="492">
        <f t="shared" si="6"/>
        <v>0.06</v>
      </c>
      <c r="T70" s="827"/>
      <c r="U70" s="837">
        <f t="shared" si="6"/>
        <v>38</v>
      </c>
      <c r="V70" s="120"/>
      <c r="W70" s="577"/>
      <c r="X70" s="578"/>
      <c r="Y70" s="578"/>
      <c r="Z70" s="579"/>
    </row>
    <row r="71" spans="1:26" s="1" customFormat="1" ht="13.5" customHeight="1" x14ac:dyDescent="0.2">
      <c r="A71" s="1057"/>
      <c r="B71" s="1044" t="s">
        <v>241</v>
      </c>
      <c r="C71" s="1044"/>
      <c r="D71" s="233"/>
      <c r="E71" s="235"/>
      <c r="F71" s="494">
        <f t="shared" ref="F71:U71" si="7">IF(COUNT(F38:F68)=0,"",AVERAGE(F38:F68))</f>
        <v>20.425806451612896</v>
      </c>
      <c r="G71" s="309">
        <f t="shared" si="7"/>
        <v>20.70967741935484</v>
      </c>
      <c r="H71" s="510">
        <f t="shared" si="7"/>
        <v>20.893548387096772</v>
      </c>
      <c r="I71" s="511">
        <f t="shared" si="7"/>
        <v>4.7387096774193544</v>
      </c>
      <c r="J71" s="512">
        <f t="shared" si="7"/>
        <v>2.2935483870967737</v>
      </c>
      <c r="K71" s="309">
        <f t="shared" si="7"/>
        <v>7.3703225806451611</v>
      </c>
      <c r="L71" s="510">
        <f t="shared" si="7"/>
        <v>7.4293548387096786</v>
      </c>
      <c r="M71" s="511">
        <f t="shared" si="7"/>
        <v>17.783870967741937</v>
      </c>
      <c r="N71" s="512">
        <f t="shared" si="7"/>
        <v>17.996774193548386</v>
      </c>
      <c r="O71" s="513">
        <f t="shared" si="7"/>
        <v>31.580952380952379</v>
      </c>
      <c r="P71" s="513">
        <f t="shared" si="7"/>
        <v>59.066666666666663</v>
      </c>
      <c r="Q71" s="520">
        <f t="shared" si="7"/>
        <v>15.080952380952382</v>
      </c>
      <c r="R71" s="521">
        <f t="shared" si="7"/>
        <v>130.0952380952381</v>
      </c>
      <c r="S71" s="522">
        <f t="shared" si="7"/>
        <v>0.10666666666666667</v>
      </c>
      <c r="T71" s="829"/>
      <c r="U71" s="840">
        <f t="shared" si="7"/>
        <v>60.41935483870968</v>
      </c>
      <c r="V71" s="120"/>
      <c r="W71" s="577"/>
      <c r="X71" s="578"/>
      <c r="Y71" s="578"/>
      <c r="Z71" s="579"/>
    </row>
    <row r="72" spans="1:26" s="1" customFormat="1" ht="13.5" customHeight="1" x14ac:dyDescent="0.2">
      <c r="A72" s="1057"/>
      <c r="B72" s="1045" t="s">
        <v>242</v>
      </c>
      <c r="C72" s="1045"/>
      <c r="D72" s="496"/>
      <c r="E72" s="497">
        <f>SUM(E38:E68)</f>
        <v>165.5</v>
      </c>
      <c r="F72" s="236"/>
      <c r="G72" s="236"/>
      <c r="H72" s="388"/>
      <c r="I72" s="236"/>
      <c r="J72" s="388"/>
      <c r="K72" s="499"/>
      <c r="L72" s="500"/>
      <c r="M72" s="524"/>
      <c r="N72" s="525"/>
      <c r="O72" s="526"/>
      <c r="P72" s="526"/>
      <c r="Q72" s="527"/>
      <c r="R72" s="238"/>
      <c r="S72" s="239"/>
      <c r="T72" s="830">
        <f>SUM(T38:T68)</f>
        <v>8267</v>
      </c>
      <c r="U72" s="841"/>
      <c r="V72" s="120"/>
      <c r="W72" s="580"/>
      <c r="X72" s="581"/>
      <c r="Y72" s="581"/>
      <c r="Z72" s="582"/>
    </row>
    <row r="73" spans="1:26" ht="13.5" customHeight="1" x14ac:dyDescent="0.2">
      <c r="A73" s="1057" t="s">
        <v>181</v>
      </c>
      <c r="B73" s="327">
        <v>45444</v>
      </c>
      <c r="C73" s="431" t="str">
        <f>IF(B73="","",IF(WEEKDAY(B73)=1,"(日)",IF(WEEKDAY(B73)=2,"(月)",IF(WEEKDAY(B73)=3,"(火)",IF(WEEKDAY(B73)=4,"(水)",IF(WEEKDAY(B73)=5,"(木)",IF(WEEKDAY(B73)=6,"(金)","(土)")))))))</f>
        <v>(土)</v>
      </c>
      <c r="D73" s="529" t="s">
        <v>401</v>
      </c>
      <c r="E73" s="464" t="s">
        <v>24</v>
      </c>
      <c r="F73" s="465">
        <v>20.9</v>
      </c>
      <c r="G73" s="10">
        <v>22.6</v>
      </c>
      <c r="H73" s="467">
        <v>22.7</v>
      </c>
      <c r="I73" s="466">
        <v>3.8</v>
      </c>
      <c r="J73" s="222">
        <v>2</v>
      </c>
      <c r="K73" s="10">
        <v>7.11</v>
      </c>
      <c r="L73" s="222">
        <v>7.16</v>
      </c>
      <c r="M73" s="466">
        <v>19.7</v>
      </c>
      <c r="N73" s="467">
        <v>20.100000000000001</v>
      </c>
      <c r="O73" s="468"/>
      <c r="P73" s="468"/>
      <c r="Q73" s="518"/>
      <c r="R73" s="472"/>
      <c r="S73" s="530"/>
      <c r="T73" s="603">
        <v>283</v>
      </c>
      <c r="U73" s="836">
        <v>96</v>
      </c>
      <c r="V73" s="120"/>
      <c r="W73" s="338" t="s">
        <v>286</v>
      </c>
      <c r="X73" s="342"/>
      <c r="Y73" s="341">
        <v>45456</v>
      </c>
      <c r="Z73" s="339"/>
    </row>
    <row r="74" spans="1:26" x14ac:dyDescent="0.2">
      <c r="A74" s="1057"/>
      <c r="B74" s="328">
        <v>45445</v>
      </c>
      <c r="C74" s="432" t="str">
        <f t="shared" ref="C74:C102" si="8">IF(B74="","",IF(WEEKDAY(B74)=1,"(日)",IF(WEEKDAY(B74)=2,"(月)",IF(WEEKDAY(B74)=3,"(火)",IF(WEEKDAY(B74)=4,"(水)",IF(WEEKDAY(B74)=5,"(木)",IF(WEEKDAY(B74)=6,"(金)","(土)")))))))</f>
        <v>(日)</v>
      </c>
      <c r="D74" s="531" t="s">
        <v>401</v>
      </c>
      <c r="E74" s="474">
        <v>18</v>
      </c>
      <c r="F74" s="475">
        <v>19.3</v>
      </c>
      <c r="G74" s="11">
        <v>22.4</v>
      </c>
      <c r="H74" s="225">
        <v>22.6</v>
      </c>
      <c r="I74" s="12">
        <v>5.5</v>
      </c>
      <c r="J74" s="223">
        <v>2.2999999999999998</v>
      </c>
      <c r="K74" s="11">
        <v>7.12</v>
      </c>
      <c r="L74" s="223">
        <v>7.15</v>
      </c>
      <c r="M74" s="12">
        <v>17.7</v>
      </c>
      <c r="N74" s="225">
        <v>18.2</v>
      </c>
      <c r="O74" s="224"/>
      <c r="P74" s="224"/>
      <c r="Q74" s="532"/>
      <c r="R74" s="478"/>
      <c r="S74" s="533"/>
      <c r="T74" s="610">
        <v>203</v>
      </c>
      <c r="U74" s="837">
        <v>54</v>
      </c>
      <c r="V74" s="120"/>
      <c r="W74" s="343" t="s">
        <v>2</v>
      </c>
      <c r="X74" s="344" t="s">
        <v>305</v>
      </c>
      <c r="Y74" s="347">
        <v>23.4</v>
      </c>
      <c r="Z74" s="348"/>
    </row>
    <row r="75" spans="1:26" x14ac:dyDescent="0.2">
      <c r="A75" s="1057"/>
      <c r="B75" s="328">
        <v>45446</v>
      </c>
      <c r="C75" s="432" t="str">
        <f t="shared" si="8"/>
        <v>(月)</v>
      </c>
      <c r="D75" s="531" t="s">
        <v>401</v>
      </c>
      <c r="E75" s="474">
        <v>20.5</v>
      </c>
      <c r="F75" s="475">
        <v>18.2</v>
      </c>
      <c r="G75" s="11">
        <v>21.4</v>
      </c>
      <c r="H75" s="225">
        <v>22</v>
      </c>
      <c r="I75" s="12">
        <v>7.3</v>
      </c>
      <c r="J75" s="223">
        <v>2.5</v>
      </c>
      <c r="K75" s="11">
        <v>7.11</v>
      </c>
      <c r="L75" s="223">
        <v>7.11</v>
      </c>
      <c r="M75" s="12">
        <v>18.8</v>
      </c>
      <c r="N75" s="225">
        <v>18.3</v>
      </c>
      <c r="O75" s="224">
        <v>26.2</v>
      </c>
      <c r="P75" s="224">
        <v>56.3</v>
      </c>
      <c r="Q75" s="532">
        <v>15.1</v>
      </c>
      <c r="R75" s="478">
        <v>131</v>
      </c>
      <c r="S75" s="533">
        <v>0.11</v>
      </c>
      <c r="T75" s="610">
        <v>371</v>
      </c>
      <c r="U75" s="837">
        <v>152</v>
      </c>
      <c r="V75" s="120"/>
      <c r="W75" s="4" t="s">
        <v>19</v>
      </c>
      <c r="X75" s="5" t="s">
        <v>20</v>
      </c>
      <c r="Y75" s="6" t="s">
        <v>21</v>
      </c>
      <c r="Z75" s="5" t="s">
        <v>22</v>
      </c>
    </row>
    <row r="76" spans="1:26" x14ac:dyDescent="0.2">
      <c r="A76" s="1057"/>
      <c r="B76" s="328">
        <v>45447</v>
      </c>
      <c r="C76" s="432" t="str">
        <f t="shared" si="8"/>
        <v>(火)</v>
      </c>
      <c r="D76" s="531" t="s">
        <v>400</v>
      </c>
      <c r="E76" s="474">
        <v>0</v>
      </c>
      <c r="F76" s="475">
        <v>21.3</v>
      </c>
      <c r="G76" s="11">
        <v>20.100000000000001</v>
      </c>
      <c r="H76" s="225">
        <v>21.3</v>
      </c>
      <c r="I76" s="12">
        <v>11.8</v>
      </c>
      <c r="J76" s="223">
        <v>2.8</v>
      </c>
      <c r="K76" s="11">
        <v>7.06</v>
      </c>
      <c r="L76" s="223">
        <v>7.11</v>
      </c>
      <c r="M76" s="12">
        <v>16.5</v>
      </c>
      <c r="N76" s="225">
        <v>17.100000000000001</v>
      </c>
      <c r="O76" s="224">
        <v>27.7</v>
      </c>
      <c r="P76" s="224">
        <v>54.1</v>
      </c>
      <c r="Q76" s="532">
        <v>13.3</v>
      </c>
      <c r="R76" s="478">
        <v>127</v>
      </c>
      <c r="S76" s="533">
        <v>0.11</v>
      </c>
      <c r="T76" s="610">
        <v>424</v>
      </c>
      <c r="U76" s="837">
        <v>169</v>
      </c>
      <c r="V76" s="120"/>
      <c r="W76" s="2" t="s">
        <v>182</v>
      </c>
      <c r="X76" s="7" t="s">
        <v>11</v>
      </c>
      <c r="Y76" s="10">
        <v>24.9</v>
      </c>
      <c r="Z76" s="222">
        <v>25.2</v>
      </c>
    </row>
    <row r="77" spans="1:26" x14ac:dyDescent="0.2">
      <c r="A77" s="1057"/>
      <c r="B77" s="328">
        <v>45448</v>
      </c>
      <c r="C77" s="432" t="str">
        <f t="shared" si="8"/>
        <v>(水)</v>
      </c>
      <c r="D77" s="531" t="s">
        <v>400</v>
      </c>
      <c r="E77" s="474" t="s">
        <v>24</v>
      </c>
      <c r="F77" s="475">
        <v>22.4</v>
      </c>
      <c r="G77" s="11">
        <v>20.8</v>
      </c>
      <c r="H77" s="225">
        <v>21.2</v>
      </c>
      <c r="I77" s="12">
        <v>12.5</v>
      </c>
      <c r="J77" s="223">
        <v>3.4</v>
      </c>
      <c r="K77" s="11">
        <v>7.09</v>
      </c>
      <c r="L77" s="223">
        <v>7.08</v>
      </c>
      <c r="M77" s="12">
        <v>16</v>
      </c>
      <c r="N77" s="225">
        <v>16.100000000000001</v>
      </c>
      <c r="O77" s="224">
        <v>26.8</v>
      </c>
      <c r="P77" s="224">
        <v>52.1</v>
      </c>
      <c r="Q77" s="532">
        <v>10.9</v>
      </c>
      <c r="R77" s="478">
        <v>122</v>
      </c>
      <c r="S77" s="533">
        <v>0.14000000000000001</v>
      </c>
      <c r="T77" s="610">
        <v>398</v>
      </c>
      <c r="U77" s="837">
        <v>137</v>
      </c>
      <c r="V77" s="120"/>
      <c r="W77" s="3" t="s">
        <v>183</v>
      </c>
      <c r="X77" s="8" t="s">
        <v>184</v>
      </c>
      <c r="Y77" s="11">
        <v>6.3</v>
      </c>
      <c r="Z77" s="223">
        <v>3.6</v>
      </c>
    </row>
    <row r="78" spans="1:26" x14ac:dyDescent="0.2">
      <c r="A78" s="1057"/>
      <c r="B78" s="328">
        <v>45449</v>
      </c>
      <c r="C78" s="432" t="str">
        <f t="shared" si="8"/>
        <v>(木)</v>
      </c>
      <c r="D78" s="531" t="s">
        <v>401</v>
      </c>
      <c r="E78" s="474" t="s">
        <v>24</v>
      </c>
      <c r="F78" s="475">
        <v>22.4</v>
      </c>
      <c r="G78" s="11">
        <v>22.7</v>
      </c>
      <c r="H78" s="225">
        <v>22.3</v>
      </c>
      <c r="I78" s="12">
        <v>5.3</v>
      </c>
      <c r="J78" s="223">
        <v>2.8</v>
      </c>
      <c r="K78" s="11">
        <v>7.03</v>
      </c>
      <c r="L78" s="223">
        <v>7.13</v>
      </c>
      <c r="M78" s="12">
        <v>17.5</v>
      </c>
      <c r="N78" s="225">
        <v>17.100000000000001</v>
      </c>
      <c r="O78" s="224">
        <v>28</v>
      </c>
      <c r="P78" s="224">
        <v>54.3</v>
      </c>
      <c r="Q78" s="532">
        <v>12.3</v>
      </c>
      <c r="R78" s="478">
        <v>130</v>
      </c>
      <c r="S78" s="533">
        <v>0.11</v>
      </c>
      <c r="T78" s="610">
        <v>495</v>
      </c>
      <c r="U78" s="837">
        <v>96</v>
      </c>
      <c r="V78" s="120"/>
      <c r="W78" s="3" t="s">
        <v>12</v>
      </c>
      <c r="X78" s="8"/>
      <c r="Y78" s="11">
        <v>7.52</v>
      </c>
      <c r="Z78" s="223">
        <v>7.54</v>
      </c>
    </row>
    <row r="79" spans="1:26" x14ac:dyDescent="0.2">
      <c r="A79" s="1057"/>
      <c r="B79" s="328">
        <v>45450</v>
      </c>
      <c r="C79" s="432" t="str">
        <f t="shared" si="8"/>
        <v>(金)</v>
      </c>
      <c r="D79" s="531" t="s">
        <v>401</v>
      </c>
      <c r="E79" s="474" t="s">
        <v>24</v>
      </c>
      <c r="F79" s="475">
        <v>23.5</v>
      </c>
      <c r="G79" s="11">
        <v>22.6</v>
      </c>
      <c r="H79" s="225">
        <v>22.7</v>
      </c>
      <c r="I79" s="12">
        <v>6.9</v>
      </c>
      <c r="J79" s="223">
        <v>2.2000000000000002</v>
      </c>
      <c r="K79" s="11">
        <v>7.1</v>
      </c>
      <c r="L79" s="223">
        <v>7.07</v>
      </c>
      <c r="M79" s="12">
        <v>19.2</v>
      </c>
      <c r="N79" s="225">
        <v>19.899999999999999</v>
      </c>
      <c r="O79" s="224">
        <v>29.6</v>
      </c>
      <c r="P79" s="224">
        <v>59.1</v>
      </c>
      <c r="Q79" s="532">
        <v>17.3</v>
      </c>
      <c r="R79" s="478">
        <v>148</v>
      </c>
      <c r="S79" s="533">
        <v>0.11</v>
      </c>
      <c r="T79" s="610">
        <v>327</v>
      </c>
      <c r="U79" s="837">
        <v>64</v>
      </c>
      <c r="V79" s="120"/>
      <c r="W79" s="3" t="s">
        <v>185</v>
      </c>
      <c r="X79" s="8" t="s">
        <v>13</v>
      </c>
      <c r="Y79" s="309">
        <v>23.5</v>
      </c>
      <c r="Z79" s="223">
        <v>24.7</v>
      </c>
    </row>
    <row r="80" spans="1:26" x14ac:dyDescent="0.2">
      <c r="A80" s="1057"/>
      <c r="B80" s="328">
        <v>45451</v>
      </c>
      <c r="C80" s="432" t="str">
        <f t="shared" si="8"/>
        <v>(土)</v>
      </c>
      <c r="D80" s="531" t="s">
        <v>400</v>
      </c>
      <c r="E80" s="474" t="s">
        <v>24</v>
      </c>
      <c r="F80" s="475">
        <v>24.1</v>
      </c>
      <c r="G80" s="11">
        <v>23</v>
      </c>
      <c r="H80" s="225">
        <v>23</v>
      </c>
      <c r="I80" s="12">
        <v>2.8</v>
      </c>
      <c r="J80" s="223">
        <v>2.8</v>
      </c>
      <c r="K80" s="11">
        <v>7.13</v>
      </c>
      <c r="L80" s="223">
        <v>7.17</v>
      </c>
      <c r="M80" s="12">
        <v>20.5</v>
      </c>
      <c r="N80" s="225">
        <v>20.6</v>
      </c>
      <c r="O80" s="224"/>
      <c r="P80" s="224"/>
      <c r="Q80" s="532"/>
      <c r="R80" s="478"/>
      <c r="S80" s="533"/>
      <c r="T80" s="610">
        <v>336</v>
      </c>
      <c r="U80" s="837">
        <v>55</v>
      </c>
      <c r="V80" s="120"/>
      <c r="W80" s="3" t="s">
        <v>186</v>
      </c>
      <c r="X80" s="240" t="s">
        <v>313</v>
      </c>
      <c r="Y80" s="276">
        <v>36.4</v>
      </c>
      <c r="Z80" s="243">
        <v>37.5</v>
      </c>
    </row>
    <row r="81" spans="1:26" x14ac:dyDescent="0.2">
      <c r="A81" s="1057"/>
      <c r="B81" s="328">
        <v>45452</v>
      </c>
      <c r="C81" s="432" t="str">
        <f t="shared" si="8"/>
        <v>(日)</v>
      </c>
      <c r="D81" s="531" t="s">
        <v>401</v>
      </c>
      <c r="E81" s="474">
        <v>0</v>
      </c>
      <c r="F81" s="475">
        <v>22.5</v>
      </c>
      <c r="G81" s="11">
        <v>23.6</v>
      </c>
      <c r="H81" s="225">
        <v>23.7</v>
      </c>
      <c r="I81" s="12">
        <v>6.5</v>
      </c>
      <c r="J81" s="223">
        <v>2.5</v>
      </c>
      <c r="K81" s="11">
        <v>7.27</v>
      </c>
      <c r="L81" s="223">
        <v>7.23</v>
      </c>
      <c r="M81" s="12">
        <v>21.6</v>
      </c>
      <c r="N81" s="225">
        <v>21.9</v>
      </c>
      <c r="O81" s="224"/>
      <c r="P81" s="224"/>
      <c r="Q81" s="532"/>
      <c r="R81" s="478"/>
      <c r="S81" s="533"/>
      <c r="T81" s="610">
        <v>186</v>
      </c>
      <c r="U81" s="837">
        <v>53</v>
      </c>
      <c r="V81" s="120"/>
      <c r="W81" s="3" t="s">
        <v>187</v>
      </c>
      <c r="X81" s="240" t="s">
        <v>313</v>
      </c>
      <c r="Y81" s="276">
        <v>75.099999999999994</v>
      </c>
      <c r="Z81" s="243">
        <v>77.099999999999994</v>
      </c>
    </row>
    <row r="82" spans="1:26" x14ac:dyDescent="0.2">
      <c r="A82" s="1057"/>
      <c r="B82" s="328">
        <v>45453</v>
      </c>
      <c r="C82" s="432" t="str">
        <f t="shared" si="8"/>
        <v>(月)</v>
      </c>
      <c r="D82" s="531" t="s">
        <v>401</v>
      </c>
      <c r="E82" s="474">
        <v>9</v>
      </c>
      <c r="F82" s="475">
        <v>20.7</v>
      </c>
      <c r="G82" s="11">
        <v>23.4</v>
      </c>
      <c r="H82" s="225">
        <v>23.6</v>
      </c>
      <c r="I82" s="12">
        <v>6.6</v>
      </c>
      <c r="J82" s="223">
        <v>3</v>
      </c>
      <c r="K82" s="11">
        <v>7.35</v>
      </c>
      <c r="L82" s="223">
        <v>7.34</v>
      </c>
      <c r="M82" s="12">
        <v>21.8</v>
      </c>
      <c r="N82" s="225">
        <v>22.1</v>
      </c>
      <c r="O82" s="224">
        <v>34.299999999999997</v>
      </c>
      <c r="P82" s="224">
        <v>71.099999999999994</v>
      </c>
      <c r="Q82" s="532">
        <v>18.100000000000001</v>
      </c>
      <c r="R82" s="478">
        <v>163</v>
      </c>
      <c r="S82" s="533">
        <v>0.1</v>
      </c>
      <c r="T82" s="610">
        <v>345</v>
      </c>
      <c r="U82" s="837">
        <v>47</v>
      </c>
      <c r="V82" s="120"/>
      <c r="W82" s="3" t="s">
        <v>188</v>
      </c>
      <c r="X82" s="240" t="s">
        <v>313</v>
      </c>
      <c r="Y82" s="276">
        <v>51.3</v>
      </c>
      <c r="Z82" s="243">
        <v>53.1</v>
      </c>
    </row>
    <row r="83" spans="1:26" x14ac:dyDescent="0.2">
      <c r="A83" s="1057"/>
      <c r="B83" s="328">
        <v>45454</v>
      </c>
      <c r="C83" s="432" t="str">
        <f t="shared" si="8"/>
        <v>(火)</v>
      </c>
      <c r="D83" s="531" t="s">
        <v>400</v>
      </c>
      <c r="E83" s="474" t="s">
        <v>24</v>
      </c>
      <c r="F83" s="475">
        <v>24.8</v>
      </c>
      <c r="G83" s="11">
        <v>25.3</v>
      </c>
      <c r="H83" s="225">
        <v>24.3</v>
      </c>
      <c r="I83" s="12">
        <v>6.8</v>
      </c>
      <c r="J83" s="223">
        <v>3.2</v>
      </c>
      <c r="K83" s="11">
        <v>7.4</v>
      </c>
      <c r="L83" s="223">
        <v>7.49</v>
      </c>
      <c r="M83" s="12">
        <v>24.7</v>
      </c>
      <c r="N83" s="225">
        <v>22.1</v>
      </c>
      <c r="O83" s="224">
        <v>36.6</v>
      </c>
      <c r="P83" s="224">
        <v>73.099999999999994</v>
      </c>
      <c r="Q83" s="532">
        <v>17.3</v>
      </c>
      <c r="R83" s="478">
        <v>163</v>
      </c>
      <c r="S83" s="533">
        <v>0.1</v>
      </c>
      <c r="T83" s="610">
        <v>442</v>
      </c>
      <c r="U83" s="837">
        <v>71</v>
      </c>
      <c r="V83" s="120"/>
      <c r="W83" s="3" t="s">
        <v>189</v>
      </c>
      <c r="X83" s="240" t="s">
        <v>313</v>
      </c>
      <c r="Y83" s="276">
        <v>23.8</v>
      </c>
      <c r="Z83" s="243">
        <v>24</v>
      </c>
    </row>
    <row r="84" spans="1:26" x14ac:dyDescent="0.2">
      <c r="A84" s="1057"/>
      <c r="B84" s="328">
        <v>45455</v>
      </c>
      <c r="C84" s="432" t="str">
        <f t="shared" si="8"/>
        <v>(水)</v>
      </c>
      <c r="D84" s="531" t="s">
        <v>400</v>
      </c>
      <c r="E84" s="474" t="s">
        <v>24</v>
      </c>
      <c r="F84" s="475">
        <v>25.4</v>
      </c>
      <c r="G84" s="11">
        <v>24.7</v>
      </c>
      <c r="H84" s="225">
        <v>24.9</v>
      </c>
      <c r="I84" s="12">
        <v>8.1</v>
      </c>
      <c r="J84" s="223">
        <v>3.2</v>
      </c>
      <c r="K84" s="11">
        <v>7.57</v>
      </c>
      <c r="L84" s="223">
        <v>7.53</v>
      </c>
      <c r="M84" s="12">
        <v>23.3</v>
      </c>
      <c r="N84" s="225">
        <v>23.6</v>
      </c>
      <c r="O84" s="224">
        <v>37.200000000000003</v>
      </c>
      <c r="P84" s="224">
        <v>76.5</v>
      </c>
      <c r="Q84" s="532">
        <v>19.600000000000001</v>
      </c>
      <c r="R84" s="478">
        <v>170</v>
      </c>
      <c r="S84" s="533">
        <v>0.09</v>
      </c>
      <c r="T84" s="610">
        <v>513</v>
      </c>
      <c r="U84" s="837">
        <v>58</v>
      </c>
      <c r="V84" s="120"/>
      <c r="W84" s="3" t="s">
        <v>190</v>
      </c>
      <c r="X84" s="240" t="s">
        <v>313</v>
      </c>
      <c r="Y84" s="139">
        <v>19.5</v>
      </c>
      <c r="Z84" s="244">
        <v>21.6</v>
      </c>
    </row>
    <row r="85" spans="1:26" x14ac:dyDescent="0.2">
      <c r="A85" s="1057"/>
      <c r="B85" s="328">
        <v>45456</v>
      </c>
      <c r="C85" s="432" t="str">
        <f t="shared" si="8"/>
        <v>(木)</v>
      </c>
      <c r="D85" s="531" t="s">
        <v>401</v>
      </c>
      <c r="E85" s="474" t="s">
        <v>24</v>
      </c>
      <c r="F85" s="475">
        <v>23.4</v>
      </c>
      <c r="G85" s="11">
        <v>24.9</v>
      </c>
      <c r="H85" s="225">
        <v>25.2</v>
      </c>
      <c r="I85" s="12">
        <v>6.3</v>
      </c>
      <c r="J85" s="223">
        <v>3.6</v>
      </c>
      <c r="K85" s="11">
        <v>7.52</v>
      </c>
      <c r="L85" s="223">
        <v>7.54</v>
      </c>
      <c r="M85" s="12">
        <v>23.5</v>
      </c>
      <c r="N85" s="225">
        <v>24.7</v>
      </c>
      <c r="O85" s="224">
        <v>37.5</v>
      </c>
      <c r="P85" s="224">
        <v>77.099999999999994</v>
      </c>
      <c r="Q85" s="532">
        <v>21.6</v>
      </c>
      <c r="R85" s="478">
        <v>172</v>
      </c>
      <c r="S85" s="533">
        <v>0.1</v>
      </c>
      <c r="T85" s="610">
        <v>460</v>
      </c>
      <c r="U85" s="837">
        <v>48</v>
      </c>
      <c r="V85" s="120"/>
      <c r="W85" s="3" t="s">
        <v>191</v>
      </c>
      <c r="X85" s="240" t="s">
        <v>313</v>
      </c>
      <c r="Y85" s="141">
        <v>170</v>
      </c>
      <c r="Z85" s="310">
        <v>172</v>
      </c>
    </row>
    <row r="86" spans="1:26" x14ac:dyDescent="0.2">
      <c r="A86" s="1057"/>
      <c r="B86" s="328">
        <v>45457</v>
      </c>
      <c r="C86" s="432" t="str">
        <f t="shared" si="8"/>
        <v>(金)</v>
      </c>
      <c r="D86" s="531" t="s">
        <v>400</v>
      </c>
      <c r="E86" s="474" t="s">
        <v>24</v>
      </c>
      <c r="F86" s="475">
        <v>26.9</v>
      </c>
      <c r="G86" s="11">
        <v>24.9</v>
      </c>
      <c r="H86" s="225">
        <v>24.9</v>
      </c>
      <c r="I86" s="12">
        <v>6</v>
      </c>
      <c r="J86" s="223">
        <v>4</v>
      </c>
      <c r="K86" s="11">
        <v>7.42</v>
      </c>
      <c r="L86" s="223">
        <v>7.38</v>
      </c>
      <c r="M86" s="12">
        <v>23.8</v>
      </c>
      <c r="N86" s="225">
        <v>24</v>
      </c>
      <c r="O86" s="224">
        <v>36.4</v>
      </c>
      <c r="P86" s="224">
        <v>77.099999999999994</v>
      </c>
      <c r="Q86" s="532">
        <v>18.7</v>
      </c>
      <c r="R86" s="478">
        <v>160</v>
      </c>
      <c r="S86" s="533">
        <v>0.11</v>
      </c>
      <c r="T86" s="610">
        <v>734</v>
      </c>
      <c r="U86" s="837">
        <v>41</v>
      </c>
      <c r="V86" s="120"/>
      <c r="W86" s="3" t="s">
        <v>192</v>
      </c>
      <c r="X86" s="240" t="s">
        <v>313</v>
      </c>
      <c r="Y86" s="140">
        <v>0.15</v>
      </c>
      <c r="Z86" s="227">
        <v>0.1</v>
      </c>
    </row>
    <row r="87" spans="1:26" x14ac:dyDescent="0.2">
      <c r="A87" s="1057"/>
      <c r="B87" s="328">
        <v>45458</v>
      </c>
      <c r="C87" s="432" t="str">
        <f t="shared" si="8"/>
        <v>(土)</v>
      </c>
      <c r="D87" s="531" t="s">
        <v>400</v>
      </c>
      <c r="E87" s="474">
        <v>0</v>
      </c>
      <c r="F87" s="475">
        <v>25.3</v>
      </c>
      <c r="G87" s="11">
        <v>25.8</v>
      </c>
      <c r="H87" s="225">
        <v>26</v>
      </c>
      <c r="I87" s="12">
        <v>5.6</v>
      </c>
      <c r="J87" s="223">
        <v>2.5</v>
      </c>
      <c r="K87" s="11">
        <v>7.69</v>
      </c>
      <c r="L87" s="223">
        <v>7.57</v>
      </c>
      <c r="M87" s="12">
        <v>23.5</v>
      </c>
      <c r="N87" s="225">
        <v>24.6</v>
      </c>
      <c r="O87" s="224"/>
      <c r="P87" s="224"/>
      <c r="Q87" s="532"/>
      <c r="R87" s="478"/>
      <c r="S87" s="533"/>
      <c r="T87" s="610">
        <v>955</v>
      </c>
      <c r="U87" s="837">
        <v>44</v>
      </c>
      <c r="V87" s="120"/>
      <c r="W87" s="3" t="s">
        <v>14</v>
      </c>
      <c r="X87" s="240" t="s">
        <v>313</v>
      </c>
      <c r="Y87" s="138">
        <v>3.1</v>
      </c>
      <c r="Z87" s="228">
        <v>3.1</v>
      </c>
    </row>
    <row r="88" spans="1:26" x14ac:dyDescent="0.2">
      <c r="A88" s="1057"/>
      <c r="B88" s="328">
        <v>45459</v>
      </c>
      <c r="C88" s="432" t="str">
        <f t="shared" si="8"/>
        <v>(日)</v>
      </c>
      <c r="D88" s="531" t="s">
        <v>401</v>
      </c>
      <c r="E88" s="474">
        <v>3.5</v>
      </c>
      <c r="F88" s="475">
        <v>23.1</v>
      </c>
      <c r="G88" s="11">
        <v>26</v>
      </c>
      <c r="H88" s="225">
        <v>26.1</v>
      </c>
      <c r="I88" s="12">
        <v>9.4</v>
      </c>
      <c r="J88" s="223">
        <v>2.2999999999999998</v>
      </c>
      <c r="K88" s="11">
        <v>7.52</v>
      </c>
      <c r="L88" s="223">
        <v>7.53</v>
      </c>
      <c r="M88" s="12">
        <v>24.2</v>
      </c>
      <c r="N88" s="225">
        <v>25.3</v>
      </c>
      <c r="O88" s="224"/>
      <c r="P88" s="224"/>
      <c r="Q88" s="532"/>
      <c r="R88" s="478"/>
      <c r="S88" s="533"/>
      <c r="T88" s="610">
        <v>1185</v>
      </c>
      <c r="U88" s="837">
        <v>40</v>
      </c>
      <c r="V88" s="120"/>
      <c r="W88" s="3" t="s">
        <v>15</v>
      </c>
      <c r="X88" s="240" t="s">
        <v>313</v>
      </c>
      <c r="Y88" s="138">
        <v>1.3</v>
      </c>
      <c r="Z88" s="228">
        <v>1</v>
      </c>
    </row>
    <row r="89" spans="1:26" x14ac:dyDescent="0.2">
      <c r="A89" s="1057"/>
      <c r="B89" s="328">
        <v>45460</v>
      </c>
      <c r="C89" s="432" t="str">
        <f t="shared" si="8"/>
        <v>(月)</v>
      </c>
      <c r="D89" s="531" t="s">
        <v>400</v>
      </c>
      <c r="E89" s="474">
        <v>0</v>
      </c>
      <c r="F89" s="475">
        <v>28.1</v>
      </c>
      <c r="G89" s="11">
        <v>26.7</v>
      </c>
      <c r="H89" s="225">
        <v>26.9</v>
      </c>
      <c r="I89" s="12">
        <v>18.899999999999999</v>
      </c>
      <c r="J89" s="223">
        <v>2.4</v>
      </c>
      <c r="K89" s="11">
        <v>7.69</v>
      </c>
      <c r="L89" s="223">
        <v>7.54</v>
      </c>
      <c r="M89" s="12">
        <v>25.4</v>
      </c>
      <c r="N89" s="225">
        <v>25.1</v>
      </c>
      <c r="O89" s="224">
        <v>36.700000000000003</v>
      </c>
      <c r="P89" s="224">
        <v>76.099999999999994</v>
      </c>
      <c r="Q89" s="532">
        <v>21.6</v>
      </c>
      <c r="R89" s="478">
        <v>158</v>
      </c>
      <c r="S89" s="533">
        <v>0.04</v>
      </c>
      <c r="T89" s="610">
        <v>1293</v>
      </c>
      <c r="U89" s="837">
        <v>41</v>
      </c>
      <c r="V89" s="120"/>
      <c r="W89" s="3" t="s">
        <v>193</v>
      </c>
      <c r="X89" s="240" t="s">
        <v>313</v>
      </c>
      <c r="Y89" s="138">
        <v>6.9</v>
      </c>
      <c r="Z89" s="228">
        <v>7.8</v>
      </c>
    </row>
    <row r="90" spans="1:26" x14ac:dyDescent="0.2">
      <c r="A90" s="1057"/>
      <c r="B90" s="328">
        <v>45461</v>
      </c>
      <c r="C90" s="432" t="str">
        <f t="shared" si="8"/>
        <v>(火)</v>
      </c>
      <c r="D90" s="531" t="s">
        <v>402</v>
      </c>
      <c r="E90" s="474">
        <v>92.5</v>
      </c>
      <c r="F90" s="475">
        <v>20.2</v>
      </c>
      <c r="G90" s="11">
        <v>26.2</v>
      </c>
      <c r="H90" s="225">
        <v>26.5</v>
      </c>
      <c r="I90" s="12">
        <v>6.1</v>
      </c>
      <c r="J90" s="223">
        <v>2.2000000000000002</v>
      </c>
      <c r="K90" s="11">
        <v>7.39</v>
      </c>
      <c r="L90" s="223">
        <v>7.39</v>
      </c>
      <c r="M90" s="12">
        <v>24.7</v>
      </c>
      <c r="N90" s="225">
        <v>25.1</v>
      </c>
      <c r="O90" s="224">
        <v>39.9</v>
      </c>
      <c r="P90" s="224">
        <v>77.3</v>
      </c>
      <c r="Q90" s="532">
        <v>20</v>
      </c>
      <c r="R90" s="478">
        <v>163</v>
      </c>
      <c r="S90" s="533">
        <v>0.05</v>
      </c>
      <c r="T90" s="610">
        <v>941</v>
      </c>
      <c r="U90" s="837">
        <v>49</v>
      </c>
      <c r="V90" s="120"/>
      <c r="W90" s="3" t="s">
        <v>194</v>
      </c>
      <c r="X90" s="240" t="s">
        <v>313</v>
      </c>
      <c r="Y90" s="140">
        <v>3.5999999999999997E-2</v>
      </c>
      <c r="Z90" s="229">
        <v>2.9000000000000001E-2</v>
      </c>
    </row>
    <row r="91" spans="1:26" x14ac:dyDescent="0.2">
      <c r="A91" s="1057"/>
      <c r="B91" s="328">
        <v>45462</v>
      </c>
      <c r="C91" s="432" t="str">
        <f t="shared" si="8"/>
        <v>(水)</v>
      </c>
      <c r="D91" s="531" t="s">
        <v>400</v>
      </c>
      <c r="E91" s="474" t="s">
        <v>24</v>
      </c>
      <c r="F91" s="475">
        <v>23.3</v>
      </c>
      <c r="G91" s="11">
        <v>23.5</v>
      </c>
      <c r="H91" s="225">
        <v>24.5</v>
      </c>
      <c r="I91" s="12">
        <v>9.1</v>
      </c>
      <c r="J91" s="223">
        <v>1.8</v>
      </c>
      <c r="K91" s="11">
        <v>7.05</v>
      </c>
      <c r="L91" s="223">
        <v>7.11</v>
      </c>
      <c r="M91" s="12">
        <v>17.3</v>
      </c>
      <c r="N91" s="225">
        <v>19.899999999999999</v>
      </c>
      <c r="O91" s="224">
        <v>36.4</v>
      </c>
      <c r="P91" s="224">
        <v>62.5</v>
      </c>
      <c r="Q91" s="532">
        <v>16.2</v>
      </c>
      <c r="R91" s="478">
        <v>126</v>
      </c>
      <c r="S91" s="533">
        <v>0.06</v>
      </c>
      <c r="T91" s="610">
        <v>624</v>
      </c>
      <c r="U91" s="837">
        <v>200</v>
      </c>
      <c r="V91" s="120"/>
      <c r="W91" s="3" t="s">
        <v>16</v>
      </c>
      <c r="X91" s="240" t="s">
        <v>313</v>
      </c>
      <c r="Y91" s="140">
        <v>0.11</v>
      </c>
      <c r="Z91" s="229">
        <v>0.04</v>
      </c>
    </row>
    <row r="92" spans="1:26" x14ac:dyDescent="0.2">
      <c r="A92" s="1057"/>
      <c r="B92" s="328">
        <v>45463</v>
      </c>
      <c r="C92" s="432" t="str">
        <f t="shared" si="8"/>
        <v>(木)</v>
      </c>
      <c r="D92" s="531" t="s">
        <v>400</v>
      </c>
      <c r="E92" s="474" t="s">
        <v>24</v>
      </c>
      <c r="F92" s="475">
        <v>25.6</v>
      </c>
      <c r="G92" s="11">
        <v>23.2</v>
      </c>
      <c r="H92" s="225">
        <v>24.2</v>
      </c>
      <c r="I92" s="12">
        <v>7.1</v>
      </c>
      <c r="J92" s="223">
        <v>2.1</v>
      </c>
      <c r="K92" s="11">
        <v>7.03</v>
      </c>
      <c r="L92" s="223">
        <v>7.07</v>
      </c>
      <c r="M92" s="12">
        <v>19.7</v>
      </c>
      <c r="N92" s="225">
        <v>20.2</v>
      </c>
      <c r="O92" s="224">
        <v>30.1</v>
      </c>
      <c r="P92" s="224">
        <v>63.5</v>
      </c>
      <c r="Q92" s="532">
        <v>16.399999999999999</v>
      </c>
      <c r="R92" s="478">
        <v>131</v>
      </c>
      <c r="S92" s="533">
        <v>0.08</v>
      </c>
      <c r="T92" s="610">
        <v>393</v>
      </c>
      <c r="U92" s="837">
        <v>90</v>
      </c>
      <c r="V92" s="120"/>
      <c r="W92" s="3" t="s">
        <v>195</v>
      </c>
      <c r="X92" s="240" t="s">
        <v>313</v>
      </c>
      <c r="Y92" s="140">
        <v>1.67</v>
      </c>
      <c r="Z92" s="229">
        <v>1.51</v>
      </c>
    </row>
    <row r="93" spans="1:26" x14ac:dyDescent="0.2">
      <c r="A93" s="1057"/>
      <c r="B93" s="328">
        <v>45464</v>
      </c>
      <c r="C93" s="432" t="str">
        <f t="shared" si="8"/>
        <v>(金)</v>
      </c>
      <c r="D93" s="531" t="s">
        <v>402</v>
      </c>
      <c r="E93" s="474">
        <v>36</v>
      </c>
      <c r="F93" s="475">
        <v>23.5</v>
      </c>
      <c r="G93" s="11">
        <v>23.6</v>
      </c>
      <c r="H93" s="225">
        <v>23.9</v>
      </c>
      <c r="I93" s="12">
        <v>4.4000000000000004</v>
      </c>
      <c r="J93" s="223">
        <v>3.3</v>
      </c>
      <c r="K93" s="11">
        <v>7.06</v>
      </c>
      <c r="L93" s="223">
        <v>7.08</v>
      </c>
      <c r="M93" s="12">
        <v>20.3</v>
      </c>
      <c r="N93" s="225">
        <v>21.9</v>
      </c>
      <c r="O93" s="224">
        <v>29.5</v>
      </c>
      <c r="P93" s="224">
        <v>73.7</v>
      </c>
      <c r="Q93" s="532">
        <v>20.8</v>
      </c>
      <c r="R93" s="478">
        <v>166</v>
      </c>
      <c r="S93" s="533">
        <v>0.1</v>
      </c>
      <c r="T93" s="610">
        <v>530</v>
      </c>
      <c r="U93" s="837">
        <v>51</v>
      </c>
      <c r="V93" s="120"/>
      <c r="W93" s="3" t="s">
        <v>196</v>
      </c>
      <c r="X93" s="240" t="s">
        <v>313</v>
      </c>
      <c r="Y93" s="140">
        <v>0.10100000000000001</v>
      </c>
      <c r="Z93" s="229">
        <v>6.9000000000000006E-2</v>
      </c>
    </row>
    <row r="94" spans="1:26" x14ac:dyDescent="0.2">
      <c r="A94" s="1057"/>
      <c r="B94" s="328">
        <v>45465</v>
      </c>
      <c r="C94" s="432" t="str">
        <f t="shared" si="8"/>
        <v>(土)</v>
      </c>
      <c r="D94" s="531" t="s">
        <v>400</v>
      </c>
      <c r="E94" s="474" t="s">
        <v>24</v>
      </c>
      <c r="F94" s="475">
        <v>24.1</v>
      </c>
      <c r="G94" s="11">
        <v>23.6</v>
      </c>
      <c r="H94" s="225">
        <v>23.5</v>
      </c>
      <c r="I94" s="12">
        <v>5.6</v>
      </c>
      <c r="J94" s="223">
        <v>2.5</v>
      </c>
      <c r="K94" s="11">
        <v>7.12</v>
      </c>
      <c r="L94" s="223">
        <v>7.1</v>
      </c>
      <c r="M94" s="12">
        <v>18.899999999999999</v>
      </c>
      <c r="N94" s="225">
        <v>19.5</v>
      </c>
      <c r="O94" s="224"/>
      <c r="P94" s="224"/>
      <c r="Q94" s="532"/>
      <c r="R94" s="478"/>
      <c r="S94" s="533"/>
      <c r="T94" s="610">
        <v>274</v>
      </c>
      <c r="U94" s="837">
        <v>66</v>
      </c>
      <c r="V94" s="120"/>
      <c r="W94" s="3" t="s">
        <v>197</v>
      </c>
      <c r="X94" s="240" t="s">
        <v>313</v>
      </c>
      <c r="Y94" s="138">
        <v>34</v>
      </c>
      <c r="Z94" s="228">
        <v>34.9</v>
      </c>
    </row>
    <row r="95" spans="1:26" x14ac:dyDescent="0.2">
      <c r="A95" s="1057"/>
      <c r="B95" s="328">
        <v>45466</v>
      </c>
      <c r="C95" s="432" t="str">
        <f t="shared" si="8"/>
        <v>(日)</v>
      </c>
      <c r="D95" s="531" t="s">
        <v>402</v>
      </c>
      <c r="E95" s="474">
        <v>27</v>
      </c>
      <c r="F95" s="475">
        <v>21.8</v>
      </c>
      <c r="G95" s="11">
        <v>23.6</v>
      </c>
      <c r="H95" s="225">
        <v>24</v>
      </c>
      <c r="I95" s="12">
        <v>6.1</v>
      </c>
      <c r="J95" s="223">
        <v>2.2000000000000002</v>
      </c>
      <c r="K95" s="11">
        <v>7.17</v>
      </c>
      <c r="L95" s="223">
        <v>7.18</v>
      </c>
      <c r="M95" s="12">
        <v>19.5</v>
      </c>
      <c r="N95" s="225">
        <v>20.100000000000001</v>
      </c>
      <c r="O95" s="224"/>
      <c r="P95" s="224"/>
      <c r="Q95" s="532"/>
      <c r="R95" s="478"/>
      <c r="S95" s="533"/>
      <c r="T95" s="610">
        <v>419</v>
      </c>
      <c r="U95" s="837">
        <v>65</v>
      </c>
      <c r="V95" s="120"/>
      <c r="W95" s="3" t="s">
        <v>17</v>
      </c>
      <c r="X95" s="240" t="s">
        <v>313</v>
      </c>
      <c r="Y95" s="138">
        <v>21.5</v>
      </c>
      <c r="Z95" s="228">
        <v>20.6</v>
      </c>
    </row>
    <row r="96" spans="1:26" x14ac:dyDescent="0.2">
      <c r="A96" s="1057"/>
      <c r="B96" s="328">
        <v>45467</v>
      </c>
      <c r="C96" s="432" t="str">
        <f t="shared" si="8"/>
        <v>(月)</v>
      </c>
      <c r="D96" s="531" t="s">
        <v>400</v>
      </c>
      <c r="E96" s="474" t="s">
        <v>24</v>
      </c>
      <c r="F96" s="475">
        <v>26.2</v>
      </c>
      <c r="G96" s="11">
        <v>23.8</v>
      </c>
      <c r="H96" s="225">
        <v>23.8</v>
      </c>
      <c r="I96" s="12">
        <v>5.8</v>
      </c>
      <c r="J96" s="223">
        <v>2.1</v>
      </c>
      <c r="K96" s="11">
        <v>7.14</v>
      </c>
      <c r="L96" s="223">
        <v>7.13</v>
      </c>
      <c r="M96" s="12">
        <v>23.5</v>
      </c>
      <c r="N96" s="225">
        <v>21.8</v>
      </c>
      <c r="O96" s="224">
        <v>40.799999999999997</v>
      </c>
      <c r="P96" s="224">
        <v>73.099999999999994</v>
      </c>
      <c r="Q96" s="532">
        <v>15.3</v>
      </c>
      <c r="R96" s="478">
        <v>161</v>
      </c>
      <c r="S96" s="533">
        <v>0.1</v>
      </c>
      <c r="T96" s="610">
        <v>342</v>
      </c>
      <c r="U96" s="837">
        <v>119</v>
      </c>
      <c r="V96" s="120"/>
      <c r="W96" s="3" t="s">
        <v>198</v>
      </c>
      <c r="X96" s="240" t="s">
        <v>184</v>
      </c>
      <c r="Y96" s="276">
        <v>5.6</v>
      </c>
      <c r="Z96" s="288">
        <v>4.5</v>
      </c>
    </row>
    <row r="97" spans="1:26" x14ac:dyDescent="0.2">
      <c r="A97" s="1057"/>
      <c r="B97" s="328">
        <v>45468</v>
      </c>
      <c r="C97" s="432" t="str">
        <f t="shared" si="8"/>
        <v>(火)</v>
      </c>
      <c r="D97" s="531" t="s">
        <v>401</v>
      </c>
      <c r="E97" s="474" t="s">
        <v>24</v>
      </c>
      <c r="F97" s="475">
        <v>27.2</v>
      </c>
      <c r="G97" s="11">
        <v>25.1</v>
      </c>
      <c r="H97" s="225">
        <v>24.9</v>
      </c>
      <c r="I97" s="12">
        <v>6</v>
      </c>
      <c r="J97" s="223">
        <v>2.4</v>
      </c>
      <c r="K97" s="11">
        <v>7.11</v>
      </c>
      <c r="L97" s="223">
        <v>7.13</v>
      </c>
      <c r="M97" s="12">
        <v>22.7</v>
      </c>
      <c r="N97" s="225">
        <v>23</v>
      </c>
      <c r="O97" s="224">
        <v>41.2</v>
      </c>
      <c r="P97" s="224">
        <v>77.099999999999994</v>
      </c>
      <c r="Q97" s="532">
        <v>16.7</v>
      </c>
      <c r="R97" s="478">
        <v>171</v>
      </c>
      <c r="S97" s="533">
        <v>0.13</v>
      </c>
      <c r="T97" s="610">
        <v>308</v>
      </c>
      <c r="U97" s="837">
        <v>124</v>
      </c>
      <c r="V97" s="120"/>
      <c r="W97" s="3" t="s">
        <v>199</v>
      </c>
      <c r="X97" s="240" t="s">
        <v>313</v>
      </c>
      <c r="Y97" s="276">
        <v>8.4</v>
      </c>
      <c r="Z97" s="288">
        <v>5.9</v>
      </c>
    </row>
    <row r="98" spans="1:26" x14ac:dyDescent="0.2">
      <c r="A98" s="1057"/>
      <c r="B98" s="328">
        <v>45469</v>
      </c>
      <c r="C98" s="432" t="str">
        <f t="shared" si="8"/>
        <v>(水)</v>
      </c>
      <c r="D98" s="531" t="s">
        <v>401</v>
      </c>
      <c r="E98" s="474">
        <v>0</v>
      </c>
      <c r="F98" s="475">
        <v>27.3</v>
      </c>
      <c r="G98" s="11">
        <v>25.5</v>
      </c>
      <c r="H98" s="225">
        <v>25.4</v>
      </c>
      <c r="I98" s="12">
        <v>6</v>
      </c>
      <c r="J98" s="223">
        <v>2.4</v>
      </c>
      <c r="K98" s="11">
        <v>7.11</v>
      </c>
      <c r="L98" s="223">
        <v>7.1</v>
      </c>
      <c r="M98" s="12">
        <v>22.3</v>
      </c>
      <c r="N98" s="225">
        <v>21.9</v>
      </c>
      <c r="O98" s="224">
        <v>34.1</v>
      </c>
      <c r="P98" s="224">
        <v>74.099999999999994</v>
      </c>
      <c r="Q98" s="532">
        <v>16.2</v>
      </c>
      <c r="R98" s="478">
        <v>168</v>
      </c>
      <c r="S98" s="533">
        <v>0.12</v>
      </c>
      <c r="T98" s="610">
        <v>1069</v>
      </c>
      <c r="U98" s="837">
        <v>75</v>
      </c>
      <c r="V98" s="120"/>
      <c r="W98" s="3"/>
      <c r="X98" s="289"/>
      <c r="Y98" s="311"/>
      <c r="Z98" s="312"/>
    </row>
    <row r="99" spans="1:26" x14ac:dyDescent="0.2">
      <c r="A99" s="1057"/>
      <c r="B99" s="328">
        <v>45470</v>
      </c>
      <c r="C99" s="432" t="str">
        <f t="shared" si="8"/>
        <v>(木)</v>
      </c>
      <c r="D99" s="531" t="s">
        <v>400</v>
      </c>
      <c r="E99" s="474" t="s">
        <v>24</v>
      </c>
      <c r="F99" s="475">
        <v>27.1</v>
      </c>
      <c r="G99" s="11">
        <v>25.8</v>
      </c>
      <c r="H99" s="225">
        <v>25.9</v>
      </c>
      <c r="I99" s="12">
        <v>8.9</v>
      </c>
      <c r="J99" s="223">
        <v>2</v>
      </c>
      <c r="K99" s="11">
        <v>7.15</v>
      </c>
      <c r="L99" s="223">
        <v>7.15</v>
      </c>
      <c r="M99" s="12">
        <v>20.5</v>
      </c>
      <c r="N99" s="225">
        <v>22.1</v>
      </c>
      <c r="O99" s="224">
        <v>34</v>
      </c>
      <c r="P99" s="224">
        <v>73.900000000000006</v>
      </c>
      <c r="Q99" s="532">
        <v>17.399999999999999</v>
      </c>
      <c r="R99" s="478">
        <v>164</v>
      </c>
      <c r="S99" s="533">
        <v>0.1</v>
      </c>
      <c r="T99" s="610">
        <v>556</v>
      </c>
      <c r="U99" s="837">
        <v>61</v>
      </c>
      <c r="V99" s="120"/>
      <c r="W99" s="3"/>
      <c r="X99" s="289"/>
      <c r="Y99" s="290"/>
      <c r="Z99" s="289"/>
    </row>
    <row r="100" spans="1:26" x14ac:dyDescent="0.2">
      <c r="A100" s="1057"/>
      <c r="B100" s="328">
        <v>45471</v>
      </c>
      <c r="C100" s="432" t="str">
        <f t="shared" si="8"/>
        <v>(金)</v>
      </c>
      <c r="D100" s="531" t="s">
        <v>402</v>
      </c>
      <c r="E100" s="474">
        <v>91.5</v>
      </c>
      <c r="F100" s="475">
        <v>22.7</v>
      </c>
      <c r="G100" s="11">
        <v>26</v>
      </c>
      <c r="H100" s="225">
        <v>25.8</v>
      </c>
      <c r="I100" s="12">
        <v>4.5</v>
      </c>
      <c r="J100" s="223">
        <v>1.8</v>
      </c>
      <c r="K100" s="11">
        <v>7.29</v>
      </c>
      <c r="L100" s="223">
        <v>7.17</v>
      </c>
      <c r="M100" s="12">
        <v>21.6</v>
      </c>
      <c r="N100" s="225">
        <v>21.9</v>
      </c>
      <c r="O100" s="224">
        <v>35.200000000000003</v>
      </c>
      <c r="P100" s="224">
        <v>73.7</v>
      </c>
      <c r="Q100" s="532">
        <v>16.600000000000001</v>
      </c>
      <c r="R100" s="478">
        <v>159</v>
      </c>
      <c r="S100" s="533">
        <v>7.0000000000000007E-2</v>
      </c>
      <c r="T100" s="610">
        <v>616</v>
      </c>
      <c r="U100" s="837">
        <v>58</v>
      </c>
      <c r="V100" s="120"/>
      <c r="W100" s="291"/>
      <c r="X100" s="292"/>
      <c r="Y100" s="293"/>
      <c r="Z100" s="292"/>
    </row>
    <row r="101" spans="1:26" x14ac:dyDescent="0.2">
      <c r="A101" s="1057"/>
      <c r="B101" s="328">
        <v>45472</v>
      </c>
      <c r="C101" s="432" t="str">
        <f t="shared" si="8"/>
        <v>(土)</v>
      </c>
      <c r="D101" s="531" t="s">
        <v>401</v>
      </c>
      <c r="E101" s="474">
        <v>0.5</v>
      </c>
      <c r="F101" s="475">
        <v>23.3</v>
      </c>
      <c r="G101" s="11">
        <v>24.6</v>
      </c>
      <c r="H101" s="225">
        <v>25.3</v>
      </c>
      <c r="I101" s="12">
        <v>6.2</v>
      </c>
      <c r="J101" s="223">
        <v>2.2000000000000002</v>
      </c>
      <c r="K101" s="11">
        <v>7.23</v>
      </c>
      <c r="L101" s="223">
        <v>7.19</v>
      </c>
      <c r="M101" s="12">
        <v>20.8</v>
      </c>
      <c r="N101" s="225">
        <v>22.4</v>
      </c>
      <c r="O101" s="224"/>
      <c r="P101" s="224"/>
      <c r="Q101" s="532"/>
      <c r="R101" s="478"/>
      <c r="S101" s="533"/>
      <c r="T101" s="610">
        <v>436</v>
      </c>
      <c r="U101" s="837">
        <v>102</v>
      </c>
      <c r="V101" s="120"/>
      <c r="W101" s="9" t="s">
        <v>23</v>
      </c>
      <c r="X101" s="1" t="s">
        <v>24</v>
      </c>
      <c r="Y101" s="1" t="s">
        <v>24</v>
      </c>
      <c r="Z101" s="333" t="s">
        <v>24</v>
      </c>
    </row>
    <row r="102" spans="1:26" ht="13.5" customHeight="1" x14ac:dyDescent="0.2">
      <c r="A102" s="1057"/>
      <c r="B102" s="328">
        <v>45473</v>
      </c>
      <c r="C102" s="432" t="str">
        <f t="shared" si="8"/>
        <v>(日)</v>
      </c>
      <c r="D102" s="534" t="s">
        <v>401</v>
      </c>
      <c r="E102" s="497">
        <v>0</v>
      </c>
      <c r="F102" s="535">
        <v>25.7</v>
      </c>
      <c r="G102" s="366">
        <v>24.6</v>
      </c>
      <c r="H102" s="536">
        <v>25.1</v>
      </c>
      <c r="I102" s="537">
        <v>7.9</v>
      </c>
      <c r="J102" s="300">
        <v>1.9</v>
      </c>
      <c r="K102" s="366">
        <v>7.17</v>
      </c>
      <c r="L102" s="300">
        <v>7.19</v>
      </c>
      <c r="M102" s="537">
        <v>23</v>
      </c>
      <c r="N102" s="536">
        <v>22.8</v>
      </c>
      <c r="O102" s="538"/>
      <c r="P102" s="538"/>
      <c r="Q102" s="539"/>
      <c r="R102" s="540"/>
      <c r="S102" s="541"/>
      <c r="T102" s="545">
        <v>334</v>
      </c>
      <c r="U102" s="842">
        <v>110</v>
      </c>
      <c r="V102" s="120"/>
      <c r="W102" s="574" t="s">
        <v>301</v>
      </c>
      <c r="X102" s="575"/>
      <c r="Y102" s="575"/>
      <c r="Z102" s="576"/>
    </row>
    <row r="103" spans="1:26" s="1" customFormat="1" ht="13.5" customHeight="1" x14ac:dyDescent="0.2">
      <c r="A103" s="1057"/>
      <c r="B103" s="1043" t="s">
        <v>239</v>
      </c>
      <c r="C103" s="1043"/>
      <c r="D103" s="479"/>
      <c r="E103" s="464">
        <f>MAX(E73:E102)</f>
        <v>92.5</v>
      </c>
      <c r="F103" s="480">
        <f t="shared" ref="F103:T103" si="9">IF(COUNT(F73:F102)=0,"",MAX(F73:F102))</f>
        <v>28.1</v>
      </c>
      <c r="G103" s="10">
        <f t="shared" si="9"/>
        <v>26.7</v>
      </c>
      <c r="H103" s="222">
        <f t="shared" si="9"/>
        <v>26.9</v>
      </c>
      <c r="I103" s="466">
        <f t="shared" si="9"/>
        <v>18.899999999999999</v>
      </c>
      <c r="J103" s="467">
        <f t="shared" si="9"/>
        <v>4</v>
      </c>
      <c r="K103" s="10">
        <f t="shared" si="9"/>
        <v>7.69</v>
      </c>
      <c r="L103" s="222">
        <f t="shared" si="9"/>
        <v>7.57</v>
      </c>
      <c r="M103" s="466">
        <f t="shared" si="9"/>
        <v>25.4</v>
      </c>
      <c r="N103" s="467">
        <f t="shared" si="9"/>
        <v>25.3</v>
      </c>
      <c r="O103" s="468">
        <f t="shared" si="9"/>
        <v>41.2</v>
      </c>
      <c r="P103" s="468">
        <f t="shared" si="9"/>
        <v>77.3</v>
      </c>
      <c r="Q103" s="518">
        <f t="shared" si="9"/>
        <v>21.6</v>
      </c>
      <c r="R103" s="484">
        <f t="shared" si="9"/>
        <v>172</v>
      </c>
      <c r="S103" s="485">
        <f t="shared" si="9"/>
        <v>0.14000000000000001</v>
      </c>
      <c r="T103" s="828">
        <f t="shared" si="9"/>
        <v>1293</v>
      </c>
      <c r="U103" s="836">
        <f t="shared" ref="U103" si="10">IF(COUNT(U72:U102)=0,"",MAX(U72:U102))</f>
        <v>200</v>
      </c>
      <c r="V103" s="120"/>
      <c r="W103" s="577"/>
      <c r="X103" s="578"/>
      <c r="Y103" s="578"/>
      <c r="Z103" s="579"/>
    </row>
    <row r="104" spans="1:26" s="1" customFormat="1" ht="13.5" customHeight="1" x14ac:dyDescent="0.2">
      <c r="A104" s="1057"/>
      <c r="B104" s="1044" t="s">
        <v>240</v>
      </c>
      <c r="C104" s="1044"/>
      <c r="D104" s="233"/>
      <c r="E104" s="234"/>
      <c r="F104" s="487">
        <f t="shared" ref="F104:U104" si="11">IF(COUNT(F73:F102)=0,"",MIN(F73:F102))</f>
        <v>18.2</v>
      </c>
      <c r="G104" s="11">
        <f t="shared" si="11"/>
        <v>20.100000000000001</v>
      </c>
      <c r="H104" s="223">
        <f t="shared" si="11"/>
        <v>21.2</v>
      </c>
      <c r="I104" s="12">
        <f t="shared" si="11"/>
        <v>2.8</v>
      </c>
      <c r="J104" s="244">
        <f t="shared" si="11"/>
        <v>1.8</v>
      </c>
      <c r="K104" s="11">
        <f t="shared" si="11"/>
        <v>7.03</v>
      </c>
      <c r="L104" s="487">
        <f t="shared" si="11"/>
        <v>7.07</v>
      </c>
      <c r="M104" s="12">
        <f t="shared" si="11"/>
        <v>16</v>
      </c>
      <c r="N104" s="244">
        <f t="shared" si="11"/>
        <v>16.100000000000001</v>
      </c>
      <c r="O104" s="243">
        <f t="shared" si="11"/>
        <v>26.2</v>
      </c>
      <c r="P104" s="243">
        <f t="shared" si="11"/>
        <v>52.1</v>
      </c>
      <c r="Q104" s="490">
        <f t="shared" si="11"/>
        <v>10.9</v>
      </c>
      <c r="R104" s="491">
        <f t="shared" si="11"/>
        <v>122</v>
      </c>
      <c r="S104" s="492">
        <f t="shared" si="11"/>
        <v>0.04</v>
      </c>
      <c r="T104" s="827"/>
      <c r="U104" s="837">
        <f t="shared" si="11"/>
        <v>40</v>
      </c>
      <c r="V104" s="120"/>
      <c r="W104" s="577"/>
      <c r="X104" s="578"/>
      <c r="Y104" s="578"/>
      <c r="Z104" s="579"/>
    </row>
    <row r="105" spans="1:26" s="1" customFormat="1" ht="13.5" customHeight="1" x14ac:dyDescent="0.2">
      <c r="A105" s="1057"/>
      <c r="B105" s="1044" t="s">
        <v>241</v>
      </c>
      <c r="C105" s="1044"/>
      <c r="D105" s="233"/>
      <c r="E105" s="235"/>
      <c r="F105" s="494">
        <f t="shared" ref="F105:U105" si="12">IF(COUNT(F73:F102)=0,"",AVERAGE(F73:F102))</f>
        <v>23.676666666666673</v>
      </c>
      <c r="G105" s="11">
        <f t="shared" si="12"/>
        <v>24</v>
      </c>
      <c r="H105" s="487">
        <f t="shared" si="12"/>
        <v>24.206666666666656</v>
      </c>
      <c r="I105" s="12">
        <f t="shared" si="12"/>
        <v>7.126666666666666</v>
      </c>
      <c r="J105" s="244">
        <f t="shared" si="12"/>
        <v>2.5466666666666673</v>
      </c>
      <c r="K105" s="11">
        <f t="shared" si="12"/>
        <v>7.2399999999999993</v>
      </c>
      <c r="L105" s="487">
        <f t="shared" si="12"/>
        <v>7.2373333333333338</v>
      </c>
      <c r="M105" s="12">
        <f t="shared" si="12"/>
        <v>21.083333333333329</v>
      </c>
      <c r="N105" s="244">
        <f t="shared" si="12"/>
        <v>21.446666666666662</v>
      </c>
      <c r="O105" s="243">
        <f t="shared" si="12"/>
        <v>33.910000000000004</v>
      </c>
      <c r="P105" s="243">
        <f t="shared" si="12"/>
        <v>68.789999999999992</v>
      </c>
      <c r="Q105" s="490">
        <f t="shared" si="12"/>
        <v>17.07</v>
      </c>
      <c r="R105" s="495">
        <f t="shared" si="12"/>
        <v>152.65</v>
      </c>
      <c r="S105" s="492">
        <f t="shared" si="12"/>
        <v>9.6500000000000016E-2</v>
      </c>
      <c r="T105" s="827"/>
      <c r="U105" s="837">
        <f t="shared" si="12"/>
        <v>81.2</v>
      </c>
      <c r="V105" s="120"/>
      <c r="W105" s="577"/>
      <c r="X105" s="578"/>
      <c r="Y105" s="578"/>
      <c r="Z105" s="579"/>
    </row>
    <row r="106" spans="1:26" s="1" customFormat="1" ht="13.5" customHeight="1" x14ac:dyDescent="0.2">
      <c r="A106" s="1057"/>
      <c r="B106" s="1045" t="s">
        <v>242</v>
      </c>
      <c r="C106" s="1045"/>
      <c r="D106" s="496"/>
      <c r="E106" s="497">
        <f>SUM(E73:E102)</f>
        <v>298.5</v>
      </c>
      <c r="F106" s="236"/>
      <c r="G106" s="237"/>
      <c r="H106" s="498"/>
      <c r="I106" s="237"/>
      <c r="J106" s="498"/>
      <c r="K106" s="499"/>
      <c r="L106" s="500"/>
      <c r="M106" s="501"/>
      <c r="N106" s="502"/>
      <c r="O106" s="503"/>
      <c r="P106" s="543"/>
      <c r="Q106" s="505"/>
      <c r="R106" s="238"/>
      <c r="S106" s="239"/>
      <c r="T106" s="684">
        <f>SUM(T73:T102)</f>
        <v>15792</v>
      </c>
      <c r="U106" s="838"/>
      <c r="V106" s="120"/>
      <c r="W106" s="580"/>
      <c r="X106" s="581"/>
      <c r="Y106" s="581"/>
      <c r="Z106" s="582"/>
    </row>
    <row r="107" spans="1:26" ht="13.5" customHeight="1" x14ac:dyDescent="0.2">
      <c r="A107" s="1050" t="s">
        <v>214</v>
      </c>
      <c r="B107" s="327">
        <v>45474</v>
      </c>
      <c r="C107" s="431" t="str">
        <f>IF(B107="","",IF(WEEKDAY(B107)=1,"(日)",IF(WEEKDAY(B107)=2,"(月)",IF(WEEKDAY(B107)=3,"(火)",IF(WEEKDAY(B107)=4,"(水)",IF(WEEKDAY(B107)=5,"(木)",IF(WEEKDAY(B107)=6,"(金)","(土)")))))))</f>
        <v>(月)</v>
      </c>
      <c r="D107" s="529" t="s">
        <v>402</v>
      </c>
      <c r="E107" s="464">
        <v>4</v>
      </c>
      <c r="F107" s="465">
        <v>25.8</v>
      </c>
      <c r="G107" s="10">
        <v>25.1</v>
      </c>
      <c r="H107" s="467">
        <v>25.1</v>
      </c>
      <c r="I107" s="466">
        <v>4.5999999999999996</v>
      </c>
      <c r="J107" s="222">
        <v>1.8</v>
      </c>
      <c r="K107" s="10">
        <v>7.23</v>
      </c>
      <c r="L107" s="222">
        <v>7.2</v>
      </c>
      <c r="M107" s="466">
        <v>22.1</v>
      </c>
      <c r="N107" s="467">
        <v>25.6</v>
      </c>
      <c r="O107" s="468">
        <v>37.6</v>
      </c>
      <c r="P107" s="468">
        <v>78.3</v>
      </c>
      <c r="Q107" s="518">
        <v>22.8</v>
      </c>
      <c r="R107" s="472">
        <v>161</v>
      </c>
      <c r="S107" s="530">
        <v>0.08</v>
      </c>
      <c r="T107" s="603">
        <v>282</v>
      </c>
      <c r="U107" s="836">
        <v>73</v>
      </c>
      <c r="V107" s="120"/>
      <c r="W107" s="338" t="s">
        <v>286</v>
      </c>
      <c r="X107" s="342"/>
      <c r="Y107" s="341">
        <v>45484</v>
      </c>
      <c r="Z107" s="339"/>
    </row>
    <row r="108" spans="1:26" x14ac:dyDescent="0.2">
      <c r="A108" s="1051"/>
      <c r="B108" s="328">
        <v>45475</v>
      </c>
      <c r="C108" s="432" t="str">
        <f t="shared" ref="C108:C137" si="13">IF(B108="","",IF(WEEKDAY(B108)=1,"(日)",IF(WEEKDAY(B108)=2,"(月)",IF(WEEKDAY(B108)=3,"(火)",IF(WEEKDAY(B108)=4,"(水)",IF(WEEKDAY(B108)=5,"(木)",IF(WEEKDAY(B108)=6,"(金)","(土)")))))))</f>
        <v>(火)</v>
      </c>
      <c r="D108" s="531" t="s">
        <v>401</v>
      </c>
      <c r="E108" s="474">
        <v>0</v>
      </c>
      <c r="F108" s="475">
        <v>27.2</v>
      </c>
      <c r="G108" s="11">
        <v>25.4</v>
      </c>
      <c r="H108" s="225">
        <v>25.5</v>
      </c>
      <c r="I108" s="12">
        <v>5.4</v>
      </c>
      <c r="J108" s="223">
        <v>2.2000000000000002</v>
      </c>
      <c r="K108" s="11">
        <v>7.21</v>
      </c>
      <c r="L108" s="223">
        <v>7.2</v>
      </c>
      <c r="M108" s="12">
        <v>22.1</v>
      </c>
      <c r="N108" s="225">
        <v>22.6</v>
      </c>
      <c r="O108" s="224">
        <v>38.299999999999997</v>
      </c>
      <c r="P108" s="224">
        <v>75.099999999999994</v>
      </c>
      <c r="Q108" s="532">
        <v>16.5</v>
      </c>
      <c r="R108" s="478">
        <v>146</v>
      </c>
      <c r="S108" s="533">
        <v>0.1</v>
      </c>
      <c r="T108" s="610">
        <v>368</v>
      </c>
      <c r="U108" s="837">
        <v>68</v>
      </c>
      <c r="V108" s="120"/>
      <c r="W108" s="343" t="s">
        <v>2</v>
      </c>
      <c r="X108" s="344" t="s">
        <v>305</v>
      </c>
      <c r="Y108" s="347">
        <v>29.6</v>
      </c>
      <c r="Z108" s="348"/>
    </row>
    <row r="109" spans="1:26" x14ac:dyDescent="0.2">
      <c r="A109" s="1051"/>
      <c r="B109" s="328">
        <v>45476</v>
      </c>
      <c r="C109" s="432" t="str">
        <f t="shared" si="13"/>
        <v>(水)</v>
      </c>
      <c r="D109" s="531" t="s">
        <v>401</v>
      </c>
      <c r="E109" s="474" t="s">
        <v>24</v>
      </c>
      <c r="F109" s="475">
        <v>26.7</v>
      </c>
      <c r="G109" s="11">
        <v>26.4</v>
      </c>
      <c r="H109" s="225">
        <v>26.1</v>
      </c>
      <c r="I109" s="12">
        <v>2.9</v>
      </c>
      <c r="J109" s="223">
        <v>4.2</v>
      </c>
      <c r="K109" s="11">
        <v>7.17</v>
      </c>
      <c r="L109" s="223">
        <v>7.2</v>
      </c>
      <c r="M109" s="12">
        <v>23.3</v>
      </c>
      <c r="N109" s="225">
        <v>23</v>
      </c>
      <c r="O109" s="224">
        <v>39.799999999999997</v>
      </c>
      <c r="P109" s="224">
        <v>76.099999999999994</v>
      </c>
      <c r="Q109" s="532">
        <v>16.100000000000001</v>
      </c>
      <c r="R109" s="478">
        <v>148</v>
      </c>
      <c r="S109" s="533">
        <v>7.0000000000000007E-2</v>
      </c>
      <c r="T109" s="610">
        <v>368</v>
      </c>
      <c r="U109" s="837">
        <v>65</v>
      </c>
      <c r="V109" s="120"/>
      <c r="W109" s="4" t="s">
        <v>19</v>
      </c>
      <c r="X109" s="5" t="s">
        <v>20</v>
      </c>
      <c r="Y109" s="6" t="s">
        <v>21</v>
      </c>
      <c r="Z109" s="5" t="s">
        <v>22</v>
      </c>
    </row>
    <row r="110" spans="1:26" x14ac:dyDescent="0.2">
      <c r="A110" s="1051"/>
      <c r="B110" s="328">
        <v>45477</v>
      </c>
      <c r="C110" s="432" t="str">
        <f t="shared" si="13"/>
        <v>(木)</v>
      </c>
      <c r="D110" s="531" t="s">
        <v>400</v>
      </c>
      <c r="E110" s="474" t="s">
        <v>24</v>
      </c>
      <c r="F110" s="475">
        <v>30.2</v>
      </c>
      <c r="G110" s="11">
        <v>27.4</v>
      </c>
      <c r="H110" s="225">
        <v>27.4</v>
      </c>
      <c r="I110" s="12">
        <v>4.2</v>
      </c>
      <c r="J110" s="223">
        <v>2.5</v>
      </c>
      <c r="K110" s="11">
        <v>7.27</v>
      </c>
      <c r="L110" s="223">
        <v>7.34</v>
      </c>
      <c r="M110" s="12">
        <v>23.7</v>
      </c>
      <c r="N110" s="225">
        <v>23.7</v>
      </c>
      <c r="O110" s="224">
        <v>41.7</v>
      </c>
      <c r="P110" s="224">
        <v>78.099999999999994</v>
      </c>
      <c r="Q110" s="532">
        <v>16.100000000000001</v>
      </c>
      <c r="R110" s="478">
        <v>144</v>
      </c>
      <c r="S110" s="533">
        <v>0.09</v>
      </c>
      <c r="T110" s="610">
        <v>547</v>
      </c>
      <c r="U110" s="837">
        <v>55</v>
      </c>
      <c r="V110" s="120"/>
      <c r="W110" s="2" t="s">
        <v>182</v>
      </c>
      <c r="X110" s="7" t="s">
        <v>11</v>
      </c>
      <c r="Y110" s="10">
        <v>29.6</v>
      </c>
      <c r="Z110" s="222">
        <v>29.9</v>
      </c>
    </row>
    <row r="111" spans="1:26" x14ac:dyDescent="0.2">
      <c r="A111" s="1051"/>
      <c r="B111" s="328">
        <v>45478</v>
      </c>
      <c r="C111" s="432" t="str">
        <f t="shared" si="13"/>
        <v>(金)</v>
      </c>
      <c r="D111" s="531" t="s">
        <v>400</v>
      </c>
      <c r="E111" s="474" t="s">
        <v>24</v>
      </c>
      <c r="F111" s="475">
        <v>30.8</v>
      </c>
      <c r="G111" s="11">
        <v>28</v>
      </c>
      <c r="H111" s="225">
        <v>28.1</v>
      </c>
      <c r="I111" s="12">
        <v>6.8</v>
      </c>
      <c r="J111" s="223">
        <v>2.7</v>
      </c>
      <c r="K111" s="11">
        <v>7.34</v>
      </c>
      <c r="L111" s="223">
        <v>7.45</v>
      </c>
      <c r="M111" s="12">
        <v>24.1</v>
      </c>
      <c r="N111" s="225">
        <v>24.3</v>
      </c>
      <c r="O111" s="224">
        <v>41.3</v>
      </c>
      <c r="P111" s="224">
        <v>80.099999999999994</v>
      </c>
      <c r="Q111" s="532">
        <v>16.8</v>
      </c>
      <c r="R111" s="478">
        <v>164</v>
      </c>
      <c r="S111" s="533">
        <v>0.08</v>
      </c>
      <c r="T111" s="610">
        <v>1446</v>
      </c>
      <c r="U111" s="837">
        <v>45</v>
      </c>
      <c r="V111" s="120"/>
      <c r="W111" s="3" t="s">
        <v>183</v>
      </c>
      <c r="X111" s="8" t="s">
        <v>184</v>
      </c>
      <c r="Y111" s="11">
        <v>5.7</v>
      </c>
      <c r="Z111" s="223">
        <v>2.2000000000000002</v>
      </c>
    </row>
    <row r="112" spans="1:26" x14ac:dyDescent="0.2">
      <c r="A112" s="1051"/>
      <c r="B112" s="328">
        <v>45479</v>
      </c>
      <c r="C112" s="432" t="str">
        <f t="shared" si="13"/>
        <v>(土)</v>
      </c>
      <c r="D112" s="531" t="s">
        <v>400</v>
      </c>
      <c r="E112" s="474">
        <v>7</v>
      </c>
      <c r="F112" s="475">
        <v>30.7</v>
      </c>
      <c r="G112" s="11">
        <v>29.3</v>
      </c>
      <c r="H112" s="225">
        <v>29.3</v>
      </c>
      <c r="I112" s="12">
        <v>4.5999999999999996</v>
      </c>
      <c r="J112" s="223">
        <v>1.6</v>
      </c>
      <c r="K112" s="11">
        <v>7.87</v>
      </c>
      <c r="L112" s="223">
        <v>7.54</v>
      </c>
      <c r="M112" s="12">
        <v>24.6</v>
      </c>
      <c r="N112" s="225">
        <v>24.9</v>
      </c>
      <c r="O112" s="224"/>
      <c r="P112" s="224"/>
      <c r="Q112" s="532"/>
      <c r="R112" s="478"/>
      <c r="S112" s="533"/>
      <c r="T112" s="610">
        <v>1070</v>
      </c>
      <c r="U112" s="837">
        <v>61</v>
      </c>
      <c r="V112" s="120"/>
      <c r="W112" s="3" t="s">
        <v>12</v>
      </c>
      <c r="X112" s="8"/>
      <c r="Y112" s="11">
        <v>7.28</v>
      </c>
      <c r="Z112" s="223">
        <v>7.35</v>
      </c>
    </row>
    <row r="113" spans="1:26" x14ac:dyDescent="0.2">
      <c r="A113" s="1051"/>
      <c r="B113" s="328">
        <v>45480</v>
      </c>
      <c r="C113" s="432" t="str">
        <f t="shared" si="13"/>
        <v>(日)</v>
      </c>
      <c r="D113" s="531" t="s">
        <v>400</v>
      </c>
      <c r="E113" s="474" t="s">
        <v>24</v>
      </c>
      <c r="F113" s="475">
        <v>28.9</v>
      </c>
      <c r="G113" s="11">
        <v>30.1</v>
      </c>
      <c r="H113" s="225">
        <v>29.6</v>
      </c>
      <c r="I113" s="12">
        <v>3.3</v>
      </c>
      <c r="J113" s="223">
        <v>2</v>
      </c>
      <c r="K113" s="11">
        <v>7.35</v>
      </c>
      <c r="L113" s="223">
        <v>7.43</v>
      </c>
      <c r="M113" s="12">
        <v>25.2</v>
      </c>
      <c r="N113" s="225">
        <v>24.9</v>
      </c>
      <c r="O113" s="224"/>
      <c r="P113" s="224"/>
      <c r="Q113" s="532"/>
      <c r="R113" s="478"/>
      <c r="S113" s="533"/>
      <c r="T113" s="610">
        <v>469</v>
      </c>
      <c r="U113" s="837">
        <v>68</v>
      </c>
      <c r="V113" s="120"/>
      <c r="W113" s="3" t="s">
        <v>185</v>
      </c>
      <c r="X113" s="8" t="s">
        <v>13</v>
      </c>
      <c r="Y113" s="309">
        <v>22</v>
      </c>
      <c r="Z113" s="223">
        <v>23</v>
      </c>
    </row>
    <row r="114" spans="1:26" x14ac:dyDescent="0.2">
      <c r="A114" s="1051"/>
      <c r="B114" s="328">
        <v>45481</v>
      </c>
      <c r="C114" s="432" t="str">
        <f t="shared" si="13"/>
        <v>(月)</v>
      </c>
      <c r="D114" s="531" t="s">
        <v>400</v>
      </c>
      <c r="E114" s="474" t="s">
        <v>24</v>
      </c>
      <c r="F114" s="475">
        <v>31.8</v>
      </c>
      <c r="G114" s="11">
        <v>30.6</v>
      </c>
      <c r="H114" s="225">
        <v>30.6</v>
      </c>
      <c r="I114" s="12">
        <v>7</v>
      </c>
      <c r="J114" s="223">
        <v>2.6</v>
      </c>
      <c r="K114" s="11">
        <v>7.29</v>
      </c>
      <c r="L114" s="223">
        <v>7.33</v>
      </c>
      <c r="M114" s="12">
        <v>24.3</v>
      </c>
      <c r="N114" s="225">
        <v>25</v>
      </c>
      <c r="O114" s="224">
        <v>41.2</v>
      </c>
      <c r="P114" s="224">
        <v>79.7</v>
      </c>
      <c r="Q114" s="532">
        <v>19.3</v>
      </c>
      <c r="R114" s="478">
        <v>163</v>
      </c>
      <c r="S114" s="533">
        <v>7.0000000000000007E-2</v>
      </c>
      <c r="T114" s="610">
        <v>486</v>
      </c>
      <c r="U114" s="837">
        <v>62</v>
      </c>
      <c r="V114" s="120"/>
      <c r="W114" s="3" t="s">
        <v>186</v>
      </c>
      <c r="X114" s="240" t="s">
        <v>313</v>
      </c>
      <c r="Y114" s="276">
        <v>38.799999999999997</v>
      </c>
      <c r="Z114" s="243">
        <v>38.299999999999997</v>
      </c>
    </row>
    <row r="115" spans="1:26" x14ac:dyDescent="0.2">
      <c r="A115" s="1051"/>
      <c r="B115" s="328">
        <v>45482</v>
      </c>
      <c r="C115" s="432" t="str">
        <f t="shared" si="13"/>
        <v>(火)</v>
      </c>
      <c r="D115" s="531" t="s">
        <v>401</v>
      </c>
      <c r="E115" s="474">
        <v>0</v>
      </c>
      <c r="F115" s="475">
        <v>29.9</v>
      </c>
      <c r="G115" s="11">
        <v>31</v>
      </c>
      <c r="H115" s="225">
        <v>30.8</v>
      </c>
      <c r="I115" s="12">
        <v>6.8</v>
      </c>
      <c r="J115" s="223">
        <v>1.9</v>
      </c>
      <c r="K115" s="11">
        <v>7.43</v>
      </c>
      <c r="L115" s="223">
        <v>7.43</v>
      </c>
      <c r="M115" s="12">
        <v>21.5</v>
      </c>
      <c r="N115" s="225">
        <v>22.6</v>
      </c>
      <c r="O115" s="224">
        <v>36.9</v>
      </c>
      <c r="P115" s="224">
        <v>69.099999999999994</v>
      </c>
      <c r="Q115" s="532">
        <v>18.8</v>
      </c>
      <c r="R115" s="478">
        <v>148</v>
      </c>
      <c r="S115" s="533">
        <v>0.05</v>
      </c>
      <c r="T115" s="610">
        <v>495</v>
      </c>
      <c r="U115" s="837">
        <v>43</v>
      </c>
      <c r="V115" s="120"/>
      <c r="W115" s="3" t="s">
        <v>187</v>
      </c>
      <c r="X115" s="240" t="s">
        <v>313</v>
      </c>
      <c r="Y115" s="276">
        <v>67.099999999999994</v>
      </c>
      <c r="Z115" s="243">
        <v>70.3</v>
      </c>
    </row>
    <row r="116" spans="1:26" x14ac:dyDescent="0.2">
      <c r="A116" s="1051"/>
      <c r="B116" s="328">
        <v>45483</v>
      </c>
      <c r="C116" s="432" t="str">
        <f t="shared" si="13"/>
        <v>(水)</v>
      </c>
      <c r="D116" s="531" t="s">
        <v>400</v>
      </c>
      <c r="E116" s="474">
        <v>0</v>
      </c>
      <c r="F116" s="475">
        <v>31.4</v>
      </c>
      <c r="G116" s="11">
        <v>30.8</v>
      </c>
      <c r="H116" s="225">
        <v>30.7</v>
      </c>
      <c r="I116" s="12">
        <v>6.1</v>
      </c>
      <c r="J116" s="223">
        <v>2.4</v>
      </c>
      <c r="K116" s="11">
        <v>7.23</v>
      </c>
      <c r="L116" s="223">
        <v>7.35</v>
      </c>
      <c r="M116" s="12">
        <v>20.9</v>
      </c>
      <c r="N116" s="225">
        <v>21.3</v>
      </c>
      <c r="O116" s="224">
        <v>38</v>
      </c>
      <c r="P116" s="224">
        <v>67.3</v>
      </c>
      <c r="Q116" s="532">
        <v>16.899999999999999</v>
      </c>
      <c r="R116" s="478">
        <v>142</v>
      </c>
      <c r="S116" s="533">
        <v>0.06</v>
      </c>
      <c r="T116" s="610">
        <v>636</v>
      </c>
      <c r="U116" s="837">
        <v>44</v>
      </c>
      <c r="V116" s="120"/>
      <c r="W116" s="3" t="s">
        <v>188</v>
      </c>
      <c r="X116" s="240" t="s">
        <v>313</v>
      </c>
      <c r="Y116" s="276">
        <v>47.2</v>
      </c>
      <c r="Z116" s="243">
        <v>49.2</v>
      </c>
    </row>
    <row r="117" spans="1:26" x14ac:dyDescent="0.2">
      <c r="A117" s="1051"/>
      <c r="B117" s="328">
        <v>45484</v>
      </c>
      <c r="C117" s="432" t="str">
        <f t="shared" si="13"/>
        <v>(木)</v>
      </c>
      <c r="D117" s="531" t="s">
        <v>401</v>
      </c>
      <c r="E117" s="474">
        <v>0</v>
      </c>
      <c r="F117" s="475">
        <v>29.6</v>
      </c>
      <c r="G117" s="11">
        <v>29.6</v>
      </c>
      <c r="H117" s="225">
        <v>29.9</v>
      </c>
      <c r="I117" s="12">
        <v>5.7</v>
      </c>
      <c r="J117" s="223">
        <v>2.2000000000000002</v>
      </c>
      <c r="K117" s="11">
        <v>7.28</v>
      </c>
      <c r="L117" s="223">
        <v>7.35</v>
      </c>
      <c r="M117" s="12">
        <v>22</v>
      </c>
      <c r="N117" s="225">
        <v>23</v>
      </c>
      <c r="O117" s="224">
        <v>38.299999999999997</v>
      </c>
      <c r="P117" s="224">
        <v>70.3</v>
      </c>
      <c r="Q117" s="532">
        <v>19.899999999999999</v>
      </c>
      <c r="R117" s="478">
        <v>144</v>
      </c>
      <c r="S117" s="533">
        <v>0.05</v>
      </c>
      <c r="T117" s="610">
        <v>469</v>
      </c>
      <c r="U117" s="837">
        <v>45</v>
      </c>
      <c r="V117" s="120"/>
      <c r="W117" s="3" t="s">
        <v>189</v>
      </c>
      <c r="X117" s="240" t="s">
        <v>313</v>
      </c>
      <c r="Y117" s="276">
        <v>19.899999999999999</v>
      </c>
      <c r="Z117" s="243">
        <v>21.1</v>
      </c>
    </row>
    <row r="118" spans="1:26" x14ac:dyDescent="0.2">
      <c r="A118" s="1051"/>
      <c r="B118" s="328">
        <v>45485</v>
      </c>
      <c r="C118" s="432" t="str">
        <f t="shared" si="13"/>
        <v>(金)</v>
      </c>
      <c r="D118" s="531" t="s">
        <v>402</v>
      </c>
      <c r="E118" s="474">
        <v>11.5</v>
      </c>
      <c r="F118" s="475">
        <v>27.2</v>
      </c>
      <c r="G118" s="11">
        <v>29.3</v>
      </c>
      <c r="H118" s="225">
        <v>29.3</v>
      </c>
      <c r="I118" s="12">
        <v>4.5999999999999996</v>
      </c>
      <c r="J118" s="223">
        <v>2.5</v>
      </c>
      <c r="K118" s="11">
        <v>7.15</v>
      </c>
      <c r="L118" s="223">
        <v>7.27</v>
      </c>
      <c r="M118" s="12">
        <v>22.1</v>
      </c>
      <c r="N118" s="225">
        <v>22.7</v>
      </c>
      <c r="O118" s="224">
        <v>43</v>
      </c>
      <c r="P118" s="224">
        <v>69.3</v>
      </c>
      <c r="Q118" s="532">
        <v>16.3</v>
      </c>
      <c r="R118" s="478">
        <v>148</v>
      </c>
      <c r="S118" s="533">
        <v>0.1</v>
      </c>
      <c r="T118" s="610">
        <v>451</v>
      </c>
      <c r="U118" s="837">
        <v>64</v>
      </c>
      <c r="V118" s="120"/>
      <c r="W118" s="3" t="s">
        <v>190</v>
      </c>
      <c r="X118" s="240" t="s">
        <v>313</v>
      </c>
      <c r="Y118" s="139">
        <v>17.600000000000001</v>
      </c>
      <c r="Z118" s="244">
        <v>19.899999999999999</v>
      </c>
    </row>
    <row r="119" spans="1:26" x14ac:dyDescent="0.2">
      <c r="A119" s="1051"/>
      <c r="B119" s="328">
        <v>45486</v>
      </c>
      <c r="C119" s="432" t="str">
        <f t="shared" si="13"/>
        <v>(土)</v>
      </c>
      <c r="D119" s="531" t="s">
        <v>400</v>
      </c>
      <c r="E119" s="474">
        <v>0.5</v>
      </c>
      <c r="F119" s="475">
        <v>26.6</v>
      </c>
      <c r="G119" s="11">
        <v>26.9</v>
      </c>
      <c r="H119" s="225">
        <v>27.9</v>
      </c>
      <c r="I119" s="12">
        <v>8.6</v>
      </c>
      <c r="J119" s="223">
        <v>2.4</v>
      </c>
      <c r="K119" s="11">
        <v>7.16</v>
      </c>
      <c r="L119" s="223">
        <v>7.32</v>
      </c>
      <c r="M119" s="12">
        <v>27.1</v>
      </c>
      <c r="N119" s="225">
        <v>23.4</v>
      </c>
      <c r="O119" s="224"/>
      <c r="P119" s="224"/>
      <c r="Q119" s="532"/>
      <c r="R119" s="478"/>
      <c r="S119" s="533"/>
      <c r="T119" s="610">
        <v>336</v>
      </c>
      <c r="U119" s="837">
        <v>71</v>
      </c>
      <c r="V119" s="120"/>
      <c r="W119" s="3" t="s">
        <v>191</v>
      </c>
      <c r="X119" s="240" t="s">
        <v>313</v>
      </c>
      <c r="Y119" s="141">
        <v>156</v>
      </c>
      <c r="Z119" s="310">
        <v>144</v>
      </c>
    </row>
    <row r="120" spans="1:26" x14ac:dyDescent="0.2">
      <c r="A120" s="1051"/>
      <c r="B120" s="328">
        <v>45487</v>
      </c>
      <c r="C120" s="432" t="str">
        <f t="shared" si="13"/>
        <v>(日)</v>
      </c>
      <c r="D120" s="531" t="s">
        <v>402</v>
      </c>
      <c r="E120" s="474">
        <v>23</v>
      </c>
      <c r="F120" s="475">
        <v>25.1</v>
      </c>
      <c r="G120" s="11">
        <v>25.8</v>
      </c>
      <c r="H120" s="225">
        <v>26.6</v>
      </c>
      <c r="I120" s="12">
        <v>8.3000000000000007</v>
      </c>
      <c r="J120" s="223">
        <v>2.4</v>
      </c>
      <c r="K120" s="11">
        <v>7.11</v>
      </c>
      <c r="L120" s="223">
        <v>7.24</v>
      </c>
      <c r="M120" s="12">
        <v>22.5</v>
      </c>
      <c r="N120" s="225">
        <v>24.5</v>
      </c>
      <c r="O120" s="224"/>
      <c r="P120" s="224"/>
      <c r="Q120" s="532"/>
      <c r="R120" s="478"/>
      <c r="S120" s="533"/>
      <c r="T120" s="610">
        <v>318</v>
      </c>
      <c r="U120" s="837">
        <v>71</v>
      </c>
      <c r="V120" s="120"/>
      <c r="W120" s="3" t="s">
        <v>192</v>
      </c>
      <c r="X120" s="240" t="s">
        <v>313</v>
      </c>
      <c r="Y120" s="140">
        <v>0.16</v>
      </c>
      <c r="Z120" s="227">
        <v>0.05</v>
      </c>
    </row>
    <row r="121" spans="1:26" x14ac:dyDescent="0.2">
      <c r="A121" s="1051"/>
      <c r="B121" s="328">
        <v>45488</v>
      </c>
      <c r="C121" s="432" t="str">
        <f t="shared" si="13"/>
        <v>(月)</v>
      </c>
      <c r="D121" s="531" t="s">
        <v>402</v>
      </c>
      <c r="E121" s="474">
        <v>1.5</v>
      </c>
      <c r="F121" s="475">
        <v>24.4</v>
      </c>
      <c r="G121" s="11">
        <v>25.8</v>
      </c>
      <c r="H121" s="225">
        <v>26</v>
      </c>
      <c r="I121" s="12">
        <v>1.5</v>
      </c>
      <c r="J121" s="223">
        <v>1.9</v>
      </c>
      <c r="K121" s="11">
        <v>7.12</v>
      </c>
      <c r="L121" s="223">
        <v>7.28</v>
      </c>
      <c r="M121" s="12">
        <v>21</v>
      </c>
      <c r="N121" s="225">
        <v>22.1</v>
      </c>
      <c r="O121" s="224"/>
      <c r="P121" s="224"/>
      <c r="Q121" s="532"/>
      <c r="R121" s="478"/>
      <c r="S121" s="533"/>
      <c r="T121" s="610">
        <v>274</v>
      </c>
      <c r="U121" s="837">
        <v>49</v>
      </c>
      <c r="V121" s="120"/>
      <c r="W121" s="3" t="s">
        <v>14</v>
      </c>
      <c r="X121" s="240" t="s">
        <v>313</v>
      </c>
      <c r="Y121" s="138">
        <v>4.4000000000000004</v>
      </c>
      <c r="Z121" s="228">
        <v>4.0999999999999996</v>
      </c>
    </row>
    <row r="122" spans="1:26" x14ac:dyDescent="0.2">
      <c r="A122" s="1051"/>
      <c r="B122" s="328">
        <v>45489</v>
      </c>
      <c r="C122" s="432" t="str">
        <f t="shared" si="13"/>
        <v>(火)</v>
      </c>
      <c r="D122" s="531" t="s">
        <v>401</v>
      </c>
      <c r="E122" s="474">
        <v>24</v>
      </c>
      <c r="F122" s="475">
        <v>24.8</v>
      </c>
      <c r="G122" s="11">
        <v>25.3</v>
      </c>
      <c r="H122" s="225">
        <v>25.8</v>
      </c>
      <c r="I122" s="12">
        <v>8</v>
      </c>
      <c r="J122" s="223">
        <v>1.8</v>
      </c>
      <c r="K122" s="11">
        <v>7.15</v>
      </c>
      <c r="L122" s="223">
        <v>7.25</v>
      </c>
      <c r="M122" s="12">
        <v>20.3</v>
      </c>
      <c r="N122" s="225">
        <v>21</v>
      </c>
      <c r="O122" s="224">
        <v>38.6</v>
      </c>
      <c r="P122" s="224">
        <v>66.7</v>
      </c>
      <c r="Q122" s="532">
        <v>16.3</v>
      </c>
      <c r="R122" s="478">
        <v>140</v>
      </c>
      <c r="S122" s="533">
        <v>0.09</v>
      </c>
      <c r="T122" s="610">
        <v>336</v>
      </c>
      <c r="U122" s="837">
        <v>107</v>
      </c>
      <c r="V122" s="120"/>
      <c r="W122" s="3" t="s">
        <v>15</v>
      </c>
      <c r="X122" s="240" t="s">
        <v>313</v>
      </c>
      <c r="Y122" s="138">
        <v>1.8</v>
      </c>
      <c r="Z122" s="228">
        <v>1.6</v>
      </c>
    </row>
    <row r="123" spans="1:26" x14ac:dyDescent="0.2">
      <c r="A123" s="1051"/>
      <c r="B123" s="328">
        <v>45490</v>
      </c>
      <c r="C123" s="432" t="str">
        <f t="shared" si="13"/>
        <v>(水)</v>
      </c>
      <c r="D123" s="531" t="s">
        <v>401</v>
      </c>
      <c r="E123" s="474">
        <v>1</v>
      </c>
      <c r="F123" s="475">
        <v>24.3</v>
      </c>
      <c r="G123" s="11">
        <v>24.3</v>
      </c>
      <c r="H123" s="225">
        <v>25.1</v>
      </c>
      <c r="I123" s="12">
        <v>11</v>
      </c>
      <c r="J123" s="223">
        <v>2.5</v>
      </c>
      <c r="K123" s="11">
        <v>7.17</v>
      </c>
      <c r="L123" s="223">
        <v>7.25</v>
      </c>
      <c r="M123" s="12">
        <v>19.5</v>
      </c>
      <c r="N123" s="225">
        <v>20.9</v>
      </c>
      <c r="O123" s="224">
        <v>40</v>
      </c>
      <c r="P123" s="224">
        <v>67.099999999999994</v>
      </c>
      <c r="Q123" s="532">
        <v>15.4</v>
      </c>
      <c r="R123" s="478">
        <v>146</v>
      </c>
      <c r="S123" s="533">
        <v>0.17</v>
      </c>
      <c r="T123" s="610">
        <v>442</v>
      </c>
      <c r="U123" s="837">
        <v>180</v>
      </c>
      <c r="V123" s="120"/>
      <c r="W123" s="3" t="s">
        <v>193</v>
      </c>
      <c r="X123" s="240" t="s">
        <v>313</v>
      </c>
      <c r="Y123" s="138">
        <v>4.7</v>
      </c>
      <c r="Z123" s="228">
        <v>6</v>
      </c>
    </row>
    <row r="124" spans="1:26" x14ac:dyDescent="0.2">
      <c r="A124" s="1051"/>
      <c r="B124" s="328">
        <v>45491</v>
      </c>
      <c r="C124" s="432" t="str">
        <f t="shared" si="13"/>
        <v>(木)</v>
      </c>
      <c r="D124" s="531" t="s">
        <v>400</v>
      </c>
      <c r="E124" s="474" t="s">
        <v>24</v>
      </c>
      <c r="F124" s="475">
        <v>28.6</v>
      </c>
      <c r="G124" s="11">
        <v>23.8</v>
      </c>
      <c r="H124" s="225">
        <v>24.4</v>
      </c>
      <c r="I124" s="12">
        <v>13.5</v>
      </c>
      <c r="J124" s="223">
        <v>2.8</v>
      </c>
      <c r="K124" s="11">
        <v>7.08</v>
      </c>
      <c r="L124" s="223">
        <v>7.16</v>
      </c>
      <c r="M124" s="12">
        <v>15.7</v>
      </c>
      <c r="N124" s="225">
        <v>16.399999999999999</v>
      </c>
      <c r="O124" s="224">
        <v>29.8</v>
      </c>
      <c r="P124" s="224">
        <v>53.1</v>
      </c>
      <c r="Q124" s="532">
        <v>11.2</v>
      </c>
      <c r="R124" s="478">
        <v>121</v>
      </c>
      <c r="S124" s="533">
        <v>0.15</v>
      </c>
      <c r="T124" s="610">
        <v>575</v>
      </c>
      <c r="U124" s="837">
        <v>187</v>
      </c>
      <c r="V124" s="120"/>
      <c r="W124" s="3" t="s">
        <v>194</v>
      </c>
      <c r="X124" s="240" t="s">
        <v>313</v>
      </c>
      <c r="Y124" s="140">
        <v>2.9000000000000001E-2</v>
      </c>
      <c r="Z124" s="229">
        <v>2.1000000000000001E-2</v>
      </c>
    </row>
    <row r="125" spans="1:26" x14ac:dyDescent="0.2">
      <c r="A125" s="1051"/>
      <c r="B125" s="328">
        <v>45492</v>
      </c>
      <c r="C125" s="432" t="str">
        <f t="shared" si="13"/>
        <v>(金)</v>
      </c>
      <c r="D125" s="531" t="s">
        <v>401</v>
      </c>
      <c r="E125" s="474" t="s">
        <v>24</v>
      </c>
      <c r="F125" s="475">
        <v>30.4</v>
      </c>
      <c r="G125" s="11">
        <v>25.4</v>
      </c>
      <c r="H125" s="225">
        <v>25.4</v>
      </c>
      <c r="I125" s="12">
        <v>8</v>
      </c>
      <c r="J125" s="223">
        <v>2.5</v>
      </c>
      <c r="K125" s="11">
        <v>7.06</v>
      </c>
      <c r="L125" s="223">
        <v>7.15</v>
      </c>
      <c r="M125" s="12">
        <v>17.5</v>
      </c>
      <c r="N125" s="225">
        <v>16.7</v>
      </c>
      <c r="O125" s="224">
        <v>24.4</v>
      </c>
      <c r="P125" s="224">
        <v>55.1</v>
      </c>
      <c r="Q125" s="532">
        <v>11.2</v>
      </c>
      <c r="R125" s="478">
        <v>124</v>
      </c>
      <c r="S125" s="533">
        <v>0.11</v>
      </c>
      <c r="T125" s="610">
        <v>530</v>
      </c>
      <c r="U125" s="837">
        <v>162</v>
      </c>
      <c r="V125" s="120"/>
      <c r="W125" s="3" t="s">
        <v>16</v>
      </c>
      <c r="X125" s="240" t="s">
        <v>313</v>
      </c>
      <c r="Y125" s="140">
        <v>0.1</v>
      </c>
      <c r="Z125" s="229">
        <v>0.13</v>
      </c>
    </row>
    <row r="126" spans="1:26" x14ac:dyDescent="0.2">
      <c r="A126" s="1051"/>
      <c r="B126" s="328">
        <v>45493</v>
      </c>
      <c r="C126" s="432" t="str">
        <f t="shared" si="13"/>
        <v>(土)</v>
      </c>
      <c r="D126" s="531" t="s">
        <v>400</v>
      </c>
      <c r="E126" s="474">
        <v>20.5</v>
      </c>
      <c r="F126" s="475">
        <v>33.9</v>
      </c>
      <c r="G126" s="11">
        <v>26.5</v>
      </c>
      <c r="H126" s="225">
        <v>26.4</v>
      </c>
      <c r="I126" s="12">
        <v>6.7</v>
      </c>
      <c r="J126" s="223">
        <v>2.7</v>
      </c>
      <c r="K126" s="11">
        <v>7.02</v>
      </c>
      <c r="L126" s="223">
        <v>7.15</v>
      </c>
      <c r="M126" s="12">
        <v>17.100000000000001</v>
      </c>
      <c r="N126" s="225">
        <v>18.3</v>
      </c>
      <c r="O126" s="224"/>
      <c r="P126" s="224"/>
      <c r="Q126" s="532"/>
      <c r="R126" s="478"/>
      <c r="S126" s="533"/>
      <c r="T126" s="610">
        <v>513</v>
      </c>
      <c r="U126" s="837">
        <v>118</v>
      </c>
      <c r="V126" s="120"/>
      <c r="W126" s="3" t="s">
        <v>195</v>
      </c>
      <c r="X126" s="240" t="s">
        <v>313</v>
      </c>
      <c r="Y126" s="140">
        <v>1.3</v>
      </c>
      <c r="Z126" s="229">
        <v>1.27</v>
      </c>
    </row>
    <row r="127" spans="1:26" x14ac:dyDescent="0.2">
      <c r="A127" s="1051"/>
      <c r="B127" s="328">
        <v>45494</v>
      </c>
      <c r="C127" s="432" t="str">
        <f t="shared" si="13"/>
        <v>(日)</v>
      </c>
      <c r="D127" s="531" t="s">
        <v>400</v>
      </c>
      <c r="E127" s="474">
        <v>10</v>
      </c>
      <c r="F127" s="475">
        <v>29.2</v>
      </c>
      <c r="G127" s="11">
        <v>28.6</v>
      </c>
      <c r="H127" s="225">
        <v>27.7</v>
      </c>
      <c r="I127" s="12">
        <v>5.4</v>
      </c>
      <c r="J127" s="223">
        <v>1.9</v>
      </c>
      <c r="K127" s="11">
        <v>7.07</v>
      </c>
      <c r="L127" s="223">
        <v>7.17</v>
      </c>
      <c r="M127" s="12">
        <v>18.899999999999999</v>
      </c>
      <c r="N127" s="225">
        <v>18.2</v>
      </c>
      <c r="O127" s="224"/>
      <c r="P127" s="224"/>
      <c r="Q127" s="532"/>
      <c r="R127" s="478"/>
      <c r="S127" s="533"/>
      <c r="T127" s="610">
        <v>265</v>
      </c>
      <c r="U127" s="837">
        <v>90</v>
      </c>
      <c r="V127" s="120"/>
      <c r="W127" s="3" t="s">
        <v>196</v>
      </c>
      <c r="X127" s="240" t="s">
        <v>313</v>
      </c>
      <c r="Y127" s="140">
        <v>0.13200000000000001</v>
      </c>
      <c r="Z127" s="229">
        <v>9.0999999999999998E-2</v>
      </c>
    </row>
    <row r="128" spans="1:26" x14ac:dyDescent="0.2">
      <c r="A128" s="1051"/>
      <c r="B128" s="328">
        <v>45495</v>
      </c>
      <c r="C128" s="432" t="str">
        <f t="shared" si="13"/>
        <v>(月)</v>
      </c>
      <c r="D128" s="531" t="s">
        <v>400</v>
      </c>
      <c r="E128" s="474">
        <v>0</v>
      </c>
      <c r="F128" s="475">
        <v>31.3</v>
      </c>
      <c r="G128" s="11">
        <v>28.6</v>
      </c>
      <c r="H128" s="225">
        <v>28.8</v>
      </c>
      <c r="I128" s="12">
        <v>4.8</v>
      </c>
      <c r="J128" s="223">
        <v>2.2000000000000002</v>
      </c>
      <c r="K128" s="11">
        <v>7.16</v>
      </c>
      <c r="L128" s="223">
        <v>7.24</v>
      </c>
      <c r="M128" s="12">
        <v>18.2</v>
      </c>
      <c r="N128" s="225">
        <v>18.3</v>
      </c>
      <c r="O128" s="224">
        <v>32.1</v>
      </c>
      <c r="P128" s="224">
        <v>61.1</v>
      </c>
      <c r="Q128" s="532">
        <v>13.1</v>
      </c>
      <c r="R128" s="478">
        <v>131</v>
      </c>
      <c r="S128" s="533">
        <v>0.09</v>
      </c>
      <c r="T128" s="610">
        <v>407</v>
      </c>
      <c r="U128" s="837">
        <v>77</v>
      </c>
      <c r="V128" s="120"/>
      <c r="W128" s="3" t="s">
        <v>197</v>
      </c>
      <c r="X128" s="240" t="s">
        <v>313</v>
      </c>
      <c r="Y128" s="138">
        <v>27.8</v>
      </c>
      <c r="Z128" s="228">
        <v>28.4</v>
      </c>
    </row>
    <row r="129" spans="1:26" x14ac:dyDescent="0.2">
      <c r="A129" s="1051"/>
      <c r="B129" s="328">
        <v>45496</v>
      </c>
      <c r="C129" s="432" t="str">
        <f t="shared" si="13"/>
        <v>(火)</v>
      </c>
      <c r="D129" s="531" t="s">
        <v>400</v>
      </c>
      <c r="E129" s="474" t="s">
        <v>24</v>
      </c>
      <c r="F129" s="475">
        <v>32.1</v>
      </c>
      <c r="G129" s="11">
        <v>30.2</v>
      </c>
      <c r="H129" s="225">
        <v>30</v>
      </c>
      <c r="I129" s="12">
        <v>6.1</v>
      </c>
      <c r="J129" s="223">
        <v>2.2000000000000002</v>
      </c>
      <c r="K129" s="11">
        <v>7.4</v>
      </c>
      <c r="L129" s="223">
        <v>7.26</v>
      </c>
      <c r="M129" s="12">
        <v>19.2</v>
      </c>
      <c r="N129" s="225">
        <v>19.3</v>
      </c>
      <c r="O129" s="224">
        <v>35.1</v>
      </c>
      <c r="P129" s="224">
        <v>64.5</v>
      </c>
      <c r="Q129" s="532">
        <v>14.4</v>
      </c>
      <c r="R129" s="478">
        <v>132</v>
      </c>
      <c r="S129" s="533">
        <v>0.08</v>
      </c>
      <c r="T129" s="610">
        <v>654</v>
      </c>
      <c r="U129" s="837">
        <v>70</v>
      </c>
      <c r="V129" s="120"/>
      <c r="W129" s="3" t="s">
        <v>17</v>
      </c>
      <c r="X129" s="240" t="s">
        <v>313</v>
      </c>
      <c r="Y129" s="138">
        <v>19.3</v>
      </c>
      <c r="Z129" s="228">
        <v>18.5</v>
      </c>
    </row>
    <row r="130" spans="1:26" x14ac:dyDescent="0.2">
      <c r="A130" s="1051"/>
      <c r="B130" s="328">
        <v>45497</v>
      </c>
      <c r="C130" s="432" t="str">
        <f t="shared" si="13"/>
        <v>(水)</v>
      </c>
      <c r="D130" s="531" t="s">
        <v>400</v>
      </c>
      <c r="E130" s="474" t="s">
        <v>24</v>
      </c>
      <c r="F130" s="475">
        <v>33.1</v>
      </c>
      <c r="G130" s="11">
        <v>30.8</v>
      </c>
      <c r="H130" s="225">
        <v>30.8</v>
      </c>
      <c r="I130" s="12">
        <v>4.5999999999999996</v>
      </c>
      <c r="J130" s="223">
        <v>2.2000000000000002</v>
      </c>
      <c r="K130" s="11">
        <v>7.23</v>
      </c>
      <c r="L130" s="223">
        <v>7.23</v>
      </c>
      <c r="M130" s="12">
        <v>23.1</v>
      </c>
      <c r="N130" s="225">
        <v>20.6</v>
      </c>
      <c r="O130" s="224">
        <v>36.299999999999997</v>
      </c>
      <c r="P130" s="224">
        <v>68.099999999999994</v>
      </c>
      <c r="Q130" s="532">
        <v>16.2</v>
      </c>
      <c r="R130" s="478">
        <v>143</v>
      </c>
      <c r="S130" s="533">
        <v>0.08</v>
      </c>
      <c r="T130" s="610">
        <v>407</v>
      </c>
      <c r="U130" s="837">
        <v>71</v>
      </c>
      <c r="V130" s="120"/>
      <c r="W130" s="3" t="s">
        <v>198</v>
      </c>
      <c r="X130" s="240" t="s">
        <v>184</v>
      </c>
      <c r="Y130" s="276">
        <v>6.2</v>
      </c>
      <c r="Z130" s="288">
        <v>4.5</v>
      </c>
    </row>
    <row r="131" spans="1:26" x14ac:dyDescent="0.2">
      <c r="A131" s="1051"/>
      <c r="B131" s="328">
        <v>45498</v>
      </c>
      <c r="C131" s="432" t="str">
        <f t="shared" si="13"/>
        <v>(木)</v>
      </c>
      <c r="D131" s="531" t="s">
        <v>400</v>
      </c>
      <c r="E131" s="474">
        <v>0</v>
      </c>
      <c r="F131" s="475">
        <v>31.5</v>
      </c>
      <c r="G131" s="11">
        <v>30.2</v>
      </c>
      <c r="H131" s="225">
        <v>30.7</v>
      </c>
      <c r="I131" s="12">
        <v>4.8</v>
      </c>
      <c r="J131" s="223">
        <v>2.1</v>
      </c>
      <c r="K131" s="11">
        <v>7.23</v>
      </c>
      <c r="L131" s="223">
        <v>7.22</v>
      </c>
      <c r="M131" s="12">
        <v>20.3</v>
      </c>
      <c r="N131" s="225">
        <v>20.3</v>
      </c>
      <c r="O131" s="224">
        <v>36</v>
      </c>
      <c r="P131" s="224">
        <v>65.7</v>
      </c>
      <c r="Q131" s="532">
        <v>15.6</v>
      </c>
      <c r="R131" s="478">
        <v>140</v>
      </c>
      <c r="S131" s="533">
        <v>0.08</v>
      </c>
      <c r="T131" s="610">
        <v>656</v>
      </c>
      <c r="U131" s="837">
        <v>51</v>
      </c>
      <c r="V131" s="120"/>
      <c r="W131" s="3" t="s">
        <v>199</v>
      </c>
      <c r="X131" s="240" t="s">
        <v>313</v>
      </c>
      <c r="Y131" s="276">
        <v>8</v>
      </c>
      <c r="Z131" s="288">
        <v>4</v>
      </c>
    </row>
    <row r="132" spans="1:26" x14ac:dyDescent="0.2">
      <c r="A132" s="1051"/>
      <c r="B132" s="328">
        <v>45499</v>
      </c>
      <c r="C132" s="432" t="str">
        <f t="shared" si="13"/>
        <v>(金)</v>
      </c>
      <c r="D132" s="531" t="s">
        <v>400</v>
      </c>
      <c r="E132" s="474">
        <v>0</v>
      </c>
      <c r="F132" s="475">
        <v>30.2</v>
      </c>
      <c r="G132" s="11">
        <v>31.7</v>
      </c>
      <c r="H132" s="225">
        <v>30.6</v>
      </c>
      <c r="I132" s="12">
        <v>10.5</v>
      </c>
      <c r="J132" s="223">
        <v>2.1</v>
      </c>
      <c r="K132" s="11">
        <v>7.52</v>
      </c>
      <c r="L132" s="223">
        <v>7.33</v>
      </c>
      <c r="M132" s="12">
        <v>21.9</v>
      </c>
      <c r="N132" s="225">
        <v>22.4</v>
      </c>
      <c r="O132" s="224">
        <v>36</v>
      </c>
      <c r="P132" s="224">
        <v>68.3</v>
      </c>
      <c r="Q132" s="532">
        <v>19.600000000000001</v>
      </c>
      <c r="R132" s="478">
        <v>152</v>
      </c>
      <c r="S132" s="533">
        <v>0.06</v>
      </c>
      <c r="T132" s="610">
        <v>470</v>
      </c>
      <c r="U132" s="837">
        <v>51</v>
      </c>
      <c r="V132" s="120"/>
      <c r="W132" s="3"/>
      <c r="X132" s="289"/>
      <c r="Y132" s="311"/>
      <c r="Z132" s="312"/>
    </row>
    <row r="133" spans="1:26" x14ac:dyDescent="0.2">
      <c r="A133" s="1051"/>
      <c r="B133" s="328">
        <v>45500</v>
      </c>
      <c r="C133" s="432" t="str">
        <f t="shared" si="13"/>
        <v>(土)</v>
      </c>
      <c r="D133" s="531" t="s">
        <v>400</v>
      </c>
      <c r="E133" s="474" t="s">
        <v>24</v>
      </c>
      <c r="F133" s="475">
        <v>31</v>
      </c>
      <c r="G133" s="11">
        <v>31.1</v>
      </c>
      <c r="H133" s="225">
        <v>31</v>
      </c>
      <c r="I133" s="12">
        <v>6</v>
      </c>
      <c r="J133" s="223">
        <v>2.6</v>
      </c>
      <c r="K133" s="11">
        <v>7.32</v>
      </c>
      <c r="L133" s="223">
        <v>7.35</v>
      </c>
      <c r="M133" s="12">
        <v>22</v>
      </c>
      <c r="N133" s="225">
        <v>22.7</v>
      </c>
      <c r="O133" s="224"/>
      <c r="P133" s="224"/>
      <c r="Q133" s="532"/>
      <c r="R133" s="478"/>
      <c r="S133" s="533"/>
      <c r="T133" s="610">
        <v>359</v>
      </c>
      <c r="U133" s="837">
        <v>58</v>
      </c>
      <c r="V133" s="120"/>
      <c r="W133" s="3"/>
      <c r="X133" s="289"/>
      <c r="Y133" s="290"/>
      <c r="Z133" s="289"/>
    </row>
    <row r="134" spans="1:26" x14ac:dyDescent="0.2">
      <c r="A134" s="1051"/>
      <c r="B134" s="328">
        <v>45501</v>
      </c>
      <c r="C134" s="432" t="str">
        <f t="shared" si="13"/>
        <v>(日)</v>
      </c>
      <c r="D134" s="531" t="s">
        <v>400</v>
      </c>
      <c r="E134" s="474" t="s">
        <v>24</v>
      </c>
      <c r="F134" s="475">
        <v>32.299999999999997</v>
      </c>
      <c r="G134" s="11">
        <v>31</v>
      </c>
      <c r="H134" s="225">
        <v>30.8</v>
      </c>
      <c r="I134" s="12">
        <v>7</v>
      </c>
      <c r="J134" s="223">
        <v>2.4</v>
      </c>
      <c r="K134" s="11">
        <v>7.33</v>
      </c>
      <c r="L134" s="223">
        <v>7.35</v>
      </c>
      <c r="M134" s="12">
        <v>24.4</v>
      </c>
      <c r="N134" s="225">
        <v>22.6</v>
      </c>
      <c r="O134" s="224"/>
      <c r="P134" s="224"/>
      <c r="Q134" s="532"/>
      <c r="R134" s="478"/>
      <c r="S134" s="533"/>
      <c r="T134" s="610">
        <v>393</v>
      </c>
      <c r="U134" s="837">
        <v>100</v>
      </c>
      <c r="V134" s="120"/>
      <c r="W134" s="291"/>
      <c r="X134" s="292"/>
      <c r="Y134" s="293"/>
      <c r="Z134" s="292"/>
    </row>
    <row r="135" spans="1:26" x14ac:dyDescent="0.2">
      <c r="A135" s="1051"/>
      <c r="B135" s="328">
        <v>45502</v>
      </c>
      <c r="C135" s="432" t="str">
        <f t="shared" si="13"/>
        <v>(月)</v>
      </c>
      <c r="D135" s="531" t="s">
        <v>400</v>
      </c>
      <c r="E135" s="474" t="s">
        <v>24</v>
      </c>
      <c r="F135" s="475">
        <v>34.1</v>
      </c>
      <c r="G135" s="11">
        <v>30.2</v>
      </c>
      <c r="H135" s="225">
        <v>30.7</v>
      </c>
      <c r="I135" s="12">
        <v>7.2</v>
      </c>
      <c r="J135" s="223">
        <v>2.5</v>
      </c>
      <c r="K135" s="11">
        <v>7.13</v>
      </c>
      <c r="L135" s="223">
        <v>7.29</v>
      </c>
      <c r="M135" s="12">
        <v>20.100000000000001</v>
      </c>
      <c r="N135" s="225">
        <v>22.7</v>
      </c>
      <c r="O135" s="224">
        <v>38</v>
      </c>
      <c r="P135" s="224">
        <v>70.099999999999994</v>
      </c>
      <c r="Q135" s="532">
        <v>18.399999999999999</v>
      </c>
      <c r="R135" s="478">
        <v>153</v>
      </c>
      <c r="S135" s="533">
        <v>0.09</v>
      </c>
      <c r="T135" s="610">
        <v>445</v>
      </c>
      <c r="U135" s="837">
        <v>71</v>
      </c>
      <c r="V135" s="120"/>
      <c r="W135" s="9" t="s">
        <v>23</v>
      </c>
      <c r="X135" s="1" t="s">
        <v>24</v>
      </c>
      <c r="Y135" s="1" t="s">
        <v>24</v>
      </c>
      <c r="Z135" s="333" t="s">
        <v>24</v>
      </c>
    </row>
    <row r="136" spans="1:26" ht="13.5" customHeight="1" x14ac:dyDescent="0.2">
      <c r="A136" s="1051"/>
      <c r="B136" s="328">
        <v>45503</v>
      </c>
      <c r="C136" s="432" t="str">
        <f t="shared" si="13"/>
        <v>(火)</v>
      </c>
      <c r="D136" s="531" t="s">
        <v>400</v>
      </c>
      <c r="E136" s="474">
        <v>20</v>
      </c>
      <c r="F136" s="475">
        <v>35.4</v>
      </c>
      <c r="G136" s="11">
        <v>30.8</v>
      </c>
      <c r="H136" s="225">
        <v>31</v>
      </c>
      <c r="I136" s="12">
        <v>5.2</v>
      </c>
      <c r="J136" s="223">
        <v>2.5</v>
      </c>
      <c r="K136" s="11">
        <v>7.28</v>
      </c>
      <c r="L136" s="223">
        <v>7.4</v>
      </c>
      <c r="M136" s="12">
        <v>25.6</v>
      </c>
      <c r="N136" s="225">
        <v>27</v>
      </c>
      <c r="O136" s="224">
        <v>36.799999999999997</v>
      </c>
      <c r="P136" s="224">
        <v>74.099999999999994</v>
      </c>
      <c r="Q136" s="532">
        <v>31.1</v>
      </c>
      <c r="R136" s="478">
        <v>177</v>
      </c>
      <c r="S136" s="533">
        <v>0.08</v>
      </c>
      <c r="T136" s="610">
        <v>325</v>
      </c>
      <c r="U136" s="837">
        <v>48</v>
      </c>
      <c r="V136" s="120"/>
      <c r="W136" s="574" t="s">
        <v>301</v>
      </c>
      <c r="X136" s="583"/>
      <c r="Y136" s="583"/>
      <c r="Z136" s="584"/>
    </row>
    <row r="137" spans="1:26" x14ac:dyDescent="0.2">
      <c r="A137" s="1051"/>
      <c r="B137" s="328">
        <v>45504</v>
      </c>
      <c r="C137" s="432" t="str">
        <f t="shared" si="13"/>
        <v>(水)</v>
      </c>
      <c r="D137" s="544" t="s">
        <v>401</v>
      </c>
      <c r="E137" s="497">
        <v>0.5</v>
      </c>
      <c r="F137" s="535">
        <v>29.4</v>
      </c>
      <c r="G137" s="366">
        <v>30.1</v>
      </c>
      <c r="H137" s="300">
        <v>30.4</v>
      </c>
      <c r="I137" s="537">
        <v>6</v>
      </c>
      <c r="J137" s="536">
        <v>2.7</v>
      </c>
      <c r="K137" s="366">
        <v>7.21</v>
      </c>
      <c r="L137" s="300">
        <v>7.28</v>
      </c>
      <c r="M137" s="537">
        <v>20.5</v>
      </c>
      <c r="N137" s="536">
        <v>22.3</v>
      </c>
      <c r="O137" s="538">
        <v>36</v>
      </c>
      <c r="P137" s="538">
        <v>69.099999999999994</v>
      </c>
      <c r="Q137" s="539">
        <v>19.3</v>
      </c>
      <c r="R137" s="540">
        <v>148</v>
      </c>
      <c r="S137" s="541">
        <v>0.09</v>
      </c>
      <c r="T137" s="545">
        <v>368</v>
      </c>
      <c r="U137" s="842">
        <v>42</v>
      </c>
      <c r="V137" s="120"/>
      <c r="W137" s="585"/>
      <c r="X137" s="586"/>
      <c r="Y137" s="586"/>
      <c r="Z137" s="587"/>
    </row>
    <row r="138" spans="1:26" s="1" customFormat="1" ht="13.5" customHeight="1" x14ac:dyDescent="0.2">
      <c r="A138" s="1051"/>
      <c r="B138" s="1043" t="s">
        <v>239</v>
      </c>
      <c r="C138" s="1043"/>
      <c r="D138" s="479"/>
      <c r="E138" s="464">
        <f>MAX(E107:E137)</f>
        <v>24</v>
      </c>
      <c r="F138" s="480">
        <f t="shared" ref="F138:U138" si="14">IF(COUNT(F107:F137)=0,"",MAX(F107:F137))</f>
        <v>35.4</v>
      </c>
      <c r="G138" s="10">
        <f t="shared" si="14"/>
        <v>31.7</v>
      </c>
      <c r="H138" s="222">
        <f t="shared" si="14"/>
        <v>31</v>
      </c>
      <c r="I138" s="466">
        <f t="shared" si="14"/>
        <v>13.5</v>
      </c>
      <c r="J138" s="467">
        <f t="shared" si="14"/>
        <v>4.2</v>
      </c>
      <c r="K138" s="10">
        <f t="shared" si="14"/>
        <v>7.87</v>
      </c>
      <c r="L138" s="222">
        <f t="shared" si="14"/>
        <v>7.54</v>
      </c>
      <c r="M138" s="466">
        <f t="shared" si="14"/>
        <v>27.1</v>
      </c>
      <c r="N138" s="467">
        <f t="shared" si="14"/>
        <v>27</v>
      </c>
      <c r="O138" s="468">
        <f t="shared" si="14"/>
        <v>43</v>
      </c>
      <c r="P138" s="468">
        <f t="shared" si="14"/>
        <v>80.099999999999994</v>
      </c>
      <c r="Q138" s="518">
        <f t="shared" si="14"/>
        <v>31.1</v>
      </c>
      <c r="R138" s="484">
        <f t="shared" si="14"/>
        <v>177</v>
      </c>
      <c r="S138" s="485">
        <f t="shared" si="14"/>
        <v>0.17</v>
      </c>
      <c r="T138" s="828">
        <f t="shared" si="14"/>
        <v>1446</v>
      </c>
      <c r="U138" s="836">
        <f t="shared" si="14"/>
        <v>187</v>
      </c>
      <c r="V138" s="120"/>
      <c r="W138" s="585"/>
      <c r="X138" s="586"/>
      <c r="Y138" s="586"/>
      <c r="Z138" s="587"/>
    </row>
    <row r="139" spans="1:26" s="1" customFormat="1" ht="13.5" customHeight="1" x14ac:dyDescent="0.2">
      <c r="A139" s="1051"/>
      <c r="B139" s="1044" t="s">
        <v>240</v>
      </c>
      <c r="C139" s="1044"/>
      <c r="D139" s="233"/>
      <c r="E139" s="234">
        <f>MIN(E107:E137)</f>
        <v>0</v>
      </c>
      <c r="F139" s="487">
        <f t="shared" ref="F139:U139" si="15">IF(COUNT(F107:F137)=0,"",MIN(F107:F137))</f>
        <v>24.3</v>
      </c>
      <c r="G139" s="11">
        <f t="shared" si="15"/>
        <v>23.8</v>
      </c>
      <c r="H139" s="223">
        <f t="shared" si="15"/>
        <v>24.4</v>
      </c>
      <c r="I139" s="12">
        <f t="shared" si="15"/>
        <v>1.5</v>
      </c>
      <c r="J139" s="225">
        <f t="shared" si="15"/>
        <v>1.6</v>
      </c>
      <c r="K139" s="11">
        <f t="shared" si="15"/>
        <v>7.02</v>
      </c>
      <c r="L139" s="223">
        <f t="shared" si="15"/>
        <v>7.15</v>
      </c>
      <c r="M139" s="12">
        <f t="shared" si="15"/>
        <v>15.7</v>
      </c>
      <c r="N139" s="225">
        <f t="shared" si="15"/>
        <v>16.399999999999999</v>
      </c>
      <c r="O139" s="224">
        <f t="shared" si="15"/>
        <v>24.4</v>
      </c>
      <c r="P139" s="224">
        <f t="shared" si="15"/>
        <v>53.1</v>
      </c>
      <c r="Q139" s="490">
        <f t="shared" si="15"/>
        <v>11.2</v>
      </c>
      <c r="R139" s="491">
        <f t="shared" si="15"/>
        <v>121</v>
      </c>
      <c r="S139" s="492">
        <f t="shared" si="15"/>
        <v>0.05</v>
      </c>
      <c r="T139" s="827"/>
      <c r="U139" s="837">
        <f t="shared" si="15"/>
        <v>42</v>
      </c>
      <c r="V139" s="81"/>
      <c r="W139" s="585"/>
      <c r="X139" s="586"/>
      <c r="Y139" s="586"/>
      <c r="Z139" s="587"/>
    </row>
    <row r="140" spans="1:26" s="1" customFormat="1" ht="13.5" customHeight="1" x14ac:dyDescent="0.2">
      <c r="A140" s="1051"/>
      <c r="B140" s="1044" t="s">
        <v>241</v>
      </c>
      <c r="C140" s="1044"/>
      <c r="D140" s="233"/>
      <c r="E140" s="235"/>
      <c r="F140" s="494">
        <f t="shared" ref="F140:U140" si="16">IF(COUNT(F107:F137)=0,"",AVERAGE(F107:F137))</f>
        <v>29.609677419354842</v>
      </c>
      <c r="G140" s="309">
        <f t="shared" si="16"/>
        <v>28.390322580645169</v>
      </c>
      <c r="H140" s="510">
        <f t="shared" si="16"/>
        <v>28.467741935483872</v>
      </c>
      <c r="I140" s="511">
        <f t="shared" si="16"/>
        <v>6.2967741935483863</v>
      </c>
      <c r="J140" s="512">
        <f t="shared" si="16"/>
        <v>2.3548387096774199</v>
      </c>
      <c r="K140" s="309">
        <f t="shared" si="16"/>
        <v>7.2441935483870976</v>
      </c>
      <c r="L140" s="510">
        <f t="shared" si="16"/>
        <v>7.290645161290322</v>
      </c>
      <c r="M140" s="511">
        <f t="shared" si="16"/>
        <v>21.638709677419353</v>
      </c>
      <c r="N140" s="512">
        <f t="shared" si="16"/>
        <v>22.041935483870965</v>
      </c>
      <c r="O140" s="513">
        <f t="shared" si="16"/>
        <v>37.054545454545455</v>
      </c>
      <c r="P140" s="513">
        <f t="shared" si="16"/>
        <v>69.381818181818161</v>
      </c>
      <c r="Q140" s="520">
        <f t="shared" si="16"/>
        <v>17.331818181818182</v>
      </c>
      <c r="R140" s="521">
        <f t="shared" si="16"/>
        <v>146.13636363636363</v>
      </c>
      <c r="S140" s="522">
        <f t="shared" si="16"/>
        <v>8.7272727272727293E-2</v>
      </c>
      <c r="T140" s="829"/>
      <c r="U140" s="840">
        <f t="shared" si="16"/>
        <v>76.354838709677423</v>
      </c>
      <c r="V140" s="81"/>
      <c r="W140" s="585"/>
      <c r="X140" s="586"/>
      <c r="Y140" s="586"/>
      <c r="Z140" s="587"/>
    </row>
    <row r="141" spans="1:26" s="1" customFormat="1" ht="13.5" customHeight="1" x14ac:dyDescent="0.2">
      <c r="A141" s="1056"/>
      <c r="B141" s="1045" t="s">
        <v>242</v>
      </c>
      <c r="C141" s="1045"/>
      <c r="D141" s="496"/>
      <c r="E141" s="497">
        <f>SUM(E107:E137)</f>
        <v>123.5</v>
      </c>
      <c r="F141" s="236"/>
      <c r="G141" s="236"/>
      <c r="H141" s="388"/>
      <c r="I141" s="236"/>
      <c r="J141" s="388"/>
      <c r="K141" s="499"/>
      <c r="L141" s="500"/>
      <c r="M141" s="524"/>
      <c r="N141" s="525"/>
      <c r="O141" s="526"/>
      <c r="P141" s="526"/>
      <c r="Q141" s="527"/>
      <c r="R141" s="238"/>
      <c r="S141" s="239"/>
      <c r="T141" s="830">
        <f>SUM(T107:T137)</f>
        <v>15160</v>
      </c>
      <c r="U141" s="841"/>
      <c r="V141" s="81"/>
      <c r="W141" s="588"/>
      <c r="X141" s="589"/>
      <c r="Y141" s="589"/>
      <c r="Z141" s="332"/>
    </row>
    <row r="142" spans="1:26" ht="13.5" customHeight="1" x14ac:dyDescent="0.2">
      <c r="A142" s="1058" t="s">
        <v>215</v>
      </c>
      <c r="B142" s="389">
        <v>45505</v>
      </c>
      <c r="C142" s="432" t="str">
        <f>IF(B142="","",IF(WEEKDAY(B142)=1,"(日)",IF(WEEKDAY(B142)=2,"(月)",IF(WEEKDAY(B142)=3,"(火)",IF(WEEKDAY(B142)=4,"(水)",IF(WEEKDAY(B142)=5,"(木)",IF(WEEKDAY(B142)=6,"(金)","(土)")))))))</f>
        <v>(木)</v>
      </c>
      <c r="D142" s="529" t="s">
        <v>400</v>
      </c>
      <c r="E142" s="464" t="s">
        <v>24</v>
      </c>
      <c r="F142" s="465">
        <v>29.2</v>
      </c>
      <c r="G142" s="10">
        <v>30.6</v>
      </c>
      <c r="H142" s="467">
        <v>30.7</v>
      </c>
      <c r="I142" s="466">
        <v>3.5</v>
      </c>
      <c r="J142" s="222">
        <v>2.6</v>
      </c>
      <c r="K142" s="10">
        <v>7.21</v>
      </c>
      <c r="L142" s="222">
        <v>7.31</v>
      </c>
      <c r="M142" s="466">
        <v>20.9</v>
      </c>
      <c r="N142" s="467">
        <v>21.1</v>
      </c>
      <c r="O142" s="468">
        <v>37.200000000000003</v>
      </c>
      <c r="P142" s="468">
        <v>69.099999999999994</v>
      </c>
      <c r="Q142" s="222">
        <v>15.8</v>
      </c>
      <c r="R142" s="472">
        <v>138</v>
      </c>
      <c r="S142" s="530">
        <v>7.0000000000000007E-2</v>
      </c>
      <c r="T142" s="603">
        <v>342</v>
      </c>
      <c r="U142" s="836">
        <v>51</v>
      </c>
      <c r="V142" s="80"/>
      <c r="W142" s="338" t="s">
        <v>286</v>
      </c>
      <c r="X142" s="342"/>
      <c r="Y142" s="341">
        <v>45512</v>
      </c>
      <c r="Z142" s="339"/>
    </row>
    <row r="143" spans="1:26" x14ac:dyDescent="0.2">
      <c r="A143" s="1059"/>
      <c r="B143" s="328">
        <v>45506</v>
      </c>
      <c r="C143" s="432" t="str">
        <f t="shared" ref="C143:C172" si="17">IF(B143="","",IF(WEEKDAY(B143)=1,"(日)",IF(WEEKDAY(B143)=2,"(月)",IF(WEEKDAY(B143)=3,"(火)",IF(WEEKDAY(B143)=4,"(水)",IF(WEEKDAY(B143)=5,"(木)",IF(WEEKDAY(B143)=6,"(金)","(土)")))))))</f>
        <v>(金)</v>
      </c>
      <c r="D143" s="531" t="s">
        <v>401</v>
      </c>
      <c r="E143" s="474" t="s">
        <v>24</v>
      </c>
      <c r="F143" s="475">
        <v>29.2</v>
      </c>
      <c r="G143" s="11">
        <v>30.8</v>
      </c>
      <c r="H143" s="225">
        <v>30.9</v>
      </c>
      <c r="I143" s="12">
        <v>4.8</v>
      </c>
      <c r="J143" s="223">
        <v>2.7</v>
      </c>
      <c r="K143" s="11">
        <v>7.31</v>
      </c>
      <c r="L143" s="223">
        <v>7.41</v>
      </c>
      <c r="M143" s="12">
        <v>20.9</v>
      </c>
      <c r="N143" s="225">
        <v>21.3</v>
      </c>
      <c r="O143" s="224">
        <v>40.299999999999997</v>
      </c>
      <c r="P143" s="224">
        <v>70.099999999999994</v>
      </c>
      <c r="Q143" s="223">
        <v>15</v>
      </c>
      <c r="R143" s="478">
        <v>140</v>
      </c>
      <c r="S143" s="533">
        <v>0.06</v>
      </c>
      <c r="T143" s="610">
        <v>428</v>
      </c>
      <c r="U143" s="837">
        <v>43</v>
      </c>
      <c r="V143" s="80"/>
      <c r="W143" s="343" t="s">
        <v>2</v>
      </c>
      <c r="X143" s="344" t="s">
        <v>305</v>
      </c>
      <c r="Y143" s="447">
        <v>29</v>
      </c>
      <c r="Z143" s="462"/>
    </row>
    <row r="144" spans="1:26" x14ac:dyDescent="0.2">
      <c r="A144" s="1059"/>
      <c r="B144" s="328">
        <v>45507</v>
      </c>
      <c r="C144" s="432" t="str">
        <f t="shared" si="17"/>
        <v>(土)</v>
      </c>
      <c r="D144" s="531" t="s">
        <v>400</v>
      </c>
      <c r="E144" s="474" t="s">
        <v>24</v>
      </c>
      <c r="F144" s="475">
        <v>30.6</v>
      </c>
      <c r="G144" s="11">
        <v>31.1</v>
      </c>
      <c r="H144" s="225">
        <v>31.1</v>
      </c>
      <c r="I144" s="12">
        <v>6.1</v>
      </c>
      <c r="J144" s="223">
        <v>2.8</v>
      </c>
      <c r="K144" s="11">
        <v>7.37</v>
      </c>
      <c r="L144" s="223">
        <v>7.5</v>
      </c>
      <c r="M144" s="12">
        <v>21.3</v>
      </c>
      <c r="N144" s="225">
        <v>21.3</v>
      </c>
      <c r="O144" s="224"/>
      <c r="P144" s="224"/>
      <c r="Q144" s="223"/>
      <c r="R144" s="478"/>
      <c r="S144" s="533"/>
      <c r="T144" s="610">
        <v>573</v>
      </c>
      <c r="U144" s="837">
        <v>38</v>
      </c>
      <c r="V144" s="80"/>
      <c r="W144" s="4" t="s">
        <v>19</v>
      </c>
      <c r="X144" s="5" t="s">
        <v>20</v>
      </c>
      <c r="Y144" s="6" t="s">
        <v>21</v>
      </c>
      <c r="Z144" s="5" t="s">
        <v>22</v>
      </c>
    </row>
    <row r="145" spans="1:26" x14ac:dyDescent="0.2">
      <c r="A145" s="1059"/>
      <c r="B145" s="328">
        <v>45508</v>
      </c>
      <c r="C145" s="432" t="str">
        <f t="shared" si="17"/>
        <v>(日)</v>
      </c>
      <c r="D145" s="531" t="s">
        <v>400</v>
      </c>
      <c r="E145" s="474" t="s">
        <v>24</v>
      </c>
      <c r="F145" s="475">
        <v>31.9</v>
      </c>
      <c r="G145" s="11">
        <v>31.4</v>
      </c>
      <c r="H145" s="225">
        <v>31.4</v>
      </c>
      <c r="I145" s="12">
        <v>4.9000000000000004</v>
      </c>
      <c r="J145" s="223">
        <v>2.6</v>
      </c>
      <c r="K145" s="11">
        <v>7.34</v>
      </c>
      <c r="L145" s="223">
        <v>7.51</v>
      </c>
      <c r="M145" s="12">
        <v>22.9</v>
      </c>
      <c r="N145" s="225">
        <v>22.2</v>
      </c>
      <c r="O145" s="224"/>
      <c r="P145" s="224"/>
      <c r="Q145" s="223"/>
      <c r="R145" s="478"/>
      <c r="S145" s="533"/>
      <c r="T145" s="610">
        <v>325</v>
      </c>
      <c r="U145" s="837">
        <v>39</v>
      </c>
      <c r="V145" s="80"/>
      <c r="W145" s="2" t="s">
        <v>182</v>
      </c>
      <c r="X145" s="7" t="s">
        <v>11</v>
      </c>
      <c r="Y145" s="10">
        <v>31.2</v>
      </c>
      <c r="Z145" s="222">
        <v>31.4</v>
      </c>
    </row>
    <row r="146" spans="1:26" x14ac:dyDescent="0.2">
      <c r="A146" s="1059"/>
      <c r="B146" s="328">
        <v>45509</v>
      </c>
      <c r="C146" s="432" t="str">
        <f t="shared" si="17"/>
        <v>(月)</v>
      </c>
      <c r="D146" s="531" t="s">
        <v>400</v>
      </c>
      <c r="E146" s="474" t="s">
        <v>24</v>
      </c>
      <c r="F146" s="475">
        <v>32.1</v>
      </c>
      <c r="G146" s="11">
        <v>32.9</v>
      </c>
      <c r="H146" s="225">
        <v>32</v>
      </c>
      <c r="I146" s="12">
        <v>17.7</v>
      </c>
      <c r="J146" s="223">
        <v>3.7</v>
      </c>
      <c r="K146" s="11">
        <v>8.35</v>
      </c>
      <c r="L146" s="223">
        <v>7.82</v>
      </c>
      <c r="M146" s="12">
        <v>24</v>
      </c>
      <c r="N146" s="225">
        <v>23.9</v>
      </c>
      <c r="O146" s="224">
        <v>46.1</v>
      </c>
      <c r="P146" s="224">
        <v>77.099999999999994</v>
      </c>
      <c r="Q146" s="223">
        <v>18.7</v>
      </c>
      <c r="R146" s="478">
        <v>151</v>
      </c>
      <c r="S146" s="533">
        <v>0.05</v>
      </c>
      <c r="T146" s="610">
        <v>1736</v>
      </c>
      <c r="U146" s="837">
        <v>37</v>
      </c>
      <c r="V146" s="80"/>
      <c r="W146" s="3" t="s">
        <v>183</v>
      </c>
      <c r="X146" s="8" t="s">
        <v>184</v>
      </c>
      <c r="Y146" s="11">
        <v>9.1999999999999993</v>
      </c>
      <c r="Z146" s="223">
        <v>2.4</v>
      </c>
    </row>
    <row r="147" spans="1:26" x14ac:dyDescent="0.2">
      <c r="A147" s="1059"/>
      <c r="B147" s="328">
        <v>45510</v>
      </c>
      <c r="C147" s="432" t="str">
        <f t="shared" si="17"/>
        <v>(火)</v>
      </c>
      <c r="D147" s="531" t="s">
        <v>401</v>
      </c>
      <c r="E147" s="474" t="s">
        <v>24</v>
      </c>
      <c r="F147" s="475">
        <v>30.8</v>
      </c>
      <c r="G147" s="11">
        <v>31.6</v>
      </c>
      <c r="H147" s="225">
        <v>31.8</v>
      </c>
      <c r="I147" s="12">
        <v>7.9</v>
      </c>
      <c r="J147" s="223">
        <v>2.9</v>
      </c>
      <c r="K147" s="11">
        <v>7.6</v>
      </c>
      <c r="L147" s="223">
        <v>7.44</v>
      </c>
      <c r="M147" s="12">
        <v>26.3</v>
      </c>
      <c r="N147" s="225">
        <v>25</v>
      </c>
      <c r="O147" s="224">
        <v>46.1</v>
      </c>
      <c r="P147" s="224">
        <v>76.900000000000006</v>
      </c>
      <c r="Q147" s="223">
        <v>21.4</v>
      </c>
      <c r="R147" s="478">
        <v>154</v>
      </c>
      <c r="S147" s="533">
        <v>0.04</v>
      </c>
      <c r="T147" s="610">
        <v>616</v>
      </c>
      <c r="U147" s="837">
        <v>62</v>
      </c>
      <c r="V147" s="80"/>
      <c r="W147" s="3" t="s">
        <v>12</v>
      </c>
      <c r="X147" s="8"/>
      <c r="Y147" s="11">
        <v>7.31</v>
      </c>
      <c r="Z147" s="223">
        <v>7.32</v>
      </c>
    </row>
    <row r="148" spans="1:26" x14ac:dyDescent="0.2">
      <c r="A148" s="1059"/>
      <c r="B148" s="328">
        <v>45511</v>
      </c>
      <c r="C148" s="432" t="str">
        <f t="shared" si="17"/>
        <v>(水)</v>
      </c>
      <c r="D148" s="531" t="s">
        <v>400</v>
      </c>
      <c r="E148" s="474">
        <v>9</v>
      </c>
      <c r="F148" s="475">
        <v>29.9</v>
      </c>
      <c r="G148" s="11">
        <v>31.3</v>
      </c>
      <c r="H148" s="225">
        <v>31.4</v>
      </c>
      <c r="I148" s="12">
        <v>7</v>
      </c>
      <c r="J148" s="223">
        <v>2.6</v>
      </c>
      <c r="K148" s="11">
        <v>7.47</v>
      </c>
      <c r="L148" s="223">
        <v>7.39</v>
      </c>
      <c r="M148" s="12">
        <v>30.7</v>
      </c>
      <c r="N148" s="225">
        <v>29.5</v>
      </c>
      <c r="O148" s="224">
        <v>47.8</v>
      </c>
      <c r="P148" s="224">
        <v>83.3</v>
      </c>
      <c r="Q148" s="223">
        <v>31.1</v>
      </c>
      <c r="R148" s="478">
        <v>178</v>
      </c>
      <c r="S148" s="533">
        <v>0.04</v>
      </c>
      <c r="T148" s="610">
        <v>599</v>
      </c>
      <c r="U148" s="837">
        <v>51</v>
      </c>
      <c r="V148" s="80"/>
      <c r="W148" s="3" t="s">
        <v>185</v>
      </c>
      <c r="X148" s="8" t="s">
        <v>13</v>
      </c>
      <c r="Y148" s="309">
        <v>23.8</v>
      </c>
      <c r="Z148" s="223">
        <v>28.9</v>
      </c>
    </row>
    <row r="149" spans="1:26" x14ac:dyDescent="0.2">
      <c r="A149" s="1059"/>
      <c r="B149" s="328">
        <v>45512</v>
      </c>
      <c r="C149" s="432" t="str">
        <f t="shared" si="17"/>
        <v>(木)</v>
      </c>
      <c r="D149" s="531" t="s">
        <v>400</v>
      </c>
      <c r="E149" s="474">
        <v>11</v>
      </c>
      <c r="F149" s="475">
        <v>29</v>
      </c>
      <c r="G149" s="11">
        <v>31.2</v>
      </c>
      <c r="H149" s="225">
        <v>31.4</v>
      </c>
      <c r="I149" s="12">
        <v>9.1999999999999993</v>
      </c>
      <c r="J149" s="223">
        <v>2.4</v>
      </c>
      <c r="K149" s="11">
        <v>7.31</v>
      </c>
      <c r="L149" s="223">
        <v>7.32</v>
      </c>
      <c r="M149" s="12">
        <v>23.8</v>
      </c>
      <c r="N149" s="225">
        <v>28.9</v>
      </c>
      <c r="O149" s="224">
        <v>50.1</v>
      </c>
      <c r="P149" s="224">
        <v>78.099999999999994</v>
      </c>
      <c r="Q149" s="223">
        <v>31.1</v>
      </c>
      <c r="R149" s="478">
        <v>170</v>
      </c>
      <c r="S149" s="533">
        <v>0.04</v>
      </c>
      <c r="T149" s="610">
        <v>547</v>
      </c>
      <c r="U149" s="837">
        <v>166</v>
      </c>
      <c r="V149" s="80"/>
      <c r="W149" s="3" t="s">
        <v>186</v>
      </c>
      <c r="X149" s="240" t="s">
        <v>313</v>
      </c>
      <c r="Y149" s="276">
        <v>38.799999999999997</v>
      </c>
      <c r="Z149" s="243">
        <v>50.1</v>
      </c>
    </row>
    <row r="150" spans="1:26" x14ac:dyDescent="0.2">
      <c r="A150" s="1059"/>
      <c r="B150" s="328">
        <v>45513</v>
      </c>
      <c r="C150" s="432" t="str">
        <f t="shared" si="17"/>
        <v>(金)</v>
      </c>
      <c r="D150" s="531" t="s">
        <v>400</v>
      </c>
      <c r="E150" s="474" t="s">
        <v>24</v>
      </c>
      <c r="F150" s="475">
        <v>30.8</v>
      </c>
      <c r="G150" s="11">
        <v>28.2</v>
      </c>
      <c r="H150" s="225">
        <v>29.5</v>
      </c>
      <c r="I150" s="12">
        <v>10.5</v>
      </c>
      <c r="J150" s="223">
        <v>2.6</v>
      </c>
      <c r="K150" s="11">
        <v>7.05</v>
      </c>
      <c r="L150" s="223">
        <v>7.17</v>
      </c>
      <c r="M150" s="12">
        <v>17.7</v>
      </c>
      <c r="N150" s="225">
        <v>20.8</v>
      </c>
      <c r="O150" s="224">
        <v>31</v>
      </c>
      <c r="P150" s="224">
        <v>60.9</v>
      </c>
      <c r="Q150" s="223">
        <v>17.899999999999999</v>
      </c>
      <c r="R150" s="478">
        <v>140</v>
      </c>
      <c r="S150" s="533">
        <v>0.09</v>
      </c>
      <c r="T150" s="610">
        <v>684</v>
      </c>
      <c r="U150" s="837">
        <v>124</v>
      </c>
      <c r="V150" s="80"/>
      <c r="W150" s="3" t="s">
        <v>187</v>
      </c>
      <c r="X150" s="240" t="s">
        <v>313</v>
      </c>
      <c r="Y150" s="276">
        <v>69.099999999999994</v>
      </c>
      <c r="Z150" s="243">
        <v>78.099999999999994</v>
      </c>
    </row>
    <row r="151" spans="1:26" x14ac:dyDescent="0.2">
      <c r="A151" s="1059"/>
      <c r="B151" s="328">
        <v>45514</v>
      </c>
      <c r="C151" s="432" t="str">
        <f t="shared" si="17"/>
        <v>(土)</v>
      </c>
      <c r="D151" s="531" t="s">
        <v>401</v>
      </c>
      <c r="E151" s="474">
        <v>0</v>
      </c>
      <c r="F151" s="475">
        <v>30.7</v>
      </c>
      <c r="G151" s="11">
        <v>28.7</v>
      </c>
      <c r="H151" s="225">
        <v>28.7</v>
      </c>
      <c r="I151" s="12">
        <v>21.3</v>
      </c>
      <c r="J151" s="223">
        <v>2.4</v>
      </c>
      <c r="K151" s="11">
        <v>7.03</v>
      </c>
      <c r="L151" s="223">
        <v>7.15</v>
      </c>
      <c r="M151" s="12">
        <v>15.8</v>
      </c>
      <c r="N151" s="225">
        <v>16.7</v>
      </c>
      <c r="O151" s="224"/>
      <c r="P151" s="224"/>
      <c r="Q151" s="223"/>
      <c r="R151" s="478"/>
      <c r="S151" s="533"/>
      <c r="T151" s="610">
        <v>650</v>
      </c>
      <c r="U151" s="837">
        <v>161</v>
      </c>
      <c r="V151" s="80"/>
      <c r="W151" s="3" t="s">
        <v>188</v>
      </c>
      <c r="X151" s="240" t="s">
        <v>313</v>
      </c>
      <c r="Y151" s="276">
        <v>46</v>
      </c>
      <c r="Z151" s="243">
        <v>55.1</v>
      </c>
    </row>
    <row r="152" spans="1:26" x14ac:dyDescent="0.2">
      <c r="A152" s="1059"/>
      <c r="B152" s="328">
        <v>45515</v>
      </c>
      <c r="C152" s="432" t="str">
        <f t="shared" si="17"/>
        <v>(日)</v>
      </c>
      <c r="D152" s="531" t="s">
        <v>400</v>
      </c>
      <c r="E152" s="474" t="s">
        <v>24</v>
      </c>
      <c r="F152" s="475">
        <v>32.1</v>
      </c>
      <c r="G152" s="11">
        <v>29</v>
      </c>
      <c r="H152" s="225">
        <v>28.9</v>
      </c>
      <c r="I152" s="12">
        <v>5.9</v>
      </c>
      <c r="J152" s="223">
        <v>2.4</v>
      </c>
      <c r="K152" s="11">
        <v>7.03</v>
      </c>
      <c r="L152" s="223">
        <v>7.13</v>
      </c>
      <c r="M152" s="12">
        <v>17.3</v>
      </c>
      <c r="N152" s="225">
        <v>17.100000000000001</v>
      </c>
      <c r="O152" s="224"/>
      <c r="P152" s="224"/>
      <c r="Q152" s="223"/>
      <c r="R152" s="478"/>
      <c r="S152" s="533"/>
      <c r="T152" s="610">
        <v>419</v>
      </c>
      <c r="U152" s="837">
        <v>94</v>
      </c>
      <c r="V152" s="80"/>
      <c r="W152" s="3" t="s">
        <v>189</v>
      </c>
      <c r="X152" s="240" t="s">
        <v>313</v>
      </c>
      <c r="Y152" s="276">
        <v>23.1</v>
      </c>
      <c r="Z152" s="243">
        <v>23</v>
      </c>
    </row>
    <row r="153" spans="1:26" x14ac:dyDescent="0.2">
      <c r="A153" s="1059"/>
      <c r="B153" s="328">
        <v>45516</v>
      </c>
      <c r="C153" s="432" t="str">
        <f t="shared" si="17"/>
        <v>(月)</v>
      </c>
      <c r="D153" s="531" t="s">
        <v>400</v>
      </c>
      <c r="E153" s="474" t="s">
        <v>24</v>
      </c>
      <c r="F153" s="475">
        <v>33.299999999999997</v>
      </c>
      <c r="G153" s="11">
        <v>29.6</v>
      </c>
      <c r="H153" s="225">
        <v>29.6</v>
      </c>
      <c r="I153" s="12">
        <v>11.1</v>
      </c>
      <c r="J153" s="223">
        <v>3</v>
      </c>
      <c r="K153" s="11">
        <v>7.08</v>
      </c>
      <c r="L153" s="223">
        <v>7.18</v>
      </c>
      <c r="M153" s="12">
        <v>16.899999999999999</v>
      </c>
      <c r="N153" s="225">
        <v>17.7</v>
      </c>
      <c r="O153" s="224"/>
      <c r="P153" s="224"/>
      <c r="Q153" s="223"/>
      <c r="R153" s="478"/>
      <c r="S153" s="533"/>
      <c r="T153" s="610">
        <v>197</v>
      </c>
      <c r="U153" s="837">
        <v>53</v>
      </c>
      <c r="V153" s="80"/>
      <c r="W153" s="3" t="s">
        <v>190</v>
      </c>
      <c r="X153" s="240" t="s">
        <v>313</v>
      </c>
      <c r="Y153" s="139">
        <v>16.100000000000001</v>
      </c>
      <c r="Z153" s="244">
        <v>31.1</v>
      </c>
    </row>
    <row r="154" spans="1:26" x14ac:dyDescent="0.2">
      <c r="A154" s="1059"/>
      <c r="B154" s="328">
        <v>45517</v>
      </c>
      <c r="C154" s="432" t="str">
        <f t="shared" si="17"/>
        <v>(火)</v>
      </c>
      <c r="D154" s="531" t="s">
        <v>400</v>
      </c>
      <c r="E154" s="474" t="s">
        <v>24</v>
      </c>
      <c r="F154" s="475">
        <v>32.1</v>
      </c>
      <c r="G154" s="11">
        <v>30</v>
      </c>
      <c r="H154" s="225">
        <v>30.1</v>
      </c>
      <c r="I154" s="12">
        <v>2.4</v>
      </c>
      <c r="J154" s="223">
        <v>2.8</v>
      </c>
      <c r="K154" s="11">
        <v>7.04</v>
      </c>
      <c r="L154" s="223">
        <v>7.24</v>
      </c>
      <c r="M154" s="12">
        <v>19.5</v>
      </c>
      <c r="N154" s="225">
        <v>18</v>
      </c>
      <c r="O154" s="224">
        <v>34.6</v>
      </c>
      <c r="P154" s="224">
        <v>54.5</v>
      </c>
      <c r="Q154" s="223">
        <v>12.6</v>
      </c>
      <c r="R154" s="478">
        <v>126</v>
      </c>
      <c r="S154" s="533">
        <v>0.09</v>
      </c>
      <c r="T154" s="610">
        <v>239</v>
      </c>
      <c r="U154" s="837">
        <v>40</v>
      </c>
      <c r="V154" s="80"/>
      <c r="W154" s="3" t="s">
        <v>191</v>
      </c>
      <c r="X154" s="240" t="s">
        <v>313</v>
      </c>
      <c r="Y154" s="141">
        <v>154</v>
      </c>
      <c r="Z154" s="310">
        <v>170</v>
      </c>
    </row>
    <row r="155" spans="1:26" x14ac:dyDescent="0.2">
      <c r="A155" s="1059"/>
      <c r="B155" s="328">
        <v>45518</v>
      </c>
      <c r="C155" s="432" t="str">
        <f t="shared" si="17"/>
        <v>(水)</v>
      </c>
      <c r="D155" s="531" t="s">
        <v>400</v>
      </c>
      <c r="E155" s="474" t="s">
        <v>24</v>
      </c>
      <c r="F155" s="475">
        <v>32.299999999999997</v>
      </c>
      <c r="G155" s="11">
        <v>30.9</v>
      </c>
      <c r="H155" s="225">
        <v>30.8</v>
      </c>
      <c r="I155" s="12">
        <v>1.8</v>
      </c>
      <c r="J155" s="223">
        <v>2.6</v>
      </c>
      <c r="K155" s="11">
        <v>7.05</v>
      </c>
      <c r="L155" s="223">
        <v>7.26</v>
      </c>
      <c r="M155" s="12">
        <v>20.7</v>
      </c>
      <c r="N155" s="225">
        <v>22.6</v>
      </c>
      <c r="O155" s="224">
        <v>32.9</v>
      </c>
      <c r="P155" s="224">
        <v>66.5</v>
      </c>
      <c r="Q155" s="223">
        <v>22.7</v>
      </c>
      <c r="R155" s="478">
        <v>148</v>
      </c>
      <c r="S155" s="533">
        <v>7.0000000000000007E-2</v>
      </c>
      <c r="T155" s="610">
        <v>281</v>
      </c>
      <c r="U155" s="837">
        <v>114</v>
      </c>
      <c r="V155" s="80"/>
      <c r="W155" s="3" t="s">
        <v>192</v>
      </c>
      <c r="X155" s="240" t="s">
        <v>313</v>
      </c>
      <c r="Y155" s="140">
        <v>0.37</v>
      </c>
      <c r="Z155" s="227">
        <v>0.04</v>
      </c>
    </row>
    <row r="156" spans="1:26" x14ac:dyDescent="0.2">
      <c r="A156" s="1059"/>
      <c r="B156" s="328">
        <v>45519</v>
      </c>
      <c r="C156" s="432" t="str">
        <f t="shared" si="17"/>
        <v>(木)</v>
      </c>
      <c r="D156" s="531" t="s">
        <v>400</v>
      </c>
      <c r="E156" s="474" t="s">
        <v>24</v>
      </c>
      <c r="F156" s="475">
        <v>32.200000000000003</v>
      </c>
      <c r="G156" s="11">
        <v>28.8</v>
      </c>
      <c r="H156" s="225">
        <v>31.2</v>
      </c>
      <c r="I156" s="12">
        <v>18.100000000000001</v>
      </c>
      <c r="J156" s="223">
        <v>2.7</v>
      </c>
      <c r="K156" s="11">
        <v>7.04</v>
      </c>
      <c r="L156" s="223">
        <v>7.39</v>
      </c>
      <c r="M156" s="12">
        <v>17.899999999999999</v>
      </c>
      <c r="N156" s="225">
        <v>21.1</v>
      </c>
      <c r="O156" s="224">
        <v>37.200000000000003</v>
      </c>
      <c r="P156" s="224">
        <v>64.900000000000006</v>
      </c>
      <c r="Q156" s="223">
        <v>15.2</v>
      </c>
      <c r="R156" s="478">
        <v>146</v>
      </c>
      <c r="S156" s="533">
        <v>7.0000000000000007E-2</v>
      </c>
      <c r="T156" s="610">
        <v>1087</v>
      </c>
      <c r="U156" s="837">
        <v>151</v>
      </c>
      <c r="V156" s="80"/>
      <c r="W156" s="3" t="s">
        <v>14</v>
      </c>
      <c r="X156" s="240" t="s">
        <v>313</v>
      </c>
      <c r="Y156" s="138">
        <v>5.4</v>
      </c>
      <c r="Z156" s="228">
        <v>4.2</v>
      </c>
    </row>
    <row r="157" spans="1:26" x14ac:dyDescent="0.2">
      <c r="A157" s="1059"/>
      <c r="B157" s="328">
        <v>45520</v>
      </c>
      <c r="C157" s="432" t="str">
        <f t="shared" si="17"/>
        <v>(金)</v>
      </c>
      <c r="D157" s="531" t="s">
        <v>402</v>
      </c>
      <c r="E157" s="474">
        <v>80.5</v>
      </c>
      <c r="F157" s="475">
        <v>28.4</v>
      </c>
      <c r="G157" s="11">
        <v>28.6</v>
      </c>
      <c r="H157" s="225">
        <v>29.3</v>
      </c>
      <c r="I157" s="12">
        <v>24.1</v>
      </c>
      <c r="J157" s="223">
        <v>2.2999999999999998</v>
      </c>
      <c r="K157" s="11">
        <v>7.11</v>
      </c>
      <c r="L157" s="223">
        <v>7.04</v>
      </c>
      <c r="M157" s="12">
        <v>17.899999999999999</v>
      </c>
      <c r="N157" s="225">
        <v>17.399999999999999</v>
      </c>
      <c r="O157" s="224">
        <v>28.2</v>
      </c>
      <c r="P157" s="224">
        <v>55.1</v>
      </c>
      <c r="Q157" s="223">
        <v>11.6</v>
      </c>
      <c r="R157" s="478">
        <v>124</v>
      </c>
      <c r="S157" s="533">
        <v>0.08</v>
      </c>
      <c r="T157" s="610">
        <v>778</v>
      </c>
      <c r="U157" s="837">
        <v>182</v>
      </c>
      <c r="V157" s="80"/>
      <c r="W157" s="3" t="s">
        <v>15</v>
      </c>
      <c r="X157" s="240" t="s">
        <v>313</v>
      </c>
      <c r="Y157" s="138">
        <v>1.8</v>
      </c>
      <c r="Z157" s="228">
        <v>1.8</v>
      </c>
    </row>
    <row r="158" spans="1:26" x14ac:dyDescent="0.2">
      <c r="A158" s="1059"/>
      <c r="B158" s="328">
        <v>45521</v>
      </c>
      <c r="C158" s="432" t="str">
        <f t="shared" si="17"/>
        <v>(土)</v>
      </c>
      <c r="D158" s="531" t="s">
        <v>400</v>
      </c>
      <c r="E158" s="474">
        <v>2.5</v>
      </c>
      <c r="F158" s="475">
        <v>30.4</v>
      </c>
      <c r="G158" s="11">
        <v>27.7</v>
      </c>
      <c r="H158" s="225">
        <v>28.5</v>
      </c>
      <c r="I158" s="12">
        <v>3.5</v>
      </c>
      <c r="J158" s="223">
        <v>2.7</v>
      </c>
      <c r="K158" s="11">
        <v>7.05</v>
      </c>
      <c r="L158" s="223">
        <v>7.08</v>
      </c>
      <c r="M158" s="12">
        <v>17.2</v>
      </c>
      <c r="N158" s="225">
        <v>17.5</v>
      </c>
      <c r="O158" s="224"/>
      <c r="P158" s="224"/>
      <c r="Q158" s="223"/>
      <c r="R158" s="478"/>
      <c r="S158" s="533"/>
      <c r="T158" s="610">
        <v>530</v>
      </c>
      <c r="U158" s="837">
        <v>157</v>
      </c>
      <c r="V158" s="80"/>
      <c r="W158" s="3" t="s">
        <v>193</v>
      </c>
      <c r="X158" s="240" t="s">
        <v>313</v>
      </c>
      <c r="Y158" s="138">
        <v>4</v>
      </c>
      <c r="Z158" s="228">
        <v>5.2</v>
      </c>
    </row>
    <row r="159" spans="1:26" x14ac:dyDescent="0.2">
      <c r="A159" s="1059"/>
      <c r="B159" s="328">
        <v>45522</v>
      </c>
      <c r="C159" s="432" t="str">
        <f t="shared" si="17"/>
        <v>(日)</v>
      </c>
      <c r="D159" s="531" t="s">
        <v>401</v>
      </c>
      <c r="E159" s="474">
        <v>0</v>
      </c>
      <c r="F159" s="475">
        <v>28.8</v>
      </c>
      <c r="G159" s="11">
        <v>28.9</v>
      </c>
      <c r="H159" s="225">
        <v>28.8</v>
      </c>
      <c r="I159" s="12">
        <v>16.2</v>
      </c>
      <c r="J159" s="223">
        <v>1.7</v>
      </c>
      <c r="K159" s="11">
        <v>7.17</v>
      </c>
      <c r="L159" s="223">
        <v>7.09</v>
      </c>
      <c r="M159" s="12">
        <v>18</v>
      </c>
      <c r="N159" s="225">
        <v>18.100000000000001</v>
      </c>
      <c r="O159" s="224"/>
      <c r="P159" s="224"/>
      <c r="Q159" s="223"/>
      <c r="R159" s="478"/>
      <c r="S159" s="533"/>
      <c r="T159" s="610">
        <v>460</v>
      </c>
      <c r="U159" s="837">
        <v>78</v>
      </c>
      <c r="V159" s="80"/>
      <c r="W159" s="3" t="s">
        <v>194</v>
      </c>
      <c r="X159" s="240" t="s">
        <v>313</v>
      </c>
      <c r="Y159" s="140">
        <v>6.3E-2</v>
      </c>
      <c r="Z159" s="229">
        <v>2.4E-2</v>
      </c>
    </row>
    <row r="160" spans="1:26" x14ac:dyDescent="0.2">
      <c r="A160" s="1059"/>
      <c r="B160" s="328">
        <v>45523</v>
      </c>
      <c r="C160" s="432" t="str">
        <f t="shared" si="17"/>
        <v>(月)</v>
      </c>
      <c r="D160" s="531" t="s">
        <v>400</v>
      </c>
      <c r="E160" s="474">
        <v>12.5</v>
      </c>
      <c r="F160" s="475">
        <v>30.2</v>
      </c>
      <c r="G160" s="11">
        <v>29.1</v>
      </c>
      <c r="H160" s="225">
        <v>29.3</v>
      </c>
      <c r="I160" s="12">
        <v>12.8</v>
      </c>
      <c r="J160" s="223">
        <v>1.9</v>
      </c>
      <c r="K160" s="11">
        <v>7.16</v>
      </c>
      <c r="L160" s="223">
        <v>7.12</v>
      </c>
      <c r="M160" s="12">
        <v>18.8</v>
      </c>
      <c r="N160" s="225">
        <v>18.8</v>
      </c>
      <c r="O160" s="224">
        <v>37.5</v>
      </c>
      <c r="P160" s="224">
        <v>62.3</v>
      </c>
      <c r="Q160" s="223">
        <v>11.6</v>
      </c>
      <c r="R160" s="478">
        <v>134</v>
      </c>
      <c r="S160" s="533">
        <v>0.08</v>
      </c>
      <c r="T160" s="610">
        <v>460</v>
      </c>
      <c r="U160" s="837">
        <v>59</v>
      </c>
      <c r="V160" s="80"/>
      <c r="W160" s="3" t="s">
        <v>16</v>
      </c>
      <c r="X160" s="240" t="s">
        <v>313</v>
      </c>
      <c r="Y160" s="140">
        <v>0.34</v>
      </c>
      <c r="Z160" s="229">
        <v>0.17</v>
      </c>
    </row>
    <row r="161" spans="1:26" x14ac:dyDescent="0.2">
      <c r="A161" s="1059"/>
      <c r="B161" s="328">
        <v>45524</v>
      </c>
      <c r="C161" s="432" t="str">
        <f t="shared" si="17"/>
        <v>(火)</v>
      </c>
      <c r="D161" s="531" t="s">
        <v>401</v>
      </c>
      <c r="E161" s="474">
        <v>0.5</v>
      </c>
      <c r="F161" s="475">
        <v>27.8</v>
      </c>
      <c r="G161" s="11">
        <v>30</v>
      </c>
      <c r="H161" s="225">
        <v>29.7</v>
      </c>
      <c r="I161" s="12">
        <v>9.84</v>
      </c>
      <c r="J161" s="223">
        <v>2.1</v>
      </c>
      <c r="K161" s="11">
        <v>7.2</v>
      </c>
      <c r="L161" s="223">
        <v>7.17</v>
      </c>
      <c r="M161" s="12">
        <v>21.1</v>
      </c>
      <c r="N161" s="225">
        <v>19.760000000000002</v>
      </c>
      <c r="O161" s="224">
        <v>35.6</v>
      </c>
      <c r="P161" s="224">
        <v>64.099999999999994</v>
      </c>
      <c r="Q161" s="223">
        <v>12.4</v>
      </c>
      <c r="R161" s="478">
        <v>138</v>
      </c>
      <c r="S161" s="533">
        <v>7.0000000000000007E-2</v>
      </c>
      <c r="T161" s="610">
        <v>557</v>
      </c>
      <c r="U161" s="837">
        <v>175</v>
      </c>
      <c r="V161" s="80"/>
      <c r="W161" s="3" t="s">
        <v>195</v>
      </c>
      <c r="X161" s="240" t="s">
        <v>313</v>
      </c>
      <c r="Y161" s="140">
        <v>1.44</v>
      </c>
      <c r="Z161" s="229">
        <v>1.36</v>
      </c>
    </row>
    <row r="162" spans="1:26" x14ac:dyDescent="0.2">
      <c r="A162" s="1059"/>
      <c r="B162" s="328">
        <v>45525</v>
      </c>
      <c r="C162" s="432" t="str">
        <f t="shared" si="17"/>
        <v>(水)</v>
      </c>
      <c r="D162" s="531" t="s">
        <v>400</v>
      </c>
      <c r="E162" s="474">
        <v>0</v>
      </c>
      <c r="F162" s="475">
        <v>29.6</v>
      </c>
      <c r="G162" s="11">
        <v>29.3</v>
      </c>
      <c r="H162" s="225">
        <v>29.6</v>
      </c>
      <c r="I162" s="12">
        <v>14.3</v>
      </c>
      <c r="J162" s="223">
        <v>1.8</v>
      </c>
      <c r="K162" s="11">
        <v>7.14</v>
      </c>
      <c r="L162" s="223">
        <v>7.14</v>
      </c>
      <c r="M162" s="12">
        <v>17.399999999999999</v>
      </c>
      <c r="N162" s="225">
        <v>19.5</v>
      </c>
      <c r="O162" s="224">
        <v>34</v>
      </c>
      <c r="P162" s="224">
        <v>63.1</v>
      </c>
      <c r="Q162" s="223">
        <v>14.1</v>
      </c>
      <c r="R162" s="478">
        <v>130</v>
      </c>
      <c r="S162" s="533">
        <v>0.06</v>
      </c>
      <c r="T162" s="610">
        <v>725</v>
      </c>
      <c r="U162" s="837">
        <v>139</v>
      </c>
      <c r="V162" s="80"/>
      <c r="W162" s="3" t="s">
        <v>196</v>
      </c>
      <c r="X162" s="240" t="s">
        <v>313</v>
      </c>
      <c r="Y162" s="140">
        <v>0.19500000000000001</v>
      </c>
      <c r="Z162" s="229">
        <v>0.124</v>
      </c>
    </row>
    <row r="163" spans="1:26" x14ac:dyDescent="0.2">
      <c r="A163" s="1059"/>
      <c r="B163" s="328">
        <v>45526</v>
      </c>
      <c r="C163" s="432" t="str">
        <f t="shared" si="17"/>
        <v>(木)</v>
      </c>
      <c r="D163" s="531" t="s">
        <v>401</v>
      </c>
      <c r="E163" s="474">
        <v>0</v>
      </c>
      <c r="F163" s="475">
        <v>28.6</v>
      </c>
      <c r="G163" s="11">
        <v>29.8</v>
      </c>
      <c r="H163" s="225">
        <v>29.5</v>
      </c>
      <c r="I163" s="12">
        <v>10.5</v>
      </c>
      <c r="J163" s="223">
        <v>2.1</v>
      </c>
      <c r="K163" s="11">
        <v>7.17</v>
      </c>
      <c r="L163" s="223">
        <v>7.12</v>
      </c>
      <c r="M163" s="12">
        <v>21</v>
      </c>
      <c r="N163" s="225">
        <v>19.420000000000002</v>
      </c>
      <c r="O163" s="224">
        <v>34.299999999999997</v>
      </c>
      <c r="P163" s="224">
        <v>62.1</v>
      </c>
      <c r="Q163" s="223">
        <v>13.3</v>
      </c>
      <c r="R163" s="478">
        <v>128</v>
      </c>
      <c r="S163" s="533">
        <v>0.08</v>
      </c>
      <c r="T163" s="610">
        <v>495</v>
      </c>
      <c r="U163" s="837">
        <v>117</v>
      </c>
      <c r="V163" s="80"/>
      <c r="W163" s="3" t="s">
        <v>197</v>
      </c>
      <c r="X163" s="240" t="s">
        <v>313</v>
      </c>
      <c r="Y163" s="138">
        <v>27.4</v>
      </c>
      <c r="Z163" s="228">
        <v>29.5</v>
      </c>
    </row>
    <row r="164" spans="1:26" x14ac:dyDescent="0.2">
      <c r="A164" s="1059"/>
      <c r="B164" s="328">
        <v>45527</v>
      </c>
      <c r="C164" s="432" t="str">
        <f t="shared" si="17"/>
        <v>(金)</v>
      </c>
      <c r="D164" s="531" t="s">
        <v>401</v>
      </c>
      <c r="E164" s="474" t="s">
        <v>24</v>
      </c>
      <c r="F164" s="475">
        <v>30.6</v>
      </c>
      <c r="G164" s="11">
        <v>29.5</v>
      </c>
      <c r="H164" s="225">
        <v>29.4</v>
      </c>
      <c r="I164" s="12">
        <v>8.9</v>
      </c>
      <c r="J164" s="223">
        <v>1.9</v>
      </c>
      <c r="K164" s="11">
        <v>7.24</v>
      </c>
      <c r="L164" s="223">
        <v>7.22</v>
      </c>
      <c r="M164" s="12">
        <v>23.9</v>
      </c>
      <c r="N164" s="225">
        <v>21.5</v>
      </c>
      <c r="O164" s="224">
        <v>39</v>
      </c>
      <c r="P164" s="224">
        <v>70.099999999999994</v>
      </c>
      <c r="Q164" s="223">
        <v>15</v>
      </c>
      <c r="R164" s="478">
        <v>144</v>
      </c>
      <c r="S164" s="533">
        <v>0.09</v>
      </c>
      <c r="T164" s="610">
        <v>557</v>
      </c>
      <c r="U164" s="837">
        <v>91</v>
      </c>
      <c r="V164" s="80"/>
      <c r="W164" s="3" t="s">
        <v>17</v>
      </c>
      <c r="X164" s="240" t="s">
        <v>313</v>
      </c>
      <c r="Y164" s="138">
        <v>19.8</v>
      </c>
      <c r="Z164" s="228">
        <v>19.100000000000001</v>
      </c>
    </row>
    <row r="165" spans="1:26" x14ac:dyDescent="0.2">
      <c r="A165" s="1059"/>
      <c r="B165" s="328">
        <v>45528</v>
      </c>
      <c r="C165" s="432" t="str">
        <f t="shared" si="17"/>
        <v>(土)</v>
      </c>
      <c r="D165" s="531" t="s">
        <v>400</v>
      </c>
      <c r="E165" s="474" t="s">
        <v>24</v>
      </c>
      <c r="F165" s="475">
        <v>32.1</v>
      </c>
      <c r="G165" s="11">
        <v>29.4</v>
      </c>
      <c r="H165" s="225">
        <v>29.5</v>
      </c>
      <c r="I165" s="12">
        <v>9.4</v>
      </c>
      <c r="J165" s="223">
        <v>2.7</v>
      </c>
      <c r="K165" s="11">
        <v>7.35</v>
      </c>
      <c r="L165" s="223">
        <v>7.32</v>
      </c>
      <c r="M165" s="12">
        <v>27.4</v>
      </c>
      <c r="N165" s="225">
        <v>24.4</v>
      </c>
      <c r="O165" s="224"/>
      <c r="P165" s="224"/>
      <c r="Q165" s="223"/>
      <c r="R165" s="478"/>
      <c r="S165" s="533"/>
      <c r="T165" s="610">
        <v>486</v>
      </c>
      <c r="U165" s="837">
        <v>71</v>
      </c>
      <c r="V165" s="80"/>
      <c r="W165" s="3" t="s">
        <v>198</v>
      </c>
      <c r="X165" s="240" t="s">
        <v>184</v>
      </c>
      <c r="Y165" s="276">
        <v>5.9</v>
      </c>
      <c r="Z165" s="288">
        <v>4.5</v>
      </c>
    </row>
    <row r="166" spans="1:26" x14ac:dyDescent="0.2">
      <c r="A166" s="1059"/>
      <c r="B166" s="328">
        <v>45529</v>
      </c>
      <c r="C166" s="432" t="str">
        <f t="shared" si="17"/>
        <v>(日)</v>
      </c>
      <c r="D166" s="531" t="s">
        <v>400</v>
      </c>
      <c r="E166" s="474" t="s">
        <v>24</v>
      </c>
      <c r="F166" s="475">
        <v>31.3</v>
      </c>
      <c r="G166" s="11">
        <v>29.6</v>
      </c>
      <c r="H166" s="225">
        <v>29.8</v>
      </c>
      <c r="I166" s="12">
        <v>9.6</v>
      </c>
      <c r="J166" s="223">
        <v>1.9</v>
      </c>
      <c r="K166" s="11">
        <v>7.38</v>
      </c>
      <c r="L166" s="223">
        <v>7.35</v>
      </c>
      <c r="M166" s="12">
        <v>22.6</v>
      </c>
      <c r="N166" s="225">
        <v>24.7</v>
      </c>
      <c r="O166" s="224"/>
      <c r="P166" s="224"/>
      <c r="Q166" s="223"/>
      <c r="R166" s="478"/>
      <c r="S166" s="533"/>
      <c r="T166" s="610">
        <v>415</v>
      </c>
      <c r="U166" s="837">
        <v>168</v>
      </c>
      <c r="V166" s="80"/>
      <c r="W166" s="3" t="s">
        <v>199</v>
      </c>
      <c r="X166" s="240" t="s">
        <v>313</v>
      </c>
      <c r="Y166" s="276">
        <v>19.600000000000001</v>
      </c>
      <c r="Z166" s="288">
        <v>3.5</v>
      </c>
    </row>
    <row r="167" spans="1:26" x14ac:dyDescent="0.2">
      <c r="A167" s="1059"/>
      <c r="B167" s="328">
        <v>45530</v>
      </c>
      <c r="C167" s="432" t="str">
        <f t="shared" si="17"/>
        <v>(月)</v>
      </c>
      <c r="D167" s="531" t="s">
        <v>400</v>
      </c>
      <c r="E167" s="474" t="s">
        <v>24</v>
      </c>
      <c r="F167" s="475">
        <v>31.3</v>
      </c>
      <c r="G167" s="11">
        <v>29</v>
      </c>
      <c r="H167" s="225">
        <v>29.7</v>
      </c>
      <c r="I167" s="12">
        <v>10.5</v>
      </c>
      <c r="J167" s="223">
        <v>2.1</v>
      </c>
      <c r="K167" s="11">
        <v>7.27</v>
      </c>
      <c r="L167" s="223">
        <v>7.39</v>
      </c>
      <c r="M167" s="12">
        <v>22.3</v>
      </c>
      <c r="N167" s="225">
        <v>23</v>
      </c>
      <c r="O167" s="224">
        <v>41.8</v>
      </c>
      <c r="P167" s="224">
        <v>73.099999999999994</v>
      </c>
      <c r="Q167" s="223">
        <v>15.2</v>
      </c>
      <c r="R167" s="478">
        <v>153</v>
      </c>
      <c r="S167" s="533">
        <v>0.08</v>
      </c>
      <c r="T167" s="610">
        <v>451</v>
      </c>
      <c r="U167" s="837">
        <v>151</v>
      </c>
      <c r="V167" s="80"/>
      <c r="W167" s="3"/>
      <c r="X167" s="289"/>
      <c r="Y167" s="311"/>
      <c r="Z167" s="312"/>
    </row>
    <row r="168" spans="1:26" x14ac:dyDescent="0.2">
      <c r="A168" s="1059"/>
      <c r="B168" s="328">
        <v>45531</v>
      </c>
      <c r="C168" s="432" t="str">
        <f t="shared" si="17"/>
        <v>(火)</v>
      </c>
      <c r="D168" s="531" t="s">
        <v>400</v>
      </c>
      <c r="E168" s="474">
        <v>6</v>
      </c>
      <c r="F168" s="475">
        <v>29.3</v>
      </c>
      <c r="G168" s="11">
        <v>25.9</v>
      </c>
      <c r="H168" s="225">
        <v>28.8</v>
      </c>
      <c r="I168" s="12">
        <v>140.69999999999999</v>
      </c>
      <c r="J168" s="223">
        <v>2.2999999999999998</v>
      </c>
      <c r="K168" s="11">
        <v>7.02</v>
      </c>
      <c r="L168" s="223">
        <v>7.3</v>
      </c>
      <c r="M168" s="12">
        <v>12.3</v>
      </c>
      <c r="N168" s="225">
        <v>18.399999999999999</v>
      </c>
      <c r="O168" s="224">
        <v>35.700000000000003</v>
      </c>
      <c r="P168" s="224">
        <v>61.1</v>
      </c>
      <c r="Q168" s="223">
        <v>11.9</v>
      </c>
      <c r="R168" s="478">
        <v>129</v>
      </c>
      <c r="S168" s="533">
        <v>0.09</v>
      </c>
      <c r="T168" s="610">
        <v>1459</v>
      </c>
      <c r="U168" s="837">
        <v>466</v>
      </c>
      <c r="V168" s="80"/>
      <c r="W168" s="3"/>
      <c r="X168" s="289"/>
      <c r="Y168" s="290"/>
      <c r="Z168" s="289"/>
    </row>
    <row r="169" spans="1:26" x14ac:dyDescent="0.2">
      <c r="A169" s="1059"/>
      <c r="B169" s="328">
        <v>45532</v>
      </c>
      <c r="C169" s="432" t="str">
        <f t="shared" si="17"/>
        <v>(水)</v>
      </c>
      <c r="D169" s="531" t="s">
        <v>401</v>
      </c>
      <c r="E169" s="474" t="s">
        <v>24</v>
      </c>
      <c r="F169" s="475">
        <v>27.7</v>
      </c>
      <c r="G169" s="11">
        <v>25.8</v>
      </c>
      <c r="H169" s="225">
        <v>26.2</v>
      </c>
      <c r="I169" s="12">
        <v>29.5</v>
      </c>
      <c r="J169" s="223">
        <v>2.2000000000000002</v>
      </c>
      <c r="K169" s="11">
        <v>7.09</v>
      </c>
      <c r="L169" s="223">
        <v>7.11</v>
      </c>
      <c r="M169" s="12">
        <v>15.5</v>
      </c>
      <c r="N169" s="225">
        <v>14.9</v>
      </c>
      <c r="O169" s="224">
        <v>26.1</v>
      </c>
      <c r="P169" s="224">
        <v>46.2</v>
      </c>
      <c r="Q169" s="223">
        <v>8.6999999999999993</v>
      </c>
      <c r="R169" s="478">
        <v>108</v>
      </c>
      <c r="S169" s="533">
        <v>0.09</v>
      </c>
      <c r="T169" s="610">
        <v>849</v>
      </c>
      <c r="U169" s="837">
        <v>229</v>
      </c>
      <c r="V169" s="80"/>
      <c r="W169" s="291"/>
      <c r="X169" s="292"/>
      <c r="Y169" s="293"/>
      <c r="Z169" s="292"/>
    </row>
    <row r="170" spans="1:26" x14ac:dyDescent="0.2">
      <c r="A170" s="1059"/>
      <c r="B170" s="328">
        <v>45533</v>
      </c>
      <c r="C170" s="432" t="str">
        <f t="shared" si="17"/>
        <v>(木)</v>
      </c>
      <c r="D170" s="531" t="s">
        <v>401</v>
      </c>
      <c r="E170" s="474">
        <v>26</v>
      </c>
      <c r="F170" s="475">
        <v>28.4</v>
      </c>
      <c r="G170" s="11">
        <v>26.9</v>
      </c>
      <c r="H170" s="225">
        <v>27</v>
      </c>
      <c r="I170" s="12">
        <v>18.5</v>
      </c>
      <c r="J170" s="223">
        <v>2.6</v>
      </c>
      <c r="K170" s="11">
        <v>7.17</v>
      </c>
      <c r="L170" s="223">
        <v>7.18</v>
      </c>
      <c r="M170" s="12">
        <v>18.5</v>
      </c>
      <c r="N170" s="225">
        <v>17.100000000000001</v>
      </c>
      <c r="O170" s="224">
        <v>34.1</v>
      </c>
      <c r="P170" s="224">
        <v>59.1</v>
      </c>
      <c r="Q170" s="223">
        <v>9.5</v>
      </c>
      <c r="R170" s="478">
        <v>123</v>
      </c>
      <c r="S170" s="533">
        <v>0.08</v>
      </c>
      <c r="T170" s="610">
        <v>592</v>
      </c>
      <c r="U170" s="837">
        <v>218</v>
      </c>
      <c r="V170" s="80"/>
      <c r="W170" s="9" t="s">
        <v>23</v>
      </c>
      <c r="X170" s="1" t="s">
        <v>24</v>
      </c>
      <c r="Y170" s="1" t="s">
        <v>24</v>
      </c>
      <c r="Z170" s="333" t="s">
        <v>24</v>
      </c>
    </row>
    <row r="171" spans="1:26" ht="13.5" customHeight="1" x14ac:dyDescent="0.2">
      <c r="A171" s="1059"/>
      <c r="B171" s="328">
        <v>45534</v>
      </c>
      <c r="C171" s="432" t="str">
        <f t="shared" si="17"/>
        <v>(金)</v>
      </c>
      <c r="D171" s="531" t="s">
        <v>402</v>
      </c>
      <c r="E171" s="474">
        <v>60</v>
      </c>
      <c r="F171" s="475">
        <v>26.3</v>
      </c>
      <c r="G171" s="11">
        <v>26.5</v>
      </c>
      <c r="H171" s="225">
        <v>27</v>
      </c>
      <c r="I171" s="12">
        <v>15</v>
      </c>
      <c r="J171" s="223">
        <v>2</v>
      </c>
      <c r="K171" s="11">
        <v>7.18</v>
      </c>
      <c r="L171" s="223">
        <v>7.24</v>
      </c>
      <c r="M171" s="12">
        <v>16.899999999999999</v>
      </c>
      <c r="N171" s="225">
        <v>19</v>
      </c>
      <c r="O171" s="224">
        <v>35.9</v>
      </c>
      <c r="P171" s="224">
        <v>64.099999999999994</v>
      </c>
      <c r="Q171" s="223">
        <v>11.8</v>
      </c>
      <c r="R171" s="478">
        <v>136</v>
      </c>
      <c r="S171" s="533">
        <v>0.09</v>
      </c>
      <c r="T171" s="610">
        <v>1003</v>
      </c>
      <c r="U171" s="837">
        <v>395</v>
      </c>
      <c r="V171" s="80"/>
      <c r="W171" s="574" t="s">
        <v>301</v>
      </c>
      <c r="X171" s="583"/>
      <c r="Y171" s="583"/>
      <c r="Z171" s="584"/>
    </row>
    <row r="172" spans="1:26" x14ac:dyDescent="0.2">
      <c r="A172" s="1059"/>
      <c r="B172" s="328">
        <v>45535</v>
      </c>
      <c r="C172" s="432" t="str">
        <f t="shared" si="17"/>
        <v>(土)</v>
      </c>
      <c r="D172" s="544" t="s">
        <v>401</v>
      </c>
      <c r="E172" s="497">
        <v>17</v>
      </c>
      <c r="F172" s="535">
        <v>27.4</v>
      </c>
      <c r="G172" s="366">
        <v>25.7</v>
      </c>
      <c r="H172" s="300">
        <v>26</v>
      </c>
      <c r="I172" s="537">
        <v>31.4</v>
      </c>
      <c r="J172" s="536">
        <v>2.1</v>
      </c>
      <c r="K172" s="366">
        <v>6.97</v>
      </c>
      <c r="L172" s="300">
        <v>7.08</v>
      </c>
      <c r="M172" s="537">
        <v>13.9</v>
      </c>
      <c r="N172" s="536">
        <v>15.3</v>
      </c>
      <c r="O172" s="538"/>
      <c r="P172" s="538"/>
      <c r="Q172" s="300"/>
      <c r="R172" s="540"/>
      <c r="S172" s="541"/>
      <c r="T172" s="545">
        <v>1368</v>
      </c>
      <c r="U172" s="842">
        <v>947</v>
      </c>
      <c r="V172" s="80"/>
      <c r="W172" s="577"/>
      <c r="X172" s="578"/>
      <c r="Y172" s="578"/>
      <c r="Z172" s="579"/>
    </row>
    <row r="173" spans="1:26" s="1" customFormat="1" ht="13.5" customHeight="1" x14ac:dyDescent="0.2">
      <c r="A173" s="1059"/>
      <c r="B173" s="1043" t="s">
        <v>239</v>
      </c>
      <c r="C173" s="1043"/>
      <c r="D173" s="479"/>
      <c r="E173" s="464">
        <f>MAX(E142:E172)</f>
        <v>80.5</v>
      </c>
      <c r="F173" s="480">
        <f t="shared" ref="F173:U173" si="18">IF(COUNT(F142:F172)=0,"",MAX(F142:F172))</f>
        <v>33.299999999999997</v>
      </c>
      <c r="G173" s="10">
        <f t="shared" si="18"/>
        <v>32.9</v>
      </c>
      <c r="H173" s="222">
        <f t="shared" si="18"/>
        <v>32</v>
      </c>
      <c r="I173" s="466">
        <f t="shared" si="18"/>
        <v>140.69999999999999</v>
      </c>
      <c r="J173" s="467">
        <f t="shared" si="18"/>
        <v>3.7</v>
      </c>
      <c r="K173" s="10">
        <f t="shared" si="18"/>
        <v>8.35</v>
      </c>
      <c r="L173" s="222">
        <f t="shared" si="18"/>
        <v>7.82</v>
      </c>
      <c r="M173" s="466">
        <f t="shared" si="18"/>
        <v>30.7</v>
      </c>
      <c r="N173" s="467">
        <f t="shared" si="18"/>
        <v>29.5</v>
      </c>
      <c r="O173" s="468">
        <f t="shared" si="18"/>
        <v>50.1</v>
      </c>
      <c r="P173" s="468">
        <f t="shared" si="18"/>
        <v>83.3</v>
      </c>
      <c r="Q173" s="518">
        <f t="shared" si="18"/>
        <v>31.1</v>
      </c>
      <c r="R173" s="484">
        <f t="shared" si="18"/>
        <v>178</v>
      </c>
      <c r="S173" s="485">
        <f t="shared" si="18"/>
        <v>0.09</v>
      </c>
      <c r="T173" s="828">
        <f t="shared" si="18"/>
        <v>1736</v>
      </c>
      <c r="U173" s="836">
        <f t="shared" si="18"/>
        <v>947</v>
      </c>
      <c r="V173" s="81"/>
      <c r="W173" s="577"/>
      <c r="X173" s="578"/>
      <c r="Y173" s="578"/>
      <c r="Z173" s="579"/>
    </row>
    <row r="174" spans="1:26" s="1" customFormat="1" ht="13.5" customHeight="1" x14ac:dyDescent="0.2">
      <c r="A174" s="1059"/>
      <c r="B174" s="1044" t="s">
        <v>240</v>
      </c>
      <c r="C174" s="1044"/>
      <c r="D174" s="233"/>
      <c r="E174" s="234">
        <f>MIN(E142:E172)</f>
        <v>0</v>
      </c>
      <c r="F174" s="487">
        <f t="shared" ref="F174:U174" si="19">IF(COUNT(F142:F172)=0,"",MIN(F142:F172))</f>
        <v>26.3</v>
      </c>
      <c r="G174" s="11">
        <f t="shared" si="19"/>
        <v>25.7</v>
      </c>
      <c r="H174" s="223">
        <f t="shared" si="19"/>
        <v>26</v>
      </c>
      <c r="I174" s="12">
        <f t="shared" si="19"/>
        <v>1.8</v>
      </c>
      <c r="J174" s="225">
        <f t="shared" si="19"/>
        <v>1.7</v>
      </c>
      <c r="K174" s="11">
        <f t="shared" si="19"/>
        <v>6.97</v>
      </c>
      <c r="L174" s="223">
        <f t="shared" si="19"/>
        <v>7.04</v>
      </c>
      <c r="M174" s="12">
        <f t="shared" si="19"/>
        <v>12.3</v>
      </c>
      <c r="N174" s="225">
        <f t="shared" si="19"/>
        <v>14.9</v>
      </c>
      <c r="O174" s="224">
        <f t="shared" si="19"/>
        <v>26.1</v>
      </c>
      <c r="P174" s="224">
        <f t="shared" si="19"/>
        <v>46.2</v>
      </c>
      <c r="Q174" s="490">
        <f t="shared" si="19"/>
        <v>8.6999999999999993</v>
      </c>
      <c r="R174" s="491">
        <f t="shared" si="19"/>
        <v>108</v>
      </c>
      <c r="S174" s="492">
        <f t="shared" si="19"/>
        <v>0.04</v>
      </c>
      <c r="T174" s="827"/>
      <c r="U174" s="837">
        <f t="shared" si="19"/>
        <v>37</v>
      </c>
      <c r="V174" s="81"/>
      <c r="W174" s="577"/>
      <c r="X174" s="578"/>
      <c r="Y174" s="578"/>
      <c r="Z174" s="579"/>
    </row>
    <row r="175" spans="1:26" s="1" customFormat="1" ht="13.5" customHeight="1" x14ac:dyDescent="0.2">
      <c r="A175" s="1059"/>
      <c r="B175" s="1044" t="s">
        <v>241</v>
      </c>
      <c r="C175" s="1044"/>
      <c r="D175" s="233"/>
      <c r="E175" s="235"/>
      <c r="F175" s="494">
        <f t="shared" ref="F175:U175" si="20">IF(COUNT(F142:F172)=0,"",AVERAGE(F142:F172))</f>
        <v>30.141935483870963</v>
      </c>
      <c r="G175" s="309">
        <f t="shared" si="20"/>
        <v>29.283870967741933</v>
      </c>
      <c r="H175" s="510">
        <f t="shared" si="20"/>
        <v>29.6</v>
      </c>
      <c r="I175" s="511">
        <f t="shared" si="20"/>
        <v>16.030322580645162</v>
      </c>
      <c r="J175" s="512">
        <f t="shared" si="20"/>
        <v>2.4258064516129028</v>
      </c>
      <c r="K175" s="309">
        <f t="shared" si="20"/>
        <v>7.2241935483870963</v>
      </c>
      <c r="L175" s="510">
        <f t="shared" si="20"/>
        <v>7.2635483870967734</v>
      </c>
      <c r="M175" s="511">
        <f t="shared" si="20"/>
        <v>20.041935483870958</v>
      </c>
      <c r="N175" s="512">
        <f t="shared" si="20"/>
        <v>20.515483870967742</v>
      </c>
      <c r="O175" s="513">
        <f t="shared" si="20"/>
        <v>37.404761904761905</v>
      </c>
      <c r="P175" s="513">
        <f t="shared" si="20"/>
        <v>65.799999999999983</v>
      </c>
      <c r="Q175" s="520">
        <f t="shared" si="20"/>
        <v>16.028571428571425</v>
      </c>
      <c r="R175" s="521">
        <f t="shared" si="20"/>
        <v>139.9047619047619</v>
      </c>
      <c r="S175" s="522">
        <f t="shared" si="20"/>
        <v>7.190476190476193E-2</v>
      </c>
      <c r="T175" s="829"/>
      <c r="U175" s="840">
        <f t="shared" si="20"/>
        <v>157</v>
      </c>
      <c r="V175" s="81"/>
      <c r="W175" s="577"/>
      <c r="X175" s="578"/>
      <c r="Y175" s="578"/>
      <c r="Z175" s="579"/>
    </row>
    <row r="176" spans="1:26" s="1" customFormat="1" ht="13.5" customHeight="1" x14ac:dyDescent="0.2">
      <c r="A176" s="1060"/>
      <c r="B176" s="1045" t="s">
        <v>242</v>
      </c>
      <c r="C176" s="1045"/>
      <c r="D176" s="496"/>
      <c r="E176" s="497">
        <f>SUM(E142:E172)</f>
        <v>225</v>
      </c>
      <c r="F176" s="236"/>
      <c r="G176" s="236"/>
      <c r="H176" s="388"/>
      <c r="I176" s="236"/>
      <c r="J176" s="388"/>
      <c r="K176" s="499"/>
      <c r="L176" s="500"/>
      <c r="M176" s="524"/>
      <c r="N176" s="525"/>
      <c r="O176" s="526"/>
      <c r="P176" s="526"/>
      <c r="Q176" s="527"/>
      <c r="R176" s="238"/>
      <c r="S176" s="239"/>
      <c r="T176" s="830">
        <f>SUM(T142:T172)</f>
        <v>19908</v>
      </c>
      <c r="U176" s="841"/>
      <c r="V176" s="81"/>
      <c r="W176" s="588"/>
      <c r="X176" s="589"/>
      <c r="Y176" s="589"/>
      <c r="Z176" s="332"/>
    </row>
    <row r="177" spans="1:26" ht="13.5" customHeight="1" x14ac:dyDescent="0.2">
      <c r="A177" s="1058" t="s">
        <v>216</v>
      </c>
      <c r="B177" s="327">
        <v>45536</v>
      </c>
      <c r="C177" s="431" t="str">
        <f>IF(B177="","",IF(WEEKDAY(B177)=1,"(日)",IF(WEEKDAY(B177)=2,"(月)",IF(WEEKDAY(B177)=3,"(火)",IF(WEEKDAY(B177)=4,"(水)",IF(WEEKDAY(B177)=5,"(木)",IF(WEEKDAY(B177)=6,"(金)","(土)")))))))</f>
        <v>(日)</v>
      </c>
      <c r="D177" s="529" t="s">
        <v>400</v>
      </c>
      <c r="E177" s="464">
        <v>32.5</v>
      </c>
      <c r="F177" s="465">
        <v>27.7</v>
      </c>
      <c r="G177" s="10">
        <v>25.4</v>
      </c>
      <c r="H177" s="467">
        <v>25.9</v>
      </c>
      <c r="I177" s="466">
        <v>4.4000000000000004</v>
      </c>
      <c r="J177" s="222">
        <v>2.4</v>
      </c>
      <c r="K177" s="10">
        <v>7.01</v>
      </c>
      <c r="L177" s="222">
        <v>7.01</v>
      </c>
      <c r="M177" s="466">
        <v>16.5</v>
      </c>
      <c r="N177" s="467">
        <v>15.5</v>
      </c>
      <c r="O177" s="468"/>
      <c r="P177" s="468"/>
      <c r="Q177" s="518"/>
      <c r="R177" s="472"/>
      <c r="S177" s="530"/>
      <c r="T177" s="603">
        <v>941</v>
      </c>
      <c r="U177" s="836">
        <v>630</v>
      </c>
      <c r="V177" s="80"/>
      <c r="W177" s="338" t="s">
        <v>286</v>
      </c>
      <c r="X177" s="342"/>
      <c r="Y177" s="341">
        <v>45547</v>
      </c>
      <c r="Z177" s="339"/>
    </row>
    <row r="178" spans="1:26" x14ac:dyDescent="0.2">
      <c r="A178" s="1059"/>
      <c r="B178" s="328">
        <v>45537</v>
      </c>
      <c r="C178" s="432" t="str">
        <f t="shared" ref="C178:C206" si="21">IF(B178="","",IF(WEEKDAY(B178)=1,"(日)",IF(WEEKDAY(B178)=2,"(月)",IF(WEEKDAY(B178)=3,"(火)",IF(WEEKDAY(B178)=4,"(水)",IF(WEEKDAY(B178)=5,"(木)",IF(WEEKDAY(B178)=6,"(金)","(土)")))))))</f>
        <v>(月)</v>
      </c>
      <c r="D178" s="531" t="s">
        <v>400</v>
      </c>
      <c r="E178" s="474">
        <v>0</v>
      </c>
      <c r="F178" s="475">
        <v>30.4</v>
      </c>
      <c r="G178" s="11">
        <v>25.3</v>
      </c>
      <c r="H178" s="225">
        <v>25.6</v>
      </c>
      <c r="I178" s="12">
        <v>18.600000000000001</v>
      </c>
      <c r="J178" s="223">
        <v>2.6</v>
      </c>
      <c r="K178" s="11">
        <v>7.13</v>
      </c>
      <c r="L178" s="223">
        <v>7.14</v>
      </c>
      <c r="M178" s="12">
        <v>17.5</v>
      </c>
      <c r="N178" s="225">
        <v>17.3</v>
      </c>
      <c r="O178" s="224">
        <v>33.1</v>
      </c>
      <c r="P178" s="224">
        <v>59.3</v>
      </c>
      <c r="Q178" s="532">
        <v>9.4</v>
      </c>
      <c r="R178" s="478">
        <v>120</v>
      </c>
      <c r="S178" s="533">
        <v>0.12</v>
      </c>
      <c r="T178" s="610">
        <v>813</v>
      </c>
      <c r="U178" s="837">
        <v>459</v>
      </c>
      <c r="V178" s="80"/>
      <c r="W178" s="343" t="s">
        <v>2</v>
      </c>
      <c r="X178" s="344" t="s">
        <v>305</v>
      </c>
      <c r="Y178" s="347">
        <v>31.3</v>
      </c>
      <c r="Z178" s="348"/>
    </row>
    <row r="179" spans="1:26" x14ac:dyDescent="0.2">
      <c r="A179" s="1059"/>
      <c r="B179" s="328">
        <v>45538</v>
      </c>
      <c r="C179" s="432" t="str">
        <f t="shared" si="21"/>
        <v>(火)</v>
      </c>
      <c r="D179" s="531" t="s">
        <v>401</v>
      </c>
      <c r="E179" s="474">
        <v>0.5</v>
      </c>
      <c r="F179" s="475">
        <v>24.3</v>
      </c>
      <c r="G179" s="11">
        <v>25</v>
      </c>
      <c r="H179" s="225">
        <v>25.7</v>
      </c>
      <c r="I179" s="12">
        <v>16.100000000000001</v>
      </c>
      <c r="J179" s="223">
        <v>1.8</v>
      </c>
      <c r="K179" s="11">
        <v>7.2</v>
      </c>
      <c r="L179" s="223">
        <v>7.23</v>
      </c>
      <c r="M179" s="12">
        <v>17.5</v>
      </c>
      <c r="N179" s="225">
        <v>17.600000000000001</v>
      </c>
      <c r="O179" s="224">
        <v>34.200000000000003</v>
      </c>
      <c r="P179" s="224">
        <v>60.5</v>
      </c>
      <c r="Q179" s="532">
        <v>9.4</v>
      </c>
      <c r="R179" s="478">
        <v>118</v>
      </c>
      <c r="S179" s="533">
        <v>7.0000000000000007E-2</v>
      </c>
      <c r="T179" s="610">
        <v>676</v>
      </c>
      <c r="U179" s="837">
        <v>291</v>
      </c>
      <c r="V179" s="80"/>
      <c r="W179" s="4" t="s">
        <v>19</v>
      </c>
      <c r="X179" s="5" t="s">
        <v>20</v>
      </c>
      <c r="Y179" s="6" t="s">
        <v>21</v>
      </c>
      <c r="Z179" s="5" t="s">
        <v>22</v>
      </c>
    </row>
    <row r="180" spans="1:26" x14ac:dyDescent="0.2">
      <c r="A180" s="1059"/>
      <c r="B180" s="328">
        <v>45539</v>
      </c>
      <c r="C180" s="432" t="str">
        <f t="shared" si="21"/>
        <v>(水)</v>
      </c>
      <c r="D180" s="531" t="s">
        <v>400</v>
      </c>
      <c r="E180" s="474" t="s">
        <v>24</v>
      </c>
      <c r="F180" s="475">
        <v>25.6</v>
      </c>
      <c r="G180" s="11">
        <v>25.1</v>
      </c>
      <c r="H180" s="225">
        <v>25.2</v>
      </c>
      <c r="I180" s="12">
        <v>10.199999999999999</v>
      </c>
      <c r="J180" s="223">
        <v>2.2999999999999998</v>
      </c>
      <c r="K180" s="11">
        <v>7.25</v>
      </c>
      <c r="L180" s="223">
        <v>7.31</v>
      </c>
      <c r="M180" s="12">
        <v>19.600000000000001</v>
      </c>
      <c r="N180" s="225">
        <v>18.5</v>
      </c>
      <c r="O180" s="224">
        <v>35.299999999999997</v>
      </c>
      <c r="P180" s="224">
        <v>63.1</v>
      </c>
      <c r="Q180" s="532">
        <v>9.6</v>
      </c>
      <c r="R180" s="478">
        <v>124</v>
      </c>
      <c r="S180" s="533">
        <v>0.09</v>
      </c>
      <c r="T180" s="610">
        <v>539</v>
      </c>
      <c r="U180" s="837">
        <v>236</v>
      </c>
      <c r="V180" s="80"/>
      <c r="W180" s="2" t="s">
        <v>182</v>
      </c>
      <c r="X180" s="7" t="s">
        <v>11</v>
      </c>
      <c r="Y180" s="10">
        <v>27.4</v>
      </c>
      <c r="Z180" s="222">
        <v>27.5</v>
      </c>
    </row>
    <row r="181" spans="1:26" x14ac:dyDescent="0.2">
      <c r="A181" s="1059"/>
      <c r="B181" s="328">
        <v>45540</v>
      </c>
      <c r="C181" s="432" t="str">
        <f t="shared" si="21"/>
        <v>(木)</v>
      </c>
      <c r="D181" s="531" t="s">
        <v>400</v>
      </c>
      <c r="E181" s="474" t="s">
        <v>24</v>
      </c>
      <c r="F181" s="475">
        <v>26.6</v>
      </c>
      <c r="G181" s="11">
        <v>25.1</v>
      </c>
      <c r="H181" s="225">
        <v>25.5</v>
      </c>
      <c r="I181" s="12">
        <v>10.1</v>
      </c>
      <c r="J181" s="223">
        <v>2.2000000000000002</v>
      </c>
      <c r="K181" s="11">
        <v>7.27</v>
      </c>
      <c r="L181" s="223">
        <v>7.31</v>
      </c>
      <c r="M181" s="12">
        <v>19.2</v>
      </c>
      <c r="N181" s="225">
        <v>18.399999999999999</v>
      </c>
      <c r="O181" s="224">
        <v>36</v>
      </c>
      <c r="P181" s="224">
        <v>62.3</v>
      </c>
      <c r="Q181" s="532">
        <v>10.199999999999999</v>
      </c>
      <c r="R181" s="478">
        <v>122</v>
      </c>
      <c r="S181" s="533">
        <v>0.09</v>
      </c>
      <c r="T181" s="610">
        <v>539</v>
      </c>
      <c r="U181" s="837">
        <v>218</v>
      </c>
      <c r="V181" s="80"/>
      <c r="W181" s="3" t="s">
        <v>183</v>
      </c>
      <c r="X181" s="8" t="s">
        <v>184</v>
      </c>
      <c r="Y181" s="11">
        <v>24.1</v>
      </c>
      <c r="Z181" s="223">
        <v>1.6</v>
      </c>
    </row>
    <row r="182" spans="1:26" x14ac:dyDescent="0.2">
      <c r="A182" s="1059"/>
      <c r="B182" s="328">
        <v>45541</v>
      </c>
      <c r="C182" s="432" t="str">
        <f t="shared" si="21"/>
        <v>(金)</v>
      </c>
      <c r="D182" s="531" t="s">
        <v>400</v>
      </c>
      <c r="E182" s="474" t="s">
        <v>24</v>
      </c>
      <c r="F182" s="475">
        <v>28.1</v>
      </c>
      <c r="G182" s="11">
        <v>26.4</v>
      </c>
      <c r="H182" s="225">
        <v>26.3</v>
      </c>
      <c r="I182" s="12">
        <v>8</v>
      </c>
      <c r="J182" s="223">
        <v>2.6</v>
      </c>
      <c r="K182" s="11">
        <v>7.22</v>
      </c>
      <c r="L182" s="223">
        <v>7.32</v>
      </c>
      <c r="M182" s="12">
        <v>20.7</v>
      </c>
      <c r="N182" s="225">
        <v>20.6</v>
      </c>
      <c r="O182" s="224">
        <v>39</v>
      </c>
      <c r="P182" s="224">
        <v>70.5</v>
      </c>
      <c r="Q182" s="532">
        <v>11.7</v>
      </c>
      <c r="R182" s="478">
        <v>141</v>
      </c>
      <c r="S182" s="533">
        <v>0.08</v>
      </c>
      <c r="T182" s="610">
        <v>445</v>
      </c>
      <c r="U182" s="837">
        <v>179</v>
      </c>
      <c r="V182" s="80"/>
      <c r="W182" s="3" t="s">
        <v>12</v>
      </c>
      <c r="X182" s="8"/>
      <c r="Y182" s="11">
        <v>7.24</v>
      </c>
      <c r="Z182" s="223">
        <v>7.05</v>
      </c>
    </row>
    <row r="183" spans="1:26" x14ac:dyDescent="0.2">
      <c r="A183" s="1059"/>
      <c r="B183" s="328">
        <v>45542</v>
      </c>
      <c r="C183" s="432" t="str">
        <f t="shared" si="21"/>
        <v>(土)</v>
      </c>
      <c r="D183" s="531" t="s">
        <v>400</v>
      </c>
      <c r="E183" s="474" t="s">
        <v>24</v>
      </c>
      <c r="F183" s="475">
        <v>28.9</v>
      </c>
      <c r="G183" s="11">
        <v>27.3</v>
      </c>
      <c r="H183" s="225">
        <v>27.3</v>
      </c>
      <c r="I183" s="12">
        <v>12.7</v>
      </c>
      <c r="J183" s="223">
        <v>2.2000000000000002</v>
      </c>
      <c r="K183" s="11">
        <v>7.23</v>
      </c>
      <c r="L183" s="223">
        <v>7.36</v>
      </c>
      <c r="M183" s="12">
        <v>22.7</v>
      </c>
      <c r="N183" s="225">
        <v>21.3</v>
      </c>
      <c r="O183" s="224"/>
      <c r="P183" s="224"/>
      <c r="Q183" s="532"/>
      <c r="R183" s="478"/>
      <c r="S183" s="533"/>
      <c r="T183" s="610">
        <v>376</v>
      </c>
      <c r="U183" s="837">
        <v>150</v>
      </c>
      <c r="V183" s="80"/>
      <c r="W183" s="3" t="s">
        <v>185</v>
      </c>
      <c r="X183" s="8" t="s">
        <v>13</v>
      </c>
      <c r="Y183" s="309">
        <v>20</v>
      </c>
      <c r="Z183" s="223">
        <v>18.3</v>
      </c>
    </row>
    <row r="184" spans="1:26" x14ac:dyDescent="0.2">
      <c r="A184" s="1059"/>
      <c r="B184" s="328">
        <v>45543</v>
      </c>
      <c r="C184" s="432" t="str">
        <f t="shared" si="21"/>
        <v>(日)</v>
      </c>
      <c r="D184" s="531" t="s">
        <v>400</v>
      </c>
      <c r="E184" s="474" t="s">
        <v>24</v>
      </c>
      <c r="F184" s="475">
        <v>29.7</v>
      </c>
      <c r="G184" s="11">
        <v>28.2</v>
      </c>
      <c r="H184" s="225">
        <v>28</v>
      </c>
      <c r="I184" s="12">
        <v>11.1</v>
      </c>
      <c r="J184" s="223">
        <v>1.7</v>
      </c>
      <c r="K184" s="11">
        <v>7.29</v>
      </c>
      <c r="L184" s="223">
        <v>7.4</v>
      </c>
      <c r="M184" s="12">
        <v>23.4</v>
      </c>
      <c r="N184" s="225">
        <v>22.4</v>
      </c>
      <c r="O184" s="224"/>
      <c r="P184" s="224"/>
      <c r="Q184" s="532"/>
      <c r="R184" s="478"/>
      <c r="S184" s="533"/>
      <c r="T184" s="610">
        <v>342</v>
      </c>
      <c r="U184" s="837">
        <v>129</v>
      </c>
      <c r="V184" s="80"/>
      <c r="W184" s="3" t="s">
        <v>186</v>
      </c>
      <c r="X184" s="240" t="s">
        <v>313</v>
      </c>
      <c r="Y184" s="276">
        <v>37.1</v>
      </c>
      <c r="Z184" s="243">
        <v>31.5</v>
      </c>
    </row>
    <row r="185" spans="1:26" x14ac:dyDescent="0.2">
      <c r="A185" s="1059"/>
      <c r="B185" s="328">
        <v>45544</v>
      </c>
      <c r="C185" s="432" t="str">
        <f t="shared" si="21"/>
        <v>(月)</v>
      </c>
      <c r="D185" s="531" t="s">
        <v>400</v>
      </c>
      <c r="E185" s="474">
        <v>16.5</v>
      </c>
      <c r="F185" s="475">
        <v>29.2</v>
      </c>
      <c r="G185" s="11">
        <v>28.8</v>
      </c>
      <c r="H185" s="225">
        <v>28.5</v>
      </c>
      <c r="I185" s="12">
        <v>11.9</v>
      </c>
      <c r="J185" s="223">
        <v>2</v>
      </c>
      <c r="K185" s="11">
        <v>7.35</v>
      </c>
      <c r="L185" s="223">
        <v>7.45</v>
      </c>
      <c r="M185" s="12">
        <v>25.9</v>
      </c>
      <c r="N185" s="225">
        <v>23.4</v>
      </c>
      <c r="O185" s="224">
        <v>42.9</v>
      </c>
      <c r="P185" s="224">
        <v>76.099999999999994</v>
      </c>
      <c r="Q185" s="532">
        <v>15.1</v>
      </c>
      <c r="R185" s="478">
        <v>150</v>
      </c>
      <c r="S185" s="533">
        <v>7.0000000000000007E-2</v>
      </c>
      <c r="T185" s="610">
        <v>342</v>
      </c>
      <c r="U185" s="837">
        <v>144</v>
      </c>
      <c r="V185" s="80"/>
      <c r="W185" s="3" t="s">
        <v>187</v>
      </c>
      <c r="X185" s="240" t="s">
        <v>313</v>
      </c>
      <c r="Y185" s="276">
        <v>66.099999999999994</v>
      </c>
      <c r="Z185" s="243">
        <v>60.1</v>
      </c>
    </row>
    <row r="186" spans="1:26" x14ac:dyDescent="0.2">
      <c r="A186" s="1059"/>
      <c r="B186" s="328">
        <v>45545</v>
      </c>
      <c r="C186" s="432" t="str">
        <f t="shared" si="21"/>
        <v>(火)</v>
      </c>
      <c r="D186" s="531" t="s">
        <v>400</v>
      </c>
      <c r="E186" s="474" t="s">
        <v>24</v>
      </c>
      <c r="F186" s="475">
        <v>29.3</v>
      </c>
      <c r="G186" s="11">
        <v>26.5</v>
      </c>
      <c r="H186" s="225">
        <v>28.1</v>
      </c>
      <c r="I186" s="12">
        <v>43.8</v>
      </c>
      <c r="J186" s="223">
        <v>2</v>
      </c>
      <c r="K186" s="11">
        <v>7.09</v>
      </c>
      <c r="L186" s="223">
        <v>7.41</v>
      </c>
      <c r="M186" s="12">
        <v>13.4</v>
      </c>
      <c r="N186" s="225">
        <v>22.2</v>
      </c>
      <c r="O186" s="224">
        <v>40.700000000000003</v>
      </c>
      <c r="P186" s="224">
        <v>72.3</v>
      </c>
      <c r="Q186" s="532">
        <v>14.2</v>
      </c>
      <c r="R186" s="478">
        <v>144</v>
      </c>
      <c r="S186" s="533">
        <v>0.06</v>
      </c>
      <c r="T186" s="610">
        <v>1215</v>
      </c>
      <c r="U186" s="837">
        <v>372</v>
      </c>
      <c r="V186" s="80"/>
      <c r="W186" s="3" t="s">
        <v>188</v>
      </c>
      <c r="X186" s="240" t="s">
        <v>313</v>
      </c>
      <c r="Y186" s="276">
        <v>49</v>
      </c>
      <c r="Z186" s="243">
        <v>45</v>
      </c>
    </row>
    <row r="187" spans="1:26" x14ac:dyDescent="0.2">
      <c r="A187" s="1059"/>
      <c r="B187" s="328">
        <v>45546</v>
      </c>
      <c r="C187" s="432" t="str">
        <f t="shared" si="21"/>
        <v>(水)</v>
      </c>
      <c r="D187" s="531" t="s">
        <v>400</v>
      </c>
      <c r="E187" s="474" t="s">
        <v>24</v>
      </c>
      <c r="F187" s="475">
        <v>29.9</v>
      </c>
      <c r="G187" s="11">
        <v>26.7</v>
      </c>
      <c r="H187" s="225">
        <v>27.1</v>
      </c>
      <c r="I187" s="12">
        <v>18.2</v>
      </c>
      <c r="J187" s="223">
        <v>2.2000000000000002</v>
      </c>
      <c r="K187" s="11">
        <v>7.16</v>
      </c>
      <c r="L187" s="223">
        <v>7.13</v>
      </c>
      <c r="M187" s="12">
        <v>17.8</v>
      </c>
      <c r="N187" s="225">
        <v>16.7</v>
      </c>
      <c r="O187" s="224">
        <v>28.1</v>
      </c>
      <c r="P187" s="224">
        <v>55.1</v>
      </c>
      <c r="Q187" s="532">
        <v>9.6</v>
      </c>
      <c r="R187" s="478">
        <v>113</v>
      </c>
      <c r="S187" s="533">
        <v>0.1</v>
      </c>
      <c r="T187" s="610">
        <v>1762</v>
      </c>
      <c r="U187" s="837">
        <v>247</v>
      </c>
      <c r="V187" s="80"/>
      <c r="W187" s="3" t="s">
        <v>189</v>
      </c>
      <c r="X187" s="240" t="s">
        <v>313</v>
      </c>
      <c r="Y187" s="276">
        <v>17.100000000000001</v>
      </c>
      <c r="Z187" s="243">
        <v>15.1</v>
      </c>
    </row>
    <row r="188" spans="1:26" x14ac:dyDescent="0.2">
      <c r="A188" s="1059"/>
      <c r="B188" s="328">
        <v>45547</v>
      </c>
      <c r="C188" s="432" t="str">
        <f t="shared" si="21"/>
        <v>(木)</v>
      </c>
      <c r="D188" s="531" t="s">
        <v>400</v>
      </c>
      <c r="E188" s="474" t="s">
        <v>24</v>
      </c>
      <c r="F188" s="475">
        <v>31.3</v>
      </c>
      <c r="G188" s="11">
        <v>27.4</v>
      </c>
      <c r="H188" s="225">
        <v>27.5</v>
      </c>
      <c r="I188" s="12">
        <v>24.1</v>
      </c>
      <c r="J188" s="223">
        <v>1.6</v>
      </c>
      <c r="K188" s="11">
        <v>7.24</v>
      </c>
      <c r="L188" s="223">
        <v>7.05</v>
      </c>
      <c r="M188" s="12">
        <v>20</v>
      </c>
      <c r="N188" s="225">
        <v>18.3</v>
      </c>
      <c r="O188" s="224">
        <v>31.5</v>
      </c>
      <c r="P188" s="224">
        <v>60.1</v>
      </c>
      <c r="Q188" s="532">
        <v>11</v>
      </c>
      <c r="R188" s="478">
        <v>126</v>
      </c>
      <c r="S188" s="533">
        <v>0.13</v>
      </c>
      <c r="T188" s="610">
        <v>1309</v>
      </c>
      <c r="U188" s="837">
        <v>205</v>
      </c>
      <c r="V188" s="80"/>
      <c r="W188" s="3" t="s">
        <v>190</v>
      </c>
      <c r="X188" s="240" t="s">
        <v>313</v>
      </c>
      <c r="Y188" s="139">
        <v>10.1</v>
      </c>
      <c r="Z188" s="244">
        <v>11</v>
      </c>
    </row>
    <row r="189" spans="1:26" x14ac:dyDescent="0.2">
      <c r="A189" s="1059"/>
      <c r="B189" s="328">
        <v>45548</v>
      </c>
      <c r="C189" s="432" t="str">
        <f t="shared" si="21"/>
        <v>(金)</v>
      </c>
      <c r="D189" s="531" t="s">
        <v>400</v>
      </c>
      <c r="E189" s="474" t="s">
        <v>24</v>
      </c>
      <c r="F189" s="475">
        <v>31.3</v>
      </c>
      <c r="G189" s="11">
        <v>27.7</v>
      </c>
      <c r="H189" s="225">
        <v>28.1</v>
      </c>
      <c r="I189" s="12">
        <v>14.6</v>
      </c>
      <c r="J189" s="223">
        <v>1.5</v>
      </c>
      <c r="K189" s="11">
        <v>7.28</v>
      </c>
      <c r="L189" s="223">
        <v>7.22</v>
      </c>
      <c r="M189" s="12">
        <v>22.3</v>
      </c>
      <c r="N189" s="225">
        <v>21.2</v>
      </c>
      <c r="O189" s="224">
        <v>37.200000000000003</v>
      </c>
      <c r="P189" s="224">
        <v>72.099999999999994</v>
      </c>
      <c r="Q189" s="532">
        <v>12</v>
      </c>
      <c r="R189" s="478">
        <v>144</v>
      </c>
      <c r="S189" s="533">
        <v>0.05</v>
      </c>
      <c r="T189" s="610">
        <v>907</v>
      </c>
      <c r="U189" s="837">
        <v>218</v>
      </c>
      <c r="V189" s="80"/>
      <c r="W189" s="3" t="s">
        <v>191</v>
      </c>
      <c r="X189" s="240" t="s">
        <v>313</v>
      </c>
      <c r="Y189" s="141">
        <v>174</v>
      </c>
      <c r="Z189" s="310">
        <v>126</v>
      </c>
    </row>
    <row r="190" spans="1:26" x14ac:dyDescent="0.2">
      <c r="A190" s="1059"/>
      <c r="B190" s="328">
        <v>45549</v>
      </c>
      <c r="C190" s="432" t="str">
        <f t="shared" si="21"/>
        <v>(土)</v>
      </c>
      <c r="D190" s="531" t="s">
        <v>400</v>
      </c>
      <c r="E190" s="474" t="s">
        <v>24</v>
      </c>
      <c r="F190" s="475">
        <v>31.3</v>
      </c>
      <c r="G190" s="11">
        <v>27.5</v>
      </c>
      <c r="H190" s="225">
        <v>27.9</v>
      </c>
      <c r="I190" s="12">
        <v>23.6</v>
      </c>
      <c r="J190" s="223">
        <v>1.6</v>
      </c>
      <c r="K190" s="11">
        <v>7.3</v>
      </c>
      <c r="L190" s="223">
        <v>7.25</v>
      </c>
      <c r="M190" s="12">
        <v>20.6</v>
      </c>
      <c r="N190" s="225">
        <v>20</v>
      </c>
      <c r="O190" s="224"/>
      <c r="P190" s="224"/>
      <c r="Q190" s="532"/>
      <c r="R190" s="478"/>
      <c r="S190" s="533"/>
      <c r="T190" s="610">
        <v>693</v>
      </c>
      <c r="U190" s="837">
        <v>186</v>
      </c>
      <c r="V190" s="80"/>
      <c r="W190" s="3" t="s">
        <v>192</v>
      </c>
      <c r="X190" s="240" t="s">
        <v>313</v>
      </c>
      <c r="Y190" s="140">
        <v>0.84</v>
      </c>
      <c r="Z190" s="227">
        <v>0.13</v>
      </c>
    </row>
    <row r="191" spans="1:26" x14ac:dyDescent="0.2">
      <c r="A191" s="1059"/>
      <c r="B191" s="328">
        <v>45550</v>
      </c>
      <c r="C191" s="432" t="str">
        <f t="shared" si="21"/>
        <v>(日)</v>
      </c>
      <c r="D191" s="531" t="s">
        <v>400</v>
      </c>
      <c r="E191" s="474">
        <v>5</v>
      </c>
      <c r="F191" s="475">
        <v>31.3</v>
      </c>
      <c r="G191" s="11">
        <v>27.9</v>
      </c>
      <c r="H191" s="225">
        <v>28.4</v>
      </c>
      <c r="I191" s="12">
        <v>17.600000000000001</v>
      </c>
      <c r="J191" s="223">
        <v>1.7</v>
      </c>
      <c r="K191" s="11">
        <v>7.39</v>
      </c>
      <c r="L191" s="223">
        <v>7.4</v>
      </c>
      <c r="M191" s="12">
        <v>21.6</v>
      </c>
      <c r="N191" s="225">
        <v>21.9</v>
      </c>
      <c r="O191" s="224"/>
      <c r="P191" s="224"/>
      <c r="Q191" s="532"/>
      <c r="R191" s="478"/>
      <c r="S191" s="533"/>
      <c r="T191" s="610">
        <v>470</v>
      </c>
      <c r="U191" s="837">
        <v>186</v>
      </c>
      <c r="V191" s="80"/>
      <c r="W191" s="3" t="s">
        <v>14</v>
      </c>
      <c r="X191" s="240" t="s">
        <v>313</v>
      </c>
      <c r="Y191" s="138">
        <v>5.5</v>
      </c>
      <c r="Z191" s="228">
        <v>3.2</v>
      </c>
    </row>
    <row r="192" spans="1:26" x14ac:dyDescent="0.2">
      <c r="A192" s="1059"/>
      <c r="B192" s="328">
        <v>45551</v>
      </c>
      <c r="C192" s="432" t="str">
        <f t="shared" si="21"/>
        <v>(月)</v>
      </c>
      <c r="D192" s="531" t="s">
        <v>401</v>
      </c>
      <c r="E192" s="474">
        <v>1.5</v>
      </c>
      <c r="F192" s="475">
        <v>26.8</v>
      </c>
      <c r="G192" s="11">
        <v>27.7</v>
      </c>
      <c r="H192" s="225">
        <v>28.3</v>
      </c>
      <c r="I192" s="12">
        <v>25.5</v>
      </c>
      <c r="J192" s="223">
        <v>2.1</v>
      </c>
      <c r="K192" s="11">
        <v>7.33</v>
      </c>
      <c r="L192" s="223">
        <v>7.35</v>
      </c>
      <c r="M192" s="12">
        <v>20.3</v>
      </c>
      <c r="N192" s="225">
        <v>21.1</v>
      </c>
      <c r="O192" s="224"/>
      <c r="P192" s="224"/>
      <c r="Q192" s="532"/>
      <c r="R192" s="478"/>
      <c r="S192" s="533"/>
      <c r="T192" s="610">
        <v>616</v>
      </c>
      <c r="U192" s="837">
        <v>195</v>
      </c>
      <c r="V192" s="80"/>
      <c r="W192" s="3" t="s">
        <v>15</v>
      </c>
      <c r="X192" s="240" t="s">
        <v>313</v>
      </c>
      <c r="Y192" s="138">
        <v>0.8</v>
      </c>
      <c r="Z192" s="228">
        <v>0.7</v>
      </c>
    </row>
    <row r="193" spans="1:26" x14ac:dyDescent="0.2">
      <c r="A193" s="1059"/>
      <c r="B193" s="328">
        <v>45552</v>
      </c>
      <c r="C193" s="432" t="str">
        <f t="shared" si="21"/>
        <v>(火)</v>
      </c>
      <c r="D193" s="531" t="s">
        <v>400</v>
      </c>
      <c r="E193" s="474">
        <v>0</v>
      </c>
      <c r="F193" s="475">
        <v>27.2</v>
      </c>
      <c r="G193" s="11">
        <v>27</v>
      </c>
      <c r="H193" s="225">
        <v>27.5</v>
      </c>
      <c r="I193" s="12">
        <v>21.8</v>
      </c>
      <c r="J193" s="223">
        <v>2.2999999999999998</v>
      </c>
      <c r="K193" s="11">
        <v>7.33</v>
      </c>
      <c r="L193" s="223">
        <v>7.33</v>
      </c>
      <c r="M193" s="12">
        <v>21.5</v>
      </c>
      <c r="N193" s="225">
        <v>21.7</v>
      </c>
      <c r="O193" s="224">
        <v>39.700000000000003</v>
      </c>
      <c r="P193" s="224">
        <v>74.3</v>
      </c>
      <c r="Q193" s="532">
        <v>12.5</v>
      </c>
      <c r="R193" s="478">
        <v>150</v>
      </c>
      <c r="S193" s="533">
        <v>7.0000000000000007E-2</v>
      </c>
      <c r="T193" s="610">
        <v>453</v>
      </c>
      <c r="U193" s="837">
        <v>212</v>
      </c>
      <c r="V193" s="80"/>
      <c r="W193" s="3" t="s">
        <v>193</v>
      </c>
      <c r="X193" s="240" t="s">
        <v>313</v>
      </c>
      <c r="Y193" s="138">
        <v>5.9</v>
      </c>
      <c r="Z193" s="228">
        <v>7</v>
      </c>
    </row>
    <row r="194" spans="1:26" x14ac:dyDescent="0.2">
      <c r="A194" s="1059"/>
      <c r="B194" s="328">
        <v>45553</v>
      </c>
      <c r="C194" s="432" t="str">
        <f t="shared" si="21"/>
        <v>(水)</v>
      </c>
      <c r="D194" s="531" t="s">
        <v>400</v>
      </c>
      <c r="E194" s="474">
        <v>2.5</v>
      </c>
      <c r="F194" s="475">
        <v>31.9</v>
      </c>
      <c r="G194" s="11">
        <v>28.4</v>
      </c>
      <c r="H194" s="225">
        <v>28.1</v>
      </c>
      <c r="I194" s="12">
        <v>25.7</v>
      </c>
      <c r="J194" s="223">
        <v>1.7</v>
      </c>
      <c r="K194" s="11">
        <v>7.4</v>
      </c>
      <c r="L194" s="223">
        <v>7.3</v>
      </c>
      <c r="M194" s="12">
        <v>21.8</v>
      </c>
      <c r="N194" s="225">
        <v>21.4</v>
      </c>
      <c r="O194" s="224">
        <v>38.200000000000003</v>
      </c>
      <c r="P194" s="224">
        <v>73.099999999999994</v>
      </c>
      <c r="Q194" s="532">
        <v>14.7</v>
      </c>
      <c r="R194" s="478">
        <v>146</v>
      </c>
      <c r="S194" s="533">
        <v>0.04</v>
      </c>
      <c r="T194" s="610">
        <v>1600</v>
      </c>
      <c r="U194" s="837">
        <v>166</v>
      </c>
      <c r="V194" s="80"/>
      <c r="W194" s="3" t="s">
        <v>194</v>
      </c>
      <c r="X194" s="240" t="s">
        <v>313</v>
      </c>
      <c r="Y194" s="140">
        <v>5.8000000000000003E-2</v>
      </c>
      <c r="Z194" s="229">
        <v>2.5000000000000001E-2</v>
      </c>
    </row>
    <row r="195" spans="1:26" x14ac:dyDescent="0.2">
      <c r="A195" s="1059"/>
      <c r="B195" s="328">
        <v>45554</v>
      </c>
      <c r="C195" s="432" t="str">
        <f t="shared" si="21"/>
        <v>(木)</v>
      </c>
      <c r="D195" s="531" t="s">
        <v>400</v>
      </c>
      <c r="E195" s="474" t="s">
        <v>24</v>
      </c>
      <c r="F195" s="475">
        <v>27.7</v>
      </c>
      <c r="G195" s="11">
        <v>28</v>
      </c>
      <c r="H195" s="225">
        <v>28</v>
      </c>
      <c r="I195" s="12">
        <v>11</v>
      </c>
      <c r="J195" s="223">
        <v>1.6</v>
      </c>
      <c r="K195" s="11">
        <v>7.33</v>
      </c>
      <c r="L195" s="223">
        <v>7.26</v>
      </c>
      <c r="M195" s="12">
        <v>24.1</v>
      </c>
      <c r="N195" s="225">
        <v>21.9</v>
      </c>
      <c r="O195" s="224">
        <v>41.1</v>
      </c>
      <c r="P195" s="224">
        <v>74.7</v>
      </c>
      <c r="Q195" s="532">
        <v>14.5</v>
      </c>
      <c r="R195" s="478">
        <v>150</v>
      </c>
      <c r="S195" s="533">
        <v>0.05</v>
      </c>
      <c r="T195" s="610">
        <v>530</v>
      </c>
      <c r="U195" s="837">
        <v>186</v>
      </c>
      <c r="V195" s="80"/>
      <c r="W195" s="3" t="s">
        <v>16</v>
      </c>
      <c r="X195" s="240" t="s">
        <v>313</v>
      </c>
      <c r="Y195" s="140">
        <v>0.09</v>
      </c>
      <c r="Z195" s="229">
        <v>0.05</v>
      </c>
    </row>
    <row r="196" spans="1:26" x14ac:dyDescent="0.2">
      <c r="A196" s="1059"/>
      <c r="B196" s="328">
        <v>45555</v>
      </c>
      <c r="C196" s="432" t="str">
        <f t="shared" si="21"/>
        <v>(金)</v>
      </c>
      <c r="D196" s="531" t="s">
        <v>400</v>
      </c>
      <c r="E196" s="474" t="s">
        <v>24</v>
      </c>
      <c r="F196" s="475">
        <v>30.6</v>
      </c>
      <c r="G196" s="11">
        <v>27.6</v>
      </c>
      <c r="H196" s="225">
        <v>28.1</v>
      </c>
      <c r="I196" s="12">
        <v>9.9</v>
      </c>
      <c r="J196" s="223">
        <v>1.8</v>
      </c>
      <c r="K196" s="11">
        <v>7.37</v>
      </c>
      <c r="L196" s="223">
        <v>7.3</v>
      </c>
      <c r="M196" s="12">
        <v>24.3</v>
      </c>
      <c r="N196" s="225">
        <v>23.6</v>
      </c>
      <c r="O196" s="224">
        <v>39.5</v>
      </c>
      <c r="P196" s="224">
        <v>75.099999999999994</v>
      </c>
      <c r="Q196" s="532">
        <v>15.6</v>
      </c>
      <c r="R196" s="478">
        <v>166</v>
      </c>
      <c r="S196" s="533">
        <v>0.06</v>
      </c>
      <c r="T196" s="610">
        <v>725</v>
      </c>
      <c r="U196" s="837">
        <v>175</v>
      </c>
      <c r="V196" s="80"/>
      <c r="W196" s="3" t="s">
        <v>195</v>
      </c>
      <c r="X196" s="240" t="s">
        <v>313</v>
      </c>
      <c r="Y196" s="140">
        <v>2.56</v>
      </c>
      <c r="Z196" s="229">
        <v>2.11</v>
      </c>
    </row>
    <row r="197" spans="1:26" x14ac:dyDescent="0.2">
      <c r="A197" s="1059"/>
      <c r="B197" s="328">
        <v>45556</v>
      </c>
      <c r="C197" s="432" t="str">
        <f t="shared" si="21"/>
        <v>(土)</v>
      </c>
      <c r="D197" s="531" t="s">
        <v>401</v>
      </c>
      <c r="E197" s="474">
        <v>0</v>
      </c>
      <c r="F197" s="475">
        <v>30.9</v>
      </c>
      <c r="G197" s="11">
        <v>27.4</v>
      </c>
      <c r="H197" s="225">
        <v>27.6</v>
      </c>
      <c r="I197" s="12">
        <v>6.2</v>
      </c>
      <c r="J197" s="223">
        <v>2</v>
      </c>
      <c r="K197" s="11">
        <v>7.33</v>
      </c>
      <c r="L197" s="223">
        <v>7.21</v>
      </c>
      <c r="M197" s="12">
        <v>21.9</v>
      </c>
      <c r="N197" s="225">
        <v>20.100000000000001</v>
      </c>
      <c r="O197" s="224"/>
      <c r="P197" s="224"/>
      <c r="Q197" s="532"/>
      <c r="R197" s="478"/>
      <c r="S197" s="533"/>
      <c r="T197" s="610">
        <v>469</v>
      </c>
      <c r="U197" s="837">
        <v>176</v>
      </c>
      <c r="V197" s="80"/>
      <c r="W197" s="3" t="s">
        <v>196</v>
      </c>
      <c r="X197" s="240" t="s">
        <v>313</v>
      </c>
      <c r="Y197" s="140">
        <v>0.16600000000000001</v>
      </c>
      <c r="Z197" s="229">
        <v>3.7999999999999999E-2</v>
      </c>
    </row>
    <row r="198" spans="1:26" x14ac:dyDescent="0.2">
      <c r="A198" s="1059"/>
      <c r="B198" s="328">
        <v>45557</v>
      </c>
      <c r="C198" s="432" t="str">
        <f t="shared" si="21"/>
        <v>(日)</v>
      </c>
      <c r="D198" s="531" t="s">
        <v>401</v>
      </c>
      <c r="E198" s="474">
        <v>0.5</v>
      </c>
      <c r="F198" s="475">
        <v>27.3</v>
      </c>
      <c r="G198" s="11">
        <v>26.1</v>
      </c>
      <c r="H198" s="225">
        <v>26.6</v>
      </c>
      <c r="I198" s="12">
        <v>8.4</v>
      </c>
      <c r="J198" s="223">
        <v>2.2000000000000002</v>
      </c>
      <c r="K198" s="11">
        <v>7.31</v>
      </c>
      <c r="L198" s="223">
        <v>7.3</v>
      </c>
      <c r="M198" s="12">
        <v>22.2</v>
      </c>
      <c r="N198" s="225">
        <v>21.6</v>
      </c>
      <c r="O198" s="224"/>
      <c r="P198" s="224"/>
      <c r="Q198" s="532"/>
      <c r="R198" s="478"/>
      <c r="S198" s="533"/>
      <c r="T198" s="610">
        <v>513</v>
      </c>
      <c r="U198" s="837">
        <v>139</v>
      </c>
      <c r="V198" s="80"/>
      <c r="W198" s="3" t="s">
        <v>197</v>
      </c>
      <c r="X198" s="240" t="s">
        <v>313</v>
      </c>
      <c r="Y198" s="138">
        <v>26.2</v>
      </c>
      <c r="Z198" s="228">
        <v>24.5</v>
      </c>
    </row>
    <row r="199" spans="1:26" x14ac:dyDescent="0.2">
      <c r="A199" s="1059"/>
      <c r="B199" s="328">
        <v>45558</v>
      </c>
      <c r="C199" s="432" t="str">
        <f t="shared" si="21"/>
        <v>(月)</v>
      </c>
      <c r="D199" s="531" t="s">
        <v>401</v>
      </c>
      <c r="E199" s="474">
        <v>6.5</v>
      </c>
      <c r="F199" s="475">
        <v>22.6</v>
      </c>
      <c r="G199" s="11">
        <v>24.8</v>
      </c>
      <c r="H199" s="225">
        <v>25.6</v>
      </c>
      <c r="I199" s="12">
        <v>4.9000000000000004</v>
      </c>
      <c r="J199" s="223">
        <v>1.8</v>
      </c>
      <c r="K199" s="11">
        <v>7.39</v>
      </c>
      <c r="L199" s="223">
        <v>7.32</v>
      </c>
      <c r="M199" s="12">
        <v>41.6</v>
      </c>
      <c r="N199" s="225">
        <v>20.8</v>
      </c>
      <c r="O199" s="224"/>
      <c r="P199" s="224"/>
      <c r="Q199" s="532"/>
      <c r="R199" s="478"/>
      <c r="S199" s="533"/>
      <c r="T199" s="610">
        <v>583</v>
      </c>
      <c r="U199" s="837">
        <v>140</v>
      </c>
      <c r="V199" s="80"/>
      <c r="W199" s="3" t="s">
        <v>17</v>
      </c>
      <c r="X199" s="240" t="s">
        <v>313</v>
      </c>
      <c r="Y199" s="138">
        <v>27</v>
      </c>
      <c r="Z199" s="228">
        <v>23.6</v>
      </c>
    </row>
    <row r="200" spans="1:26" x14ac:dyDescent="0.2">
      <c r="A200" s="1059"/>
      <c r="B200" s="328">
        <v>45559</v>
      </c>
      <c r="C200" s="432" t="str">
        <f t="shared" si="21"/>
        <v>(火)</v>
      </c>
      <c r="D200" s="531" t="s">
        <v>400</v>
      </c>
      <c r="E200" s="474" t="s">
        <v>24</v>
      </c>
      <c r="F200" s="475">
        <v>22.1</v>
      </c>
      <c r="G200" s="11">
        <v>23.1</v>
      </c>
      <c r="H200" s="225">
        <v>24</v>
      </c>
      <c r="I200" s="12">
        <v>9.1999999999999993</v>
      </c>
      <c r="J200" s="223">
        <v>1.7</v>
      </c>
      <c r="K200" s="11">
        <v>7.47</v>
      </c>
      <c r="L200" s="223">
        <v>7.42</v>
      </c>
      <c r="M200" s="12">
        <v>22.2</v>
      </c>
      <c r="N200" s="225">
        <v>22.5</v>
      </c>
      <c r="O200" s="224">
        <v>40</v>
      </c>
      <c r="P200" s="224">
        <v>74.7</v>
      </c>
      <c r="Q200" s="532">
        <v>15.9</v>
      </c>
      <c r="R200" s="478">
        <v>157</v>
      </c>
      <c r="S200" s="533">
        <v>7.0000000000000007E-2</v>
      </c>
      <c r="T200" s="610">
        <v>389</v>
      </c>
      <c r="U200" s="837">
        <v>141</v>
      </c>
      <c r="V200" s="80"/>
      <c r="W200" s="3" t="s">
        <v>198</v>
      </c>
      <c r="X200" s="240" t="s">
        <v>184</v>
      </c>
      <c r="Y200" s="276">
        <v>8.1999999999999993</v>
      </c>
      <c r="Z200" s="288">
        <v>4</v>
      </c>
    </row>
    <row r="201" spans="1:26" x14ac:dyDescent="0.2">
      <c r="A201" s="1059"/>
      <c r="B201" s="328">
        <v>45560</v>
      </c>
      <c r="C201" s="432" t="str">
        <f t="shared" si="21"/>
        <v>(水)</v>
      </c>
      <c r="D201" s="531" t="s">
        <v>401</v>
      </c>
      <c r="E201" s="474">
        <v>0</v>
      </c>
      <c r="F201" s="475">
        <v>20.399999999999999</v>
      </c>
      <c r="G201" s="11">
        <v>22.3</v>
      </c>
      <c r="H201" s="225">
        <v>23</v>
      </c>
      <c r="I201" s="12">
        <v>8.8000000000000007</v>
      </c>
      <c r="J201" s="223">
        <v>1.8</v>
      </c>
      <c r="K201" s="11">
        <v>7.48</v>
      </c>
      <c r="L201" s="223">
        <v>7.45</v>
      </c>
      <c r="M201" s="12">
        <v>21.2</v>
      </c>
      <c r="N201" s="225">
        <v>21.8</v>
      </c>
      <c r="O201" s="224">
        <v>39</v>
      </c>
      <c r="P201" s="224">
        <v>73.900000000000006</v>
      </c>
      <c r="Q201" s="532">
        <v>14.4</v>
      </c>
      <c r="R201" s="478">
        <v>161</v>
      </c>
      <c r="S201" s="533">
        <v>7.0000000000000007E-2</v>
      </c>
      <c r="T201" s="610">
        <v>504</v>
      </c>
      <c r="U201" s="837">
        <v>124</v>
      </c>
      <c r="V201" s="80"/>
      <c r="W201" s="3" t="s">
        <v>199</v>
      </c>
      <c r="X201" s="240" t="s">
        <v>313</v>
      </c>
      <c r="Y201" s="276">
        <v>34.4</v>
      </c>
      <c r="Z201" s="288">
        <v>2.8</v>
      </c>
    </row>
    <row r="202" spans="1:26" x14ac:dyDescent="0.2">
      <c r="A202" s="1059"/>
      <c r="B202" s="328">
        <v>45561</v>
      </c>
      <c r="C202" s="432" t="str">
        <f t="shared" si="21"/>
        <v>(木)</v>
      </c>
      <c r="D202" s="531" t="s">
        <v>401</v>
      </c>
      <c r="E202" s="474">
        <v>0</v>
      </c>
      <c r="F202" s="475">
        <v>23.4</v>
      </c>
      <c r="G202" s="11">
        <v>22.2</v>
      </c>
      <c r="H202" s="225">
        <v>22.5</v>
      </c>
      <c r="I202" s="12">
        <v>7.3</v>
      </c>
      <c r="J202" s="223">
        <v>1.9</v>
      </c>
      <c r="K202" s="11">
        <v>7.5</v>
      </c>
      <c r="L202" s="223">
        <v>7.4</v>
      </c>
      <c r="M202" s="12">
        <v>21.3</v>
      </c>
      <c r="N202" s="225">
        <v>21.4</v>
      </c>
      <c r="O202" s="224">
        <v>38</v>
      </c>
      <c r="P202" s="224">
        <v>70.3</v>
      </c>
      <c r="Q202" s="532">
        <v>14</v>
      </c>
      <c r="R202" s="478">
        <v>156</v>
      </c>
      <c r="S202" s="533">
        <v>0.08</v>
      </c>
      <c r="T202" s="610">
        <v>469</v>
      </c>
      <c r="U202" s="837">
        <v>117</v>
      </c>
      <c r="V202" s="80"/>
      <c r="W202" s="3"/>
      <c r="X202" s="289"/>
      <c r="Y202" s="311"/>
      <c r="Z202" s="312"/>
    </row>
    <row r="203" spans="1:26" x14ac:dyDescent="0.2">
      <c r="A203" s="1059"/>
      <c r="B203" s="328">
        <v>45562</v>
      </c>
      <c r="C203" s="432" t="str">
        <f t="shared" si="21"/>
        <v>(金)</v>
      </c>
      <c r="D203" s="531" t="s">
        <v>402</v>
      </c>
      <c r="E203" s="474">
        <v>8</v>
      </c>
      <c r="F203" s="475">
        <v>24.3</v>
      </c>
      <c r="G203" s="11">
        <v>23.4</v>
      </c>
      <c r="H203" s="225">
        <v>23.2</v>
      </c>
      <c r="I203" s="12">
        <v>5.3</v>
      </c>
      <c r="J203" s="223">
        <v>1.4</v>
      </c>
      <c r="K203" s="11">
        <v>7.42</v>
      </c>
      <c r="L203" s="223">
        <v>7.33</v>
      </c>
      <c r="M203" s="12">
        <v>21.9</v>
      </c>
      <c r="N203" s="225">
        <v>22.3</v>
      </c>
      <c r="O203" s="224">
        <v>38.6</v>
      </c>
      <c r="P203" s="224">
        <v>74.7</v>
      </c>
      <c r="Q203" s="532">
        <v>15.6</v>
      </c>
      <c r="R203" s="478">
        <v>158</v>
      </c>
      <c r="S203" s="533">
        <v>7.0000000000000007E-2</v>
      </c>
      <c r="T203" s="610">
        <v>497</v>
      </c>
      <c r="U203" s="837">
        <v>117</v>
      </c>
      <c r="V203" s="80"/>
      <c r="W203" s="3"/>
      <c r="X203" s="289"/>
      <c r="Y203" s="290"/>
      <c r="Z203" s="289"/>
    </row>
    <row r="204" spans="1:26" x14ac:dyDescent="0.2">
      <c r="A204" s="1059"/>
      <c r="B204" s="328">
        <v>45563</v>
      </c>
      <c r="C204" s="432" t="str">
        <f t="shared" si="21"/>
        <v>(土)</v>
      </c>
      <c r="D204" s="531" t="s">
        <v>401</v>
      </c>
      <c r="E204" s="474" t="s">
        <v>24</v>
      </c>
      <c r="F204" s="475">
        <v>24.4</v>
      </c>
      <c r="G204" s="11">
        <v>24.1</v>
      </c>
      <c r="H204" s="225">
        <v>23.6</v>
      </c>
      <c r="I204" s="12">
        <v>11.6</v>
      </c>
      <c r="J204" s="223">
        <v>1.9</v>
      </c>
      <c r="K204" s="11">
        <v>7.42</v>
      </c>
      <c r="L204" s="223">
        <v>7.35</v>
      </c>
      <c r="M204" s="12">
        <v>21.9</v>
      </c>
      <c r="N204" s="225">
        <v>22.5</v>
      </c>
      <c r="O204" s="224"/>
      <c r="P204" s="224"/>
      <c r="Q204" s="532"/>
      <c r="R204" s="478"/>
      <c r="S204" s="533"/>
      <c r="T204" s="610">
        <v>411</v>
      </c>
      <c r="U204" s="837">
        <v>106</v>
      </c>
      <c r="V204" s="80"/>
      <c r="W204" s="291"/>
      <c r="X204" s="292"/>
      <c r="Y204" s="293"/>
      <c r="Z204" s="292"/>
    </row>
    <row r="205" spans="1:26" x14ac:dyDescent="0.2">
      <c r="A205" s="1059"/>
      <c r="B205" s="328">
        <v>45564</v>
      </c>
      <c r="C205" s="432" t="str">
        <f t="shared" si="21"/>
        <v>(日)</v>
      </c>
      <c r="D205" s="531" t="s">
        <v>401</v>
      </c>
      <c r="E205" s="474">
        <v>0</v>
      </c>
      <c r="F205" s="475">
        <v>23.6</v>
      </c>
      <c r="G205" s="11">
        <v>24.5</v>
      </c>
      <c r="H205" s="225">
        <v>24.2</v>
      </c>
      <c r="I205" s="12">
        <v>9.1</v>
      </c>
      <c r="J205" s="223">
        <v>1.6</v>
      </c>
      <c r="K205" s="11">
        <v>7.4</v>
      </c>
      <c r="L205" s="223">
        <v>7.35</v>
      </c>
      <c r="M205" s="12">
        <v>23.4</v>
      </c>
      <c r="N205" s="225">
        <v>23.6</v>
      </c>
      <c r="O205" s="224"/>
      <c r="P205" s="224"/>
      <c r="Q205" s="532"/>
      <c r="R205" s="478"/>
      <c r="S205" s="533"/>
      <c r="T205" s="610">
        <v>385</v>
      </c>
      <c r="U205" s="837">
        <v>96</v>
      </c>
      <c r="V205" s="80"/>
      <c r="W205" s="9" t="s">
        <v>23</v>
      </c>
      <c r="X205" s="1" t="s">
        <v>24</v>
      </c>
      <c r="Y205" s="1" t="s">
        <v>24</v>
      </c>
      <c r="Z205" s="333" t="s">
        <v>24</v>
      </c>
    </row>
    <row r="206" spans="1:26" ht="13.5" customHeight="1" x14ac:dyDescent="0.2">
      <c r="A206" s="1059"/>
      <c r="B206" s="329">
        <v>45565</v>
      </c>
      <c r="C206" s="432" t="str">
        <f t="shared" si="21"/>
        <v>(月)</v>
      </c>
      <c r="D206" s="534" t="s">
        <v>402</v>
      </c>
      <c r="E206" s="474">
        <v>0</v>
      </c>
      <c r="F206" s="475">
        <v>22.4</v>
      </c>
      <c r="G206" s="366">
        <v>23.8</v>
      </c>
      <c r="H206" s="536">
        <v>23</v>
      </c>
      <c r="I206" s="537">
        <v>14.8</v>
      </c>
      <c r="J206" s="300">
        <v>1.6</v>
      </c>
      <c r="K206" s="366">
        <v>7.42</v>
      </c>
      <c r="L206" s="300">
        <v>7.35</v>
      </c>
      <c r="M206" s="537">
        <v>24.5</v>
      </c>
      <c r="N206" s="536">
        <v>24.3</v>
      </c>
      <c r="O206" s="224">
        <v>41.5</v>
      </c>
      <c r="P206" s="224">
        <v>76.099999999999994</v>
      </c>
      <c r="Q206" s="532">
        <v>19.2</v>
      </c>
      <c r="R206" s="478">
        <v>171</v>
      </c>
      <c r="S206" s="533">
        <v>7.0000000000000007E-2</v>
      </c>
      <c r="T206" s="610">
        <v>479</v>
      </c>
      <c r="U206" s="837">
        <v>100</v>
      </c>
      <c r="V206" s="80"/>
      <c r="W206" s="574" t="s">
        <v>301</v>
      </c>
      <c r="X206" s="575"/>
      <c r="Y206" s="575"/>
      <c r="Z206" s="576"/>
    </row>
    <row r="207" spans="1:26" s="1" customFormat="1" ht="13.5" customHeight="1" x14ac:dyDescent="0.2">
      <c r="A207" s="1059"/>
      <c r="B207" s="1043" t="s">
        <v>239</v>
      </c>
      <c r="C207" s="1043"/>
      <c r="D207" s="479"/>
      <c r="E207" s="464">
        <f>MAX(E177:E206)</f>
        <v>32.5</v>
      </c>
      <c r="F207" s="480">
        <f t="shared" ref="F207:U207" si="22">IF(COUNT(F177:F206)=0,"",MAX(F177:F206))</f>
        <v>31.9</v>
      </c>
      <c r="G207" s="10">
        <f t="shared" si="22"/>
        <v>28.8</v>
      </c>
      <c r="H207" s="222">
        <f t="shared" si="22"/>
        <v>28.5</v>
      </c>
      <c r="I207" s="466">
        <f t="shared" si="22"/>
        <v>43.8</v>
      </c>
      <c r="J207" s="467">
        <f t="shared" si="22"/>
        <v>2.6</v>
      </c>
      <c r="K207" s="10">
        <f t="shared" si="22"/>
        <v>7.5</v>
      </c>
      <c r="L207" s="222">
        <f t="shared" si="22"/>
        <v>7.45</v>
      </c>
      <c r="M207" s="466">
        <f t="shared" si="22"/>
        <v>41.6</v>
      </c>
      <c r="N207" s="467">
        <f t="shared" si="22"/>
        <v>24.3</v>
      </c>
      <c r="O207" s="481">
        <f t="shared" si="22"/>
        <v>42.9</v>
      </c>
      <c r="P207" s="482">
        <f t="shared" si="22"/>
        <v>76.099999999999994</v>
      </c>
      <c r="Q207" s="518">
        <f t="shared" si="22"/>
        <v>19.2</v>
      </c>
      <c r="R207" s="484">
        <f t="shared" si="22"/>
        <v>171</v>
      </c>
      <c r="S207" s="485">
        <f t="shared" si="22"/>
        <v>0.13</v>
      </c>
      <c r="T207" s="826">
        <f t="shared" si="22"/>
        <v>1762</v>
      </c>
      <c r="U207" s="836">
        <f t="shared" si="22"/>
        <v>630</v>
      </c>
      <c r="V207" s="81"/>
      <c r="W207" s="577"/>
      <c r="X207" s="578"/>
      <c r="Y207" s="578"/>
      <c r="Z207" s="579"/>
    </row>
    <row r="208" spans="1:26" s="1" customFormat="1" ht="13.5" customHeight="1" x14ac:dyDescent="0.2">
      <c r="A208" s="1059"/>
      <c r="B208" s="1044" t="s">
        <v>240</v>
      </c>
      <c r="C208" s="1044"/>
      <c r="D208" s="233"/>
      <c r="E208" s="234"/>
      <c r="F208" s="487">
        <f t="shared" ref="F208:U208" si="23">IF(COUNT(F177:F206)=0,"",MIN(F177:F206))</f>
        <v>20.399999999999999</v>
      </c>
      <c r="G208" s="11">
        <f t="shared" si="23"/>
        <v>22.2</v>
      </c>
      <c r="H208" s="223">
        <f t="shared" si="23"/>
        <v>22.5</v>
      </c>
      <c r="I208" s="12">
        <f t="shared" si="23"/>
        <v>4.4000000000000004</v>
      </c>
      <c r="J208" s="244">
        <f t="shared" si="23"/>
        <v>1.4</v>
      </c>
      <c r="K208" s="11">
        <f t="shared" si="23"/>
        <v>7.01</v>
      </c>
      <c r="L208" s="487">
        <f t="shared" si="23"/>
        <v>7.01</v>
      </c>
      <c r="M208" s="12">
        <f t="shared" si="23"/>
        <v>13.4</v>
      </c>
      <c r="N208" s="244">
        <f t="shared" si="23"/>
        <v>15.5</v>
      </c>
      <c r="O208" s="488">
        <f t="shared" si="23"/>
        <v>28.1</v>
      </c>
      <c r="P208" s="489">
        <f t="shared" si="23"/>
        <v>55.1</v>
      </c>
      <c r="Q208" s="490">
        <f t="shared" si="23"/>
        <v>9.4</v>
      </c>
      <c r="R208" s="491">
        <f t="shared" si="23"/>
        <v>113</v>
      </c>
      <c r="S208" s="492">
        <f t="shared" si="23"/>
        <v>0.04</v>
      </c>
      <c r="T208" s="827"/>
      <c r="U208" s="837">
        <f t="shared" si="23"/>
        <v>96</v>
      </c>
      <c r="V208" s="81"/>
      <c r="W208" s="577"/>
      <c r="X208" s="578"/>
      <c r="Y208" s="578"/>
      <c r="Z208" s="579"/>
    </row>
    <row r="209" spans="1:26" s="1" customFormat="1" ht="13.5" customHeight="1" x14ac:dyDescent="0.2">
      <c r="A209" s="1059"/>
      <c r="B209" s="1044" t="s">
        <v>241</v>
      </c>
      <c r="C209" s="1044"/>
      <c r="D209" s="233"/>
      <c r="E209" s="235"/>
      <c r="F209" s="494">
        <f t="shared" ref="F209:U209" si="24">IF(COUNT(F177:F206)=0,"",AVERAGE(F177:F206))</f>
        <v>27.349999999999998</v>
      </c>
      <c r="G209" s="11">
        <f t="shared" si="24"/>
        <v>26.023333333333326</v>
      </c>
      <c r="H209" s="487">
        <f t="shared" si="24"/>
        <v>26.280000000000008</v>
      </c>
      <c r="I209" s="12">
        <f t="shared" si="24"/>
        <v>14.15</v>
      </c>
      <c r="J209" s="244">
        <f t="shared" si="24"/>
        <v>1.9266666666666665</v>
      </c>
      <c r="K209" s="11">
        <f t="shared" si="24"/>
        <v>7.3103333333333325</v>
      </c>
      <c r="L209" s="487">
        <f t="shared" si="24"/>
        <v>7.3003333333333327</v>
      </c>
      <c r="M209" s="12">
        <f t="shared" si="24"/>
        <v>21.76</v>
      </c>
      <c r="N209" s="244">
        <f t="shared" si="24"/>
        <v>20.863333333333333</v>
      </c>
      <c r="O209" s="488">
        <f t="shared" si="24"/>
        <v>37.557894736842108</v>
      </c>
      <c r="P209" s="489">
        <f t="shared" si="24"/>
        <v>69.384210526315783</v>
      </c>
      <c r="Q209" s="490">
        <f t="shared" si="24"/>
        <v>13.084210526315788</v>
      </c>
      <c r="R209" s="495">
        <f t="shared" si="24"/>
        <v>143</v>
      </c>
      <c r="S209" s="492">
        <f t="shared" si="24"/>
        <v>7.5789473684210559E-2</v>
      </c>
      <c r="T209" s="827"/>
      <c r="U209" s="837">
        <f t="shared" si="24"/>
        <v>201.33333333333334</v>
      </c>
      <c r="V209" s="81"/>
      <c r="W209" s="577"/>
      <c r="X209" s="578"/>
      <c r="Y209" s="578"/>
      <c r="Z209" s="579"/>
    </row>
    <row r="210" spans="1:26" s="1" customFormat="1" ht="13.5" customHeight="1" x14ac:dyDescent="0.2">
      <c r="A210" s="1060"/>
      <c r="B210" s="1045" t="s">
        <v>242</v>
      </c>
      <c r="C210" s="1045"/>
      <c r="D210" s="496"/>
      <c r="E210" s="497">
        <f>SUM(E177:E206)</f>
        <v>73.5</v>
      </c>
      <c r="F210" s="236"/>
      <c r="G210" s="237"/>
      <c r="H210" s="498"/>
      <c r="I210" s="237"/>
      <c r="J210" s="498"/>
      <c r="K210" s="499"/>
      <c r="L210" s="500"/>
      <c r="M210" s="501"/>
      <c r="N210" s="502"/>
      <c r="O210" s="503"/>
      <c r="P210" s="504"/>
      <c r="Q210" s="505"/>
      <c r="R210" s="238"/>
      <c r="S210" s="239"/>
      <c r="T210" s="684">
        <f>SUM(T177:T206)</f>
        <v>19992</v>
      </c>
      <c r="U210" s="838"/>
      <c r="V210" s="81"/>
      <c r="W210" s="580"/>
      <c r="X210" s="581"/>
      <c r="Y210" s="581"/>
      <c r="Z210" s="582"/>
    </row>
    <row r="211" spans="1:26" ht="13.5" customHeight="1" x14ac:dyDescent="0.2">
      <c r="A211" s="1050" t="s">
        <v>232</v>
      </c>
      <c r="B211" s="327">
        <v>45566</v>
      </c>
      <c r="C211" s="431" t="str">
        <f>IF(B211="","",IF(WEEKDAY(B211)=1,"(日)",IF(WEEKDAY(B211)=2,"(月)",IF(WEEKDAY(B211)=3,"(火)",IF(WEEKDAY(B211)=4,"(水)",IF(WEEKDAY(B211)=5,"(木)",IF(WEEKDAY(B211)=6,"(金)","(土)")))))))</f>
        <v>(火)</v>
      </c>
      <c r="D211" s="529" t="s">
        <v>401</v>
      </c>
      <c r="E211" s="464">
        <v>0</v>
      </c>
      <c r="F211" s="465">
        <v>22.1</v>
      </c>
      <c r="G211" s="10">
        <v>23.2</v>
      </c>
      <c r="H211" s="467">
        <v>23.4</v>
      </c>
      <c r="I211" s="466">
        <v>8.6999999999999993</v>
      </c>
      <c r="J211" s="222">
        <v>1.6</v>
      </c>
      <c r="K211" s="10">
        <v>7.38</v>
      </c>
      <c r="L211" s="222">
        <v>7.37</v>
      </c>
      <c r="M211" s="466">
        <v>26.3</v>
      </c>
      <c r="N211" s="467">
        <v>25.7</v>
      </c>
      <c r="O211" s="468">
        <v>40.9</v>
      </c>
      <c r="P211" s="468">
        <v>81.099999999999994</v>
      </c>
      <c r="Q211" s="518">
        <v>19.899999999999999</v>
      </c>
      <c r="R211" s="472">
        <v>176</v>
      </c>
      <c r="S211" s="530">
        <v>0.05</v>
      </c>
      <c r="T211" s="603">
        <v>599</v>
      </c>
      <c r="U211" s="836">
        <v>96</v>
      </c>
      <c r="V211" s="80"/>
      <c r="W211" s="338" t="s">
        <v>286</v>
      </c>
      <c r="X211" s="342"/>
      <c r="Y211" s="341">
        <v>45575</v>
      </c>
      <c r="Z211" s="339"/>
    </row>
    <row r="212" spans="1:26" x14ac:dyDescent="0.2">
      <c r="A212" s="1051"/>
      <c r="B212" s="328">
        <v>45567</v>
      </c>
      <c r="C212" s="432" t="str">
        <f t="shared" ref="C212:C241" si="25">IF(B212="","",IF(WEEKDAY(B212)=1,"(日)",IF(WEEKDAY(B212)=2,"(月)",IF(WEEKDAY(B212)=3,"(火)",IF(WEEKDAY(B212)=4,"(水)",IF(WEEKDAY(B212)=5,"(木)",IF(WEEKDAY(B212)=6,"(金)","(土)")))))))</f>
        <v>(水)</v>
      </c>
      <c r="D212" s="531" t="s">
        <v>400</v>
      </c>
      <c r="E212" s="474">
        <v>0</v>
      </c>
      <c r="F212" s="475">
        <v>26.7</v>
      </c>
      <c r="G212" s="11">
        <v>23.5</v>
      </c>
      <c r="H212" s="225">
        <v>23.7</v>
      </c>
      <c r="I212" s="12">
        <v>6.9</v>
      </c>
      <c r="J212" s="223">
        <v>1.6</v>
      </c>
      <c r="K212" s="11">
        <v>7.51</v>
      </c>
      <c r="L212" s="223">
        <v>7.4</v>
      </c>
      <c r="M212" s="12">
        <v>23.2</v>
      </c>
      <c r="N212" s="225">
        <v>26.1</v>
      </c>
      <c r="O212" s="224">
        <v>40.9</v>
      </c>
      <c r="P212" s="224">
        <v>83.1</v>
      </c>
      <c r="Q212" s="532">
        <v>21.3</v>
      </c>
      <c r="R212" s="478">
        <v>174</v>
      </c>
      <c r="S212" s="533">
        <v>0.06</v>
      </c>
      <c r="T212" s="610">
        <v>436</v>
      </c>
      <c r="U212" s="837">
        <v>81</v>
      </c>
      <c r="V212" s="80"/>
      <c r="W212" s="343" t="s">
        <v>2</v>
      </c>
      <c r="X212" s="344" t="s">
        <v>305</v>
      </c>
      <c r="Y212" s="347">
        <v>17.899999999999999</v>
      </c>
      <c r="Z212" s="348"/>
    </row>
    <row r="213" spans="1:26" x14ac:dyDescent="0.2">
      <c r="A213" s="1051"/>
      <c r="B213" s="328">
        <v>45568</v>
      </c>
      <c r="C213" s="432" t="str">
        <f t="shared" si="25"/>
        <v>(木)</v>
      </c>
      <c r="D213" s="531" t="s">
        <v>401</v>
      </c>
      <c r="E213" s="474">
        <v>5.5</v>
      </c>
      <c r="F213" s="475">
        <v>22.9</v>
      </c>
      <c r="G213" s="11">
        <v>24.4</v>
      </c>
      <c r="H213" s="225">
        <v>24.4</v>
      </c>
      <c r="I213" s="12">
        <v>4.8</v>
      </c>
      <c r="J213" s="223">
        <v>2</v>
      </c>
      <c r="K213" s="11">
        <v>7.59</v>
      </c>
      <c r="L213" s="223">
        <v>7.48</v>
      </c>
      <c r="M213" s="12">
        <v>23.2</v>
      </c>
      <c r="N213" s="225">
        <v>24.9</v>
      </c>
      <c r="O213" s="224">
        <v>42.3</v>
      </c>
      <c r="P213" s="224">
        <v>80.099999999999994</v>
      </c>
      <c r="Q213" s="532">
        <v>18.399999999999999</v>
      </c>
      <c r="R213" s="478">
        <v>167</v>
      </c>
      <c r="S213" s="533">
        <v>0.06</v>
      </c>
      <c r="T213" s="610">
        <v>419</v>
      </c>
      <c r="U213" s="837">
        <v>74</v>
      </c>
      <c r="V213" s="80"/>
      <c r="W213" s="4" t="s">
        <v>19</v>
      </c>
      <c r="X213" s="5" t="s">
        <v>20</v>
      </c>
      <c r="Y213" s="6" t="s">
        <v>21</v>
      </c>
      <c r="Z213" s="5" t="s">
        <v>22</v>
      </c>
    </row>
    <row r="214" spans="1:26" x14ac:dyDescent="0.2">
      <c r="A214" s="1051"/>
      <c r="B214" s="328">
        <v>45569</v>
      </c>
      <c r="C214" s="432" t="str">
        <f t="shared" si="25"/>
        <v>(金)</v>
      </c>
      <c r="D214" s="531" t="s">
        <v>401</v>
      </c>
      <c r="E214" s="474">
        <v>2.5</v>
      </c>
      <c r="F214" s="475">
        <v>26</v>
      </c>
      <c r="G214" s="11">
        <v>24.7</v>
      </c>
      <c r="H214" s="225">
        <v>24.5</v>
      </c>
      <c r="I214" s="12">
        <v>3.5</v>
      </c>
      <c r="J214" s="223">
        <v>1.9</v>
      </c>
      <c r="K214" s="11">
        <v>7.69</v>
      </c>
      <c r="L214" s="223">
        <v>7.52</v>
      </c>
      <c r="M214" s="12">
        <v>23.8</v>
      </c>
      <c r="N214" s="225">
        <v>24</v>
      </c>
      <c r="O214" s="224">
        <v>41.6</v>
      </c>
      <c r="P214" s="224">
        <v>78.099999999999994</v>
      </c>
      <c r="Q214" s="532">
        <v>16.600000000000001</v>
      </c>
      <c r="R214" s="478">
        <v>169</v>
      </c>
      <c r="S214" s="533">
        <v>0.06</v>
      </c>
      <c r="T214" s="610">
        <v>385</v>
      </c>
      <c r="U214" s="837">
        <v>70</v>
      </c>
      <c r="V214" s="80"/>
      <c r="W214" s="2" t="s">
        <v>182</v>
      </c>
      <c r="X214" s="7" t="s">
        <v>11</v>
      </c>
      <c r="Y214" s="10">
        <v>19.8</v>
      </c>
      <c r="Z214" s="222">
        <v>20.3</v>
      </c>
    </row>
    <row r="215" spans="1:26" x14ac:dyDescent="0.2">
      <c r="A215" s="1051"/>
      <c r="B215" s="328">
        <v>45570</v>
      </c>
      <c r="C215" s="432" t="str">
        <f t="shared" si="25"/>
        <v>(土)</v>
      </c>
      <c r="D215" s="531" t="s">
        <v>401</v>
      </c>
      <c r="E215" s="474">
        <v>6</v>
      </c>
      <c r="F215" s="475">
        <v>22.9</v>
      </c>
      <c r="G215" s="11">
        <v>24.9</v>
      </c>
      <c r="H215" s="225">
        <v>25.1</v>
      </c>
      <c r="I215" s="12">
        <v>4.9000000000000004</v>
      </c>
      <c r="J215" s="223">
        <v>1.8</v>
      </c>
      <c r="K215" s="11">
        <v>7.6</v>
      </c>
      <c r="L215" s="223">
        <v>7.68</v>
      </c>
      <c r="M215" s="12">
        <v>25.1</v>
      </c>
      <c r="N215" s="225">
        <v>25.2</v>
      </c>
      <c r="O215" s="224"/>
      <c r="P215" s="224"/>
      <c r="Q215" s="532"/>
      <c r="R215" s="478"/>
      <c r="S215" s="533"/>
      <c r="T215" s="610">
        <v>265</v>
      </c>
      <c r="U215" s="837">
        <v>84</v>
      </c>
      <c r="V215" s="80"/>
      <c r="W215" s="3" t="s">
        <v>183</v>
      </c>
      <c r="X215" s="8" t="s">
        <v>184</v>
      </c>
      <c r="Y215" s="11">
        <v>7.5</v>
      </c>
      <c r="Z215" s="223">
        <v>1.9</v>
      </c>
    </row>
    <row r="216" spans="1:26" x14ac:dyDescent="0.2">
      <c r="A216" s="1051"/>
      <c r="B216" s="328">
        <v>45571</v>
      </c>
      <c r="C216" s="432" t="str">
        <f t="shared" si="25"/>
        <v>(日)</v>
      </c>
      <c r="D216" s="531" t="s">
        <v>401</v>
      </c>
      <c r="E216" s="474">
        <v>0</v>
      </c>
      <c r="F216" s="475">
        <v>21.1</v>
      </c>
      <c r="G216" s="11">
        <v>24</v>
      </c>
      <c r="H216" s="225">
        <v>24.2</v>
      </c>
      <c r="I216" s="12">
        <v>5.7</v>
      </c>
      <c r="J216" s="223">
        <v>1.8</v>
      </c>
      <c r="K216" s="11">
        <v>7.53</v>
      </c>
      <c r="L216" s="223">
        <v>7.6</v>
      </c>
      <c r="M216" s="12">
        <v>26.3</v>
      </c>
      <c r="N216" s="225">
        <v>26.3</v>
      </c>
      <c r="O216" s="224"/>
      <c r="P216" s="224"/>
      <c r="Q216" s="532"/>
      <c r="R216" s="478"/>
      <c r="S216" s="533"/>
      <c r="T216" s="610">
        <v>282</v>
      </c>
      <c r="U216" s="837">
        <v>69</v>
      </c>
      <c r="V216" s="80"/>
      <c r="W216" s="3" t="s">
        <v>12</v>
      </c>
      <c r="X216" s="8"/>
      <c r="Y216" s="11">
        <v>7.43</v>
      </c>
      <c r="Z216" s="223">
        <v>7.52</v>
      </c>
    </row>
    <row r="217" spans="1:26" x14ac:dyDescent="0.2">
      <c r="A217" s="1051"/>
      <c r="B217" s="328">
        <v>45572</v>
      </c>
      <c r="C217" s="432" t="str">
        <f t="shared" si="25"/>
        <v>(月)</v>
      </c>
      <c r="D217" s="531" t="s">
        <v>400</v>
      </c>
      <c r="E217" s="474" t="s">
        <v>24</v>
      </c>
      <c r="F217" s="475">
        <v>24.6</v>
      </c>
      <c r="G217" s="11">
        <v>23.4</v>
      </c>
      <c r="H217" s="225">
        <v>23.7</v>
      </c>
      <c r="I217" s="12">
        <v>5.6</v>
      </c>
      <c r="J217" s="223">
        <v>1.9</v>
      </c>
      <c r="K217" s="11">
        <v>7.51</v>
      </c>
      <c r="L217" s="223">
        <v>7.56</v>
      </c>
      <c r="M217" s="12">
        <v>27.4</v>
      </c>
      <c r="N217" s="225">
        <v>26.6</v>
      </c>
      <c r="O217" s="224">
        <v>44.4</v>
      </c>
      <c r="P217" s="224">
        <v>88.1</v>
      </c>
      <c r="Q217" s="532">
        <v>19.600000000000001</v>
      </c>
      <c r="R217" s="478">
        <v>179</v>
      </c>
      <c r="S217" s="533">
        <v>0.06</v>
      </c>
      <c r="T217" s="610">
        <v>393</v>
      </c>
      <c r="U217" s="837">
        <v>64</v>
      </c>
      <c r="V217" s="80"/>
      <c r="W217" s="3" t="s">
        <v>185</v>
      </c>
      <c r="X217" s="8" t="s">
        <v>13</v>
      </c>
      <c r="Y217" s="309">
        <v>23.7</v>
      </c>
      <c r="Z217" s="223">
        <v>22.5</v>
      </c>
    </row>
    <row r="218" spans="1:26" x14ac:dyDescent="0.2">
      <c r="A218" s="1051"/>
      <c r="B218" s="328">
        <v>45573</v>
      </c>
      <c r="C218" s="432" t="str">
        <f t="shared" si="25"/>
        <v>(火)</v>
      </c>
      <c r="D218" s="531" t="s">
        <v>402</v>
      </c>
      <c r="E218" s="474">
        <v>20</v>
      </c>
      <c r="F218" s="475">
        <v>21.1</v>
      </c>
      <c r="G218" s="11">
        <v>23.3</v>
      </c>
      <c r="H218" s="225">
        <v>23.9</v>
      </c>
      <c r="I218" s="12">
        <v>3.8</v>
      </c>
      <c r="J218" s="223">
        <v>1.6</v>
      </c>
      <c r="K218" s="11">
        <v>7.51</v>
      </c>
      <c r="L218" s="223">
        <v>7.55</v>
      </c>
      <c r="M218" s="12">
        <v>26.3</v>
      </c>
      <c r="N218" s="225">
        <v>28.1</v>
      </c>
      <c r="O218" s="224">
        <v>44.9</v>
      </c>
      <c r="P218" s="224">
        <v>88.1</v>
      </c>
      <c r="Q218" s="532">
        <v>23.3</v>
      </c>
      <c r="R218" s="478">
        <v>189</v>
      </c>
      <c r="S218" s="533">
        <v>0.05</v>
      </c>
      <c r="T218" s="610">
        <v>488</v>
      </c>
      <c r="U218" s="837">
        <v>57</v>
      </c>
      <c r="V218" s="80"/>
      <c r="W218" s="3" t="s">
        <v>186</v>
      </c>
      <c r="X218" s="240" t="s">
        <v>313</v>
      </c>
      <c r="Y218" s="276">
        <v>45.5</v>
      </c>
      <c r="Z218" s="243">
        <v>42.1</v>
      </c>
    </row>
    <row r="219" spans="1:26" x14ac:dyDescent="0.2">
      <c r="A219" s="1051"/>
      <c r="B219" s="328">
        <v>45574</v>
      </c>
      <c r="C219" s="432" t="str">
        <f t="shared" si="25"/>
        <v>(水)</v>
      </c>
      <c r="D219" s="531" t="s">
        <v>402</v>
      </c>
      <c r="E219" s="474">
        <v>54.5</v>
      </c>
      <c r="F219" s="475">
        <v>15.8</v>
      </c>
      <c r="G219" s="11">
        <v>21.9</v>
      </c>
      <c r="H219" s="225">
        <v>22.4</v>
      </c>
      <c r="I219" s="12">
        <v>8.1</v>
      </c>
      <c r="J219" s="223">
        <v>1.9</v>
      </c>
      <c r="K219" s="11">
        <v>7.5</v>
      </c>
      <c r="L219" s="223">
        <v>7.56</v>
      </c>
      <c r="M219" s="12">
        <v>24.4</v>
      </c>
      <c r="N219" s="225">
        <v>26.1</v>
      </c>
      <c r="O219" s="224">
        <v>43.3</v>
      </c>
      <c r="P219" s="224">
        <v>85.1</v>
      </c>
      <c r="Q219" s="532">
        <v>19</v>
      </c>
      <c r="R219" s="478">
        <v>170</v>
      </c>
      <c r="S219" s="533">
        <v>0.06</v>
      </c>
      <c r="T219" s="610">
        <v>505</v>
      </c>
      <c r="U219" s="837">
        <v>119</v>
      </c>
      <c r="V219" s="80"/>
      <c r="W219" s="3" t="s">
        <v>187</v>
      </c>
      <c r="X219" s="240" t="s">
        <v>313</v>
      </c>
      <c r="Y219" s="276">
        <v>76.099999999999994</v>
      </c>
      <c r="Z219" s="243">
        <v>73.900000000000006</v>
      </c>
    </row>
    <row r="220" spans="1:26" x14ac:dyDescent="0.2">
      <c r="A220" s="1051"/>
      <c r="B220" s="328">
        <v>45575</v>
      </c>
      <c r="C220" s="432" t="str">
        <f t="shared" si="25"/>
        <v>(木)</v>
      </c>
      <c r="D220" s="531" t="s">
        <v>401</v>
      </c>
      <c r="E220" s="474">
        <v>0</v>
      </c>
      <c r="F220" s="475">
        <v>17.899999999999999</v>
      </c>
      <c r="G220" s="11">
        <v>19.8</v>
      </c>
      <c r="H220" s="225">
        <v>20.3</v>
      </c>
      <c r="I220" s="12">
        <v>7.5</v>
      </c>
      <c r="J220" s="223">
        <v>1.9</v>
      </c>
      <c r="K220" s="11">
        <v>7.43</v>
      </c>
      <c r="L220" s="223">
        <v>7.52</v>
      </c>
      <c r="M220" s="12">
        <v>23.7</v>
      </c>
      <c r="N220" s="225">
        <v>22.5</v>
      </c>
      <c r="O220" s="224">
        <v>42.1</v>
      </c>
      <c r="P220" s="224">
        <v>73.900000000000006</v>
      </c>
      <c r="Q220" s="532">
        <v>16.100000000000001</v>
      </c>
      <c r="R220" s="478">
        <v>158</v>
      </c>
      <c r="S220" s="533">
        <v>7.0000000000000007E-2</v>
      </c>
      <c r="T220" s="610">
        <v>650</v>
      </c>
      <c r="U220" s="837">
        <v>284</v>
      </c>
      <c r="V220" s="80"/>
      <c r="W220" s="3" t="s">
        <v>188</v>
      </c>
      <c r="X220" s="240" t="s">
        <v>313</v>
      </c>
      <c r="Y220" s="276">
        <v>57.1</v>
      </c>
      <c r="Z220" s="243">
        <v>54.1</v>
      </c>
    </row>
    <row r="221" spans="1:26" x14ac:dyDescent="0.2">
      <c r="A221" s="1051"/>
      <c r="B221" s="328">
        <v>45576</v>
      </c>
      <c r="C221" s="432" t="str">
        <f t="shared" si="25"/>
        <v>(金)</v>
      </c>
      <c r="D221" s="531" t="s">
        <v>400</v>
      </c>
      <c r="E221" s="474" t="s">
        <v>24</v>
      </c>
      <c r="F221" s="475">
        <v>18.399999999999999</v>
      </c>
      <c r="G221" s="11">
        <v>18.8</v>
      </c>
      <c r="H221" s="225">
        <v>19.399999999999999</v>
      </c>
      <c r="I221" s="12">
        <v>9.9</v>
      </c>
      <c r="J221" s="223">
        <v>2.2000000000000002</v>
      </c>
      <c r="K221" s="11">
        <v>7.39</v>
      </c>
      <c r="L221" s="223">
        <v>7.32</v>
      </c>
      <c r="M221" s="12">
        <v>17.899999999999999</v>
      </c>
      <c r="N221" s="225">
        <v>18.899999999999999</v>
      </c>
      <c r="O221" s="224">
        <v>34.5</v>
      </c>
      <c r="P221" s="224">
        <v>64.099999999999994</v>
      </c>
      <c r="Q221" s="532">
        <v>11.6</v>
      </c>
      <c r="R221" s="478">
        <v>123</v>
      </c>
      <c r="S221" s="533">
        <v>0.11</v>
      </c>
      <c r="T221" s="610">
        <v>890</v>
      </c>
      <c r="U221" s="837">
        <v>183</v>
      </c>
      <c r="V221" s="80"/>
      <c r="W221" s="3" t="s">
        <v>189</v>
      </c>
      <c r="X221" s="240" t="s">
        <v>313</v>
      </c>
      <c r="Y221" s="276">
        <v>19</v>
      </c>
      <c r="Z221" s="243">
        <v>19.8</v>
      </c>
    </row>
    <row r="222" spans="1:26" x14ac:dyDescent="0.2">
      <c r="A222" s="1051"/>
      <c r="B222" s="328">
        <v>45577</v>
      </c>
      <c r="C222" s="432" t="str">
        <f t="shared" si="25"/>
        <v>(土)</v>
      </c>
      <c r="D222" s="531" t="s">
        <v>400</v>
      </c>
      <c r="E222" s="474" t="s">
        <v>24</v>
      </c>
      <c r="F222" s="475">
        <v>21.1</v>
      </c>
      <c r="G222" s="11">
        <v>19.399999999999999</v>
      </c>
      <c r="H222" s="225">
        <v>19.3</v>
      </c>
      <c r="I222" s="12">
        <v>9.4</v>
      </c>
      <c r="J222" s="223">
        <v>2.4</v>
      </c>
      <c r="K222" s="11">
        <v>7.42</v>
      </c>
      <c r="L222" s="223">
        <v>7.31</v>
      </c>
      <c r="M222" s="12">
        <v>20.3</v>
      </c>
      <c r="N222" s="225">
        <v>19</v>
      </c>
      <c r="O222" s="224"/>
      <c r="P222" s="224"/>
      <c r="Q222" s="532"/>
      <c r="R222" s="478"/>
      <c r="S222" s="533"/>
      <c r="T222" s="610">
        <v>736</v>
      </c>
      <c r="U222" s="837">
        <v>132</v>
      </c>
      <c r="V222" s="80"/>
      <c r="W222" s="3" t="s">
        <v>190</v>
      </c>
      <c r="X222" s="240" t="s">
        <v>313</v>
      </c>
      <c r="Y222" s="139">
        <v>15.6</v>
      </c>
      <c r="Z222" s="244">
        <v>16.100000000000001</v>
      </c>
    </row>
    <row r="223" spans="1:26" x14ac:dyDescent="0.2">
      <c r="A223" s="1051"/>
      <c r="B223" s="328">
        <v>45578</v>
      </c>
      <c r="C223" s="432" t="str">
        <f t="shared" si="25"/>
        <v>(日)</v>
      </c>
      <c r="D223" s="531" t="s">
        <v>400</v>
      </c>
      <c r="E223" s="474" t="s">
        <v>24</v>
      </c>
      <c r="F223" s="475">
        <v>21.1</v>
      </c>
      <c r="G223" s="11">
        <v>20.7</v>
      </c>
      <c r="H223" s="225">
        <v>20.3</v>
      </c>
      <c r="I223" s="12">
        <v>13.5</v>
      </c>
      <c r="J223" s="223">
        <v>1.7</v>
      </c>
      <c r="K223" s="11">
        <v>7.46</v>
      </c>
      <c r="L223" s="223">
        <v>7.41</v>
      </c>
      <c r="M223" s="12">
        <v>22.1</v>
      </c>
      <c r="N223" s="225">
        <v>20.3</v>
      </c>
      <c r="O223" s="224"/>
      <c r="P223" s="224"/>
      <c r="Q223" s="532"/>
      <c r="R223" s="478"/>
      <c r="S223" s="533"/>
      <c r="T223" s="610">
        <v>470</v>
      </c>
      <c r="U223" s="837">
        <v>102</v>
      </c>
      <c r="V223" s="80"/>
      <c r="W223" s="3" t="s">
        <v>191</v>
      </c>
      <c r="X223" s="240" t="s">
        <v>313</v>
      </c>
      <c r="Y223" s="141">
        <v>172</v>
      </c>
      <c r="Z223" s="310">
        <v>158</v>
      </c>
    </row>
    <row r="224" spans="1:26" x14ac:dyDescent="0.2">
      <c r="A224" s="1051"/>
      <c r="B224" s="328">
        <v>45579</v>
      </c>
      <c r="C224" s="432" t="str">
        <f t="shared" si="25"/>
        <v>(月)</v>
      </c>
      <c r="D224" s="531" t="s">
        <v>400</v>
      </c>
      <c r="E224" s="474" t="s">
        <v>24</v>
      </c>
      <c r="F224" s="475">
        <v>20.399999999999999</v>
      </c>
      <c r="G224" s="11">
        <v>21.7</v>
      </c>
      <c r="H224" s="225">
        <v>21.1</v>
      </c>
      <c r="I224" s="12">
        <v>10.6</v>
      </c>
      <c r="J224" s="223">
        <v>1.8</v>
      </c>
      <c r="K224" s="11">
        <v>7.47</v>
      </c>
      <c r="L224" s="223">
        <v>7.44</v>
      </c>
      <c r="M224" s="12">
        <v>22.9</v>
      </c>
      <c r="N224" s="225">
        <v>22.3</v>
      </c>
      <c r="O224" s="224"/>
      <c r="P224" s="224"/>
      <c r="Q224" s="532"/>
      <c r="R224" s="478"/>
      <c r="S224" s="533"/>
      <c r="T224" s="610">
        <v>334</v>
      </c>
      <c r="U224" s="837">
        <v>90</v>
      </c>
      <c r="V224" s="80"/>
      <c r="W224" s="3" t="s">
        <v>192</v>
      </c>
      <c r="X224" s="240" t="s">
        <v>313</v>
      </c>
      <c r="Y224" s="140">
        <v>0.24</v>
      </c>
      <c r="Z224" s="227">
        <v>7.0000000000000007E-2</v>
      </c>
    </row>
    <row r="225" spans="1:26" x14ac:dyDescent="0.2">
      <c r="A225" s="1051"/>
      <c r="B225" s="328">
        <v>45580</v>
      </c>
      <c r="C225" s="432" t="str">
        <f t="shared" si="25"/>
        <v>(火)</v>
      </c>
      <c r="D225" s="531" t="s">
        <v>400</v>
      </c>
      <c r="E225" s="474" t="s">
        <v>24</v>
      </c>
      <c r="F225" s="475">
        <v>22.8</v>
      </c>
      <c r="G225" s="11">
        <v>21.4</v>
      </c>
      <c r="H225" s="225">
        <v>21.6</v>
      </c>
      <c r="I225" s="12">
        <v>4</v>
      </c>
      <c r="J225" s="223">
        <v>2</v>
      </c>
      <c r="K225" s="11">
        <v>7.49</v>
      </c>
      <c r="L225" s="223">
        <v>7.43</v>
      </c>
      <c r="M225" s="12">
        <v>24.1</v>
      </c>
      <c r="N225" s="225">
        <v>23.6</v>
      </c>
      <c r="O225" s="224">
        <v>46.6</v>
      </c>
      <c r="P225" s="224">
        <v>77.5</v>
      </c>
      <c r="Q225" s="532">
        <v>14.8</v>
      </c>
      <c r="R225" s="478">
        <v>161</v>
      </c>
      <c r="S225" s="533">
        <v>0.09</v>
      </c>
      <c r="T225" s="610">
        <v>351</v>
      </c>
      <c r="U225" s="837">
        <v>82</v>
      </c>
      <c r="V225" s="80"/>
      <c r="W225" s="3" t="s">
        <v>14</v>
      </c>
      <c r="X225" s="240" t="s">
        <v>313</v>
      </c>
      <c r="Y225" s="138">
        <v>3.2</v>
      </c>
      <c r="Z225" s="228">
        <v>2.4</v>
      </c>
    </row>
    <row r="226" spans="1:26" x14ac:dyDescent="0.2">
      <c r="A226" s="1051"/>
      <c r="B226" s="328">
        <v>45581</v>
      </c>
      <c r="C226" s="432" t="str">
        <f t="shared" si="25"/>
        <v>(水)</v>
      </c>
      <c r="D226" s="531" t="s">
        <v>401</v>
      </c>
      <c r="E226" s="474" t="s">
        <v>24</v>
      </c>
      <c r="F226" s="475">
        <v>22.8</v>
      </c>
      <c r="G226" s="11">
        <v>22.5</v>
      </c>
      <c r="H226" s="225">
        <v>22.4</v>
      </c>
      <c r="I226" s="12">
        <v>3.9</v>
      </c>
      <c r="J226" s="223">
        <v>2</v>
      </c>
      <c r="K226" s="11">
        <v>7.62</v>
      </c>
      <c r="L226" s="223">
        <v>7.51</v>
      </c>
      <c r="M226" s="12">
        <v>23.1</v>
      </c>
      <c r="N226" s="225">
        <v>24</v>
      </c>
      <c r="O226" s="224">
        <v>47.7</v>
      </c>
      <c r="P226" s="224">
        <v>81.7</v>
      </c>
      <c r="Q226" s="532">
        <v>14.8</v>
      </c>
      <c r="R226" s="478">
        <v>164</v>
      </c>
      <c r="S226" s="533">
        <v>0.08</v>
      </c>
      <c r="T226" s="610">
        <v>488</v>
      </c>
      <c r="U226" s="837">
        <v>75</v>
      </c>
      <c r="V226" s="80"/>
      <c r="W226" s="3" t="s">
        <v>15</v>
      </c>
      <c r="X226" s="240" t="s">
        <v>313</v>
      </c>
      <c r="Y226" s="138">
        <v>1.2</v>
      </c>
      <c r="Z226" s="228">
        <v>1.1000000000000001</v>
      </c>
    </row>
    <row r="227" spans="1:26" x14ac:dyDescent="0.2">
      <c r="A227" s="1051"/>
      <c r="B227" s="328">
        <v>45582</v>
      </c>
      <c r="C227" s="432" t="str">
        <f t="shared" si="25"/>
        <v>(木)</v>
      </c>
      <c r="D227" s="531" t="s">
        <v>401</v>
      </c>
      <c r="E227" s="474" t="s">
        <v>24</v>
      </c>
      <c r="F227" s="475">
        <v>22.5</v>
      </c>
      <c r="G227" s="11">
        <v>22.8</v>
      </c>
      <c r="H227" s="225">
        <v>22.6</v>
      </c>
      <c r="I227" s="12">
        <v>3.2</v>
      </c>
      <c r="J227" s="223">
        <v>1.8</v>
      </c>
      <c r="K227" s="11">
        <v>7.66</v>
      </c>
      <c r="L227" s="223">
        <v>7.56</v>
      </c>
      <c r="M227" s="12">
        <v>23.5</v>
      </c>
      <c r="N227" s="225">
        <v>23.6</v>
      </c>
      <c r="O227" s="224">
        <v>47.9</v>
      </c>
      <c r="P227" s="224">
        <v>81.900000000000006</v>
      </c>
      <c r="Q227" s="532">
        <v>14.5</v>
      </c>
      <c r="R227" s="478">
        <v>160</v>
      </c>
      <c r="S227" s="533">
        <v>7.0000000000000007E-2</v>
      </c>
      <c r="T227" s="610">
        <v>299</v>
      </c>
      <c r="U227" s="837">
        <v>70</v>
      </c>
      <c r="V227" s="80"/>
      <c r="W227" s="3" t="s">
        <v>193</v>
      </c>
      <c r="X227" s="240" t="s">
        <v>313</v>
      </c>
      <c r="Y227" s="138">
        <v>7.1</v>
      </c>
      <c r="Z227" s="228">
        <v>7.9</v>
      </c>
    </row>
    <row r="228" spans="1:26" x14ac:dyDescent="0.2">
      <c r="A228" s="1051"/>
      <c r="B228" s="328">
        <v>45583</v>
      </c>
      <c r="C228" s="432" t="str">
        <f t="shared" si="25"/>
        <v>(金)</v>
      </c>
      <c r="D228" s="531" t="s">
        <v>401</v>
      </c>
      <c r="E228" s="474">
        <v>1.5</v>
      </c>
      <c r="F228" s="475">
        <v>21.1</v>
      </c>
      <c r="G228" s="11">
        <v>22.3</v>
      </c>
      <c r="H228" s="225">
        <v>22.4</v>
      </c>
      <c r="I228" s="12">
        <v>3.3</v>
      </c>
      <c r="J228" s="223">
        <v>2</v>
      </c>
      <c r="K228" s="11">
        <v>7.65</v>
      </c>
      <c r="L228" s="223">
        <v>7.56</v>
      </c>
      <c r="M228" s="12">
        <v>23.7</v>
      </c>
      <c r="N228" s="225">
        <v>23.9</v>
      </c>
      <c r="O228" s="224">
        <v>45.7</v>
      </c>
      <c r="P228" s="224">
        <v>81.099999999999994</v>
      </c>
      <c r="Q228" s="532">
        <v>14.8</v>
      </c>
      <c r="R228" s="478">
        <v>164</v>
      </c>
      <c r="S228" s="533">
        <v>7.0000000000000007E-2</v>
      </c>
      <c r="T228" s="610">
        <v>453</v>
      </c>
      <c r="U228" s="837">
        <v>64</v>
      </c>
      <c r="V228" s="80"/>
      <c r="W228" s="3" t="s">
        <v>194</v>
      </c>
      <c r="X228" s="240" t="s">
        <v>313</v>
      </c>
      <c r="Y228" s="140">
        <v>2.9000000000000001E-2</v>
      </c>
      <c r="Z228" s="229">
        <v>0.02</v>
      </c>
    </row>
    <row r="229" spans="1:26" x14ac:dyDescent="0.2">
      <c r="A229" s="1051"/>
      <c r="B229" s="328">
        <v>45584</v>
      </c>
      <c r="C229" s="432" t="str">
        <f t="shared" si="25"/>
        <v>(土)</v>
      </c>
      <c r="D229" s="531" t="s">
        <v>400</v>
      </c>
      <c r="E229" s="474">
        <v>0.5</v>
      </c>
      <c r="F229" s="475">
        <v>23.6</v>
      </c>
      <c r="G229" s="11">
        <v>22.6</v>
      </c>
      <c r="H229" s="225">
        <v>22.6</v>
      </c>
      <c r="I229" s="12">
        <v>5.7</v>
      </c>
      <c r="J229" s="223">
        <v>1.7</v>
      </c>
      <c r="K229" s="11">
        <v>7.62</v>
      </c>
      <c r="L229" s="223">
        <v>7.57</v>
      </c>
      <c r="M229" s="12">
        <v>25</v>
      </c>
      <c r="N229" s="225">
        <v>24.1</v>
      </c>
      <c r="O229" s="224"/>
      <c r="P229" s="224"/>
      <c r="Q229" s="532"/>
      <c r="R229" s="478"/>
      <c r="S229" s="533"/>
      <c r="T229" s="610">
        <v>351</v>
      </c>
      <c r="U229" s="837">
        <v>59</v>
      </c>
      <c r="V229" s="80"/>
      <c r="W229" s="3" t="s">
        <v>16</v>
      </c>
      <c r="X229" s="240" t="s">
        <v>313</v>
      </c>
      <c r="Y229" s="140">
        <v>0.03</v>
      </c>
      <c r="Z229" s="229">
        <v>0.06</v>
      </c>
    </row>
    <row r="230" spans="1:26" x14ac:dyDescent="0.2">
      <c r="A230" s="1051"/>
      <c r="B230" s="328">
        <v>45585</v>
      </c>
      <c r="C230" s="432" t="str">
        <f t="shared" si="25"/>
        <v>(日)</v>
      </c>
      <c r="D230" s="531" t="s">
        <v>401</v>
      </c>
      <c r="E230" s="474">
        <v>0</v>
      </c>
      <c r="F230" s="475">
        <v>16.2</v>
      </c>
      <c r="G230" s="11">
        <v>22.2</v>
      </c>
      <c r="H230" s="225">
        <v>22.6</v>
      </c>
      <c r="I230" s="12">
        <v>6.5</v>
      </c>
      <c r="J230" s="223">
        <v>1.5</v>
      </c>
      <c r="K230" s="11">
        <v>7.64</v>
      </c>
      <c r="L230" s="223">
        <v>7.61</v>
      </c>
      <c r="M230" s="12">
        <v>25.1</v>
      </c>
      <c r="N230" s="225">
        <v>25.8</v>
      </c>
      <c r="O230" s="224"/>
      <c r="P230" s="224"/>
      <c r="Q230" s="532"/>
      <c r="R230" s="478"/>
      <c r="S230" s="533"/>
      <c r="T230" s="610">
        <v>368</v>
      </c>
      <c r="U230" s="837">
        <v>68</v>
      </c>
      <c r="V230" s="80"/>
      <c r="W230" s="3" t="s">
        <v>195</v>
      </c>
      <c r="X230" s="240" t="s">
        <v>313</v>
      </c>
      <c r="Y230" s="140">
        <v>2.61</v>
      </c>
      <c r="Z230" s="229">
        <v>2.31</v>
      </c>
    </row>
    <row r="231" spans="1:26" x14ac:dyDescent="0.2">
      <c r="A231" s="1051"/>
      <c r="B231" s="328">
        <v>45586</v>
      </c>
      <c r="C231" s="432" t="str">
        <f t="shared" si="25"/>
        <v>(月)</v>
      </c>
      <c r="D231" s="531" t="s">
        <v>402</v>
      </c>
      <c r="E231" s="474">
        <v>0</v>
      </c>
      <c r="F231" s="475">
        <v>13.7</v>
      </c>
      <c r="G231" s="11">
        <v>20.8</v>
      </c>
      <c r="H231" s="225">
        <v>21.4</v>
      </c>
      <c r="I231" s="12">
        <v>6.5</v>
      </c>
      <c r="J231" s="223">
        <v>1.5</v>
      </c>
      <c r="K231" s="11">
        <v>7.8</v>
      </c>
      <c r="L231" s="223">
        <v>7.67</v>
      </c>
      <c r="M231" s="12">
        <v>25.7</v>
      </c>
      <c r="N231" s="225">
        <v>25.8</v>
      </c>
      <c r="O231" s="224">
        <v>50.6</v>
      </c>
      <c r="P231" s="224">
        <v>85.3</v>
      </c>
      <c r="Q231" s="532">
        <v>18</v>
      </c>
      <c r="R231" s="478">
        <v>177</v>
      </c>
      <c r="S231" s="533">
        <v>0.05</v>
      </c>
      <c r="T231" s="610">
        <v>488</v>
      </c>
      <c r="U231" s="837">
        <v>67</v>
      </c>
      <c r="V231" s="80"/>
      <c r="W231" s="3" t="s">
        <v>196</v>
      </c>
      <c r="X231" s="240" t="s">
        <v>313</v>
      </c>
      <c r="Y231" s="140">
        <v>0.13800000000000001</v>
      </c>
      <c r="Z231" s="229">
        <v>9.6000000000000002E-2</v>
      </c>
    </row>
    <row r="232" spans="1:26" x14ac:dyDescent="0.2">
      <c r="A232" s="1051"/>
      <c r="B232" s="328">
        <v>45587</v>
      </c>
      <c r="C232" s="432" t="str">
        <f t="shared" si="25"/>
        <v>(火)</v>
      </c>
      <c r="D232" s="531" t="s">
        <v>400</v>
      </c>
      <c r="E232" s="474">
        <v>0</v>
      </c>
      <c r="F232" s="475">
        <v>16.7</v>
      </c>
      <c r="G232" s="11">
        <v>20.5</v>
      </c>
      <c r="H232" s="225">
        <v>20.9</v>
      </c>
      <c r="I232" s="12">
        <v>6.7</v>
      </c>
      <c r="J232" s="223">
        <v>1.9</v>
      </c>
      <c r="K232" s="11">
        <v>7.8</v>
      </c>
      <c r="L232" s="223">
        <v>7.69</v>
      </c>
      <c r="M232" s="12">
        <v>26.1</v>
      </c>
      <c r="N232" s="225">
        <v>27.3</v>
      </c>
      <c r="O232" s="224">
        <v>51.4</v>
      </c>
      <c r="P232" s="224">
        <v>86.3</v>
      </c>
      <c r="Q232" s="532">
        <v>19.7</v>
      </c>
      <c r="R232" s="478">
        <v>181</v>
      </c>
      <c r="S232" s="533">
        <v>0.06</v>
      </c>
      <c r="T232" s="610">
        <v>351</v>
      </c>
      <c r="U232" s="837">
        <v>60</v>
      </c>
      <c r="V232" s="80"/>
      <c r="W232" s="3" t="s">
        <v>197</v>
      </c>
      <c r="X232" s="240" t="s">
        <v>313</v>
      </c>
      <c r="Y232" s="138">
        <v>27.5</v>
      </c>
      <c r="Z232" s="228">
        <v>25.7</v>
      </c>
    </row>
    <row r="233" spans="1:26" x14ac:dyDescent="0.2">
      <c r="A233" s="1051"/>
      <c r="B233" s="328">
        <v>45588</v>
      </c>
      <c r="C233" s="432" t="str">
        <f t="shared" si="25"/>
        <v>(水)</v>
      </c>
      <c r="D233" s="531" t="s">
        <v>401</v>
      </c>
      <c r="E233" s="474">
        <v>2.5</v>
      </c>
      <c r="F233" s="475">
        <v>22.1</v>
      </c>
      <c r="G233" s="11">
        <v>20.7</v>
      </c>
      <c r="H233" s="225">
        <v>20.9</v>
      </c>
      <c r="I233" s="12">
        <v>5.8</v>
      </c>
      <c r="J233" s="223">
        <v>2.1</v>
      </c>
      <c r="K233" s="11">
        <v>7.76</v>
      </c>
      <c r="L233" s="223">
        <v>7.65</v>
      </c>
      <c r="M233" s="12">
        <v>26.1</v>
      </c>
      <c r="N233" s="225">
        <v>26.3</v>
      </c>
      <c r="O233" s="224">
        <v>50</v>
      </c>
      <c r="P233" s="224">
        <v>87.1</v>
      </c>
      <c r="Q233" s="532">
        <v>19</v>
      </c>
      <c r="R233" s="478">
        <v>180</v>
      </c>
      <c r="S233" s="533">
        <v>7.0000000000000007E-2</v>
      </c>
      <c r="T233" s="610">
        <v>736</v>
      </c>
      <c r="U233" s="837">
        <v>58</v>
      </c>
      <c r="V233" s="80"/>
      <c r="W233" s="3" t="s">
        <v>17</v>
      </c>
      <c r="X233" s="240" t="s">
        <v>313</v>
      </c>
      <c r="Y233" s="138">
        <v>23.1</v>
      </c>
      <c r="Z233" s="228">
        <v>20.7</v>
      </c>
    </row>
    <row r="234" spans="1:26" x14ac:dyDescent="0.2">
      <c r="A234" s="1051"/>
      <c r="B234" s="328">
        <v>45589</v>
      </c>
      <c r="C234" s="432" t="str">
        <f t="shared" si="25"/>
        <v>(木)</v>
      </c>
      <c r="D234" s="531" t="s">
        <v>400</v>
      </c>
      <c r="E234" s="474">
        <v>0</v>
      </c>
      <c r="F234" s="475">
        <v>23</v>
      </c>
      <c r="G234" s="11">
        <v>20.9</v>
      </c>
      <c r="H234" s="225">
        <v>21.1</v>
      </c>
      <c r="I234" s="12">
        <v>5.3</v>
      </c>
      <c r="J234" s="223">
        <v>1.7</v>
      </c>
      <c r="K234" s="11">
        <v>7.68</v>
      </c>
      <c r="L234" s="223">
        <v>7.63</v>
      </c>
      <c r="M234" s="12">
        <v>27.3</v>
      </c>
      <c r="N234" s="225">
        <v>28.1</v>
      </c>
      <c r="O234" s="224">
        <v>49.5</v>
      </c>
      <c r="P234" s="224">
        <v>87.3</v>
      </c>
      <c r="Q234" s="532">
        <v>22.9</v>
      </c>
      <c r="R234" s="478">
        <v>184</v>
      </c>
      <c r="S234" s="533">
        <v>0.05</v>
      </c>
      <c r="T234" s="610">
        <v>393</v>
      </c>
      <c r="U234" s="837">
        <v>53</v>
      </c>
      <c r="V234" s="80"/>
      <c r="W234" s="3" t="s">
        <v>198</v>
      </c>
      <c r="X234" s="240" t="s">
        <v>184</v>
      </c>
      <c r="Y234" s="276">
        <v>3.8</v>
      </c>
      <c r="Z234" s="288">
        <v>3</v>
      </c>
    </row>
    <row r="235" spans="1:26" x14ac:dyDescent="0.2">
      <c r="A235" s="1051"/>
      <c r="B235" s="328">
        <v>45590</v>
      </c>
      <c r="C235" s="432" t="str">
        <f t="shared" si="25"/>
        <v>(金)</v>
      </c>
      <c r="D235" s="531" t="s">
        <v>401</v>
      </c>
      <c r="E235" s="474">
        <v>0.5</v>
      </c>
      <c r="F235" s="475">
        <v>20</v>
      </c>
      <c r="G235" s="11">
        <v>20.6</v>
      </c>
      <c r="H235" s="225">
        <v>20.8</v>
      </c>
      <c r="I235" s="12">
        <v>4.8</v>
      </c>
      <c r="J235" s="223">
        <v>1.8</v>
      </c>
      <c r="K235" s="11">
        <v>7.69</v>
      </c>
      <c r="L235" s="223">
        <v>7.64</v>
      </c>
      <c r="M235" s="12">
        <v>24.4</v>
      </c>
      <c r="N235" s="225">
        <v>25.3</v>
      </c>
      <c r="O235" s="224">
        <v>47.5</v>
      </c>
      <c r="P235" s="224">
        <v>80.5</v>
      </c>
      <c r="Q235" s="532">
        <v>18.399999999999999</v>
      </c>
      <c r="R235" s="478">
        <v>168</v>
      </c>
      <c r="S235" s="533">
        <v>7.0000000000000007E-2</v>
      </c>
      <c r="T235" s="610">
        <v>265</v>
      </c>
      <c r="U235" s="837">
        <v>54</v>
      </c>
      <c r="V235" s="80"/>
      <c r="W235" s="3" t="s">
        <v>199</v>
      </c>
      <c r="X235" s="240" t="s">
        <v>313</v>
      </c>
      <c r="Y235" s="276">
        <v>11.6</v>
      </c>
      <c r="Z235" s="288">
        <v>3.5</v>
      </c>
    </row>
    <row r="236" spans="1:26" x14ac:dyDescent="0.2">
      <c r="A236" s="1051"/>
      <c r="B236" s="328">
        <v>45591</v>
      </c>
      <c r="C236" s="432" t="str">
        <f t="shared" si="25"/>
        <v>(土)</v>
      </c>
      <c r="D236" s="531" t="s">
        <v>401</v>
      </c>
      <c r="E236" s="474" t="s">
        <v>24</v>
      </c>
      <c r="F236" s="475">
        <v>19.5</v>
      </c>
      <c r="G236" s="11">
        <v>20.399999999999999</v>
      </c>
      <c r="H236" s="225">
        <v>20.3</v>
      </c>
      <c r="I236" s="12">
        <v>5.8</v>
      </c>
      <c r="J236" s="223">
        <v>1.8</v>
      </c>
      <c r="K236" s="11">
        <v>7.58</v>
      </c>
      <c r="L236" s="223">
        <v>7.66</v>
      </c>
      <c r="M236" s="12">
        <v>23.9</v>
      </c>
      <c r="N236" s="225">
        <v>24.4</v>
      </c>
      <c r="O236" s="224"/>
      <c r="P236" s="224"/>
      <c r="Q236" s="532"/>
      <c r="R236" s="478"/>
      <c r="S236" s="533"/>
      <c r="T236" s="610">
        <v>197</v>
      </c>
      <c r="U236" s="837">
        <v>54</v>
      </c>
      <c r="V236" s="80"/>
      <c r="W236" s="3"/>
      <c r="X236" s="289"/>
      <c r="Y236" s="311"/>
      <c r="Z236" s="312"/>
    </row>
    <row r="237" spans="1:26" x14ac:dyDescent="0.2">
      <c r="A237" s="1051"/>
      <c r="B237" s="328">
        <v>45592</v>
      </c>
      <c r="C237" s="432" t="str">
        <f t="shared" si="25"/>
        <v>(日)</v>
      </c>
      <c r="D237" s="531" t="s">
        <v>400</v>
      </c>
      <c r="E237" s="474">
        <v>4</v>
      </c>
      <c r="F237" s="475">
        <v>19.7</v>
      </c>
      <c r="G237" s="11">
        <v>20.399999999999999</v>
      </c>
      <c r="H237" s="225">
        <v>20.399999999999999</v>
      </c>
      <c r="I237" s="12">
        <v>5.2</v>
      </c>
      <c r="J237" s="223">
        <v>1.6</v>
      </c>
      <c r="K237" s="11">
        <v>7.54</v>
      </c>
      <c r="L237" s="223">
        <v>7.61</v>
      </c>
      <c r="M237" s="12">
        <v>24.1</v>
      </c>
      <c r="N237" s="225">
        <v>24.5</v>
      </c>
      <c r="O237" s="224"/>
      <c r="P237" s="224"/>
      <c r="Q237" s="532"/>
      <c r="R237" s="478"/>
      <c r="S237" s="533"/>
      <c r="T237" s="610">
        <v>248</v>
      </c>
      <c r="U237" s="837">
        <v>51</v>
      </c>
      <c r="V237" s="80"/>
      <c r="W237" s="3"/>
      <c r="X237" s="289"/>
      <c r="Y237" s="290"/>
      <c r="Z237" s="289"/>
    </row>
    <row r="238" spans="1:26" x14ac:dyDescent="0.2">
      <c r="A238" s="1051"/>
      <c r="B238" s="328">
        <v>45593</v>
      </c>
      <c r="C238" s="432" t="str">
        <f t="shared" si="25"/>
        <v>(月)</v>
      </c>
      <c r="D238" s="531" t="s">
        <v>402</v>
      </c>
      <c r="E238" s="474">
        <v>8</v>
      </c>
      <c r="F238" s="475">
        <v>18.5</v>
      </c>
      <c r="G238" s="11">
        <v>20.6</v>
      </c>
      <c r="H238" s="225">
        <v>20.7</v>
      </c>
      <c r="I238" s="12">
        <v>5.3</v>
      </c>
      <c r="J238" s="223">
        <v>2</v>
      </c>
      <c r="K238" s="11">
        <v>7.57</v>
      </c>
      <c r="L238" s="223">
        <v>7.61</v>
      </c>
      <c r="M238" s="12">
        <v>25</v>
      </c>
      <c r="N238" s="225">
        <v>24.7</v>
      </c>
      <c r="O238" s="224">
        <v>48.2</v>
      </c>
      <c r="P238" s="224">
        <v>79.5</v>
      </c>
      <c r="Q238" s="532">
        <v>17.5</v>
      </c>
      <c r="R238" s="478">
        <v>162</v>
      </c>
      <c r="S238" s="533">
        <v>0.08</v>
      </c>
      <c r="T238" s="610">
        <v>188</v>
      </c>
      <c r="U238" s="837">
        <v>50</v>
      </c>
      <c r="V238" s="80"/>
      <c r="W238" s="291"/>
      <c r="X238" s="292"/>
      <c r="Y238" s="293"/>
      <c r="Z238" s="292"/>
    </row>
    <row r="239" spans="1:26" x14ac:dyDescent="0.2">
      <c r="A239" s="1051"/>
      <c r="B239" s="328">
        <v>45594</v>
      </c>
      <c r="C239" s="432" t="str">
        <f t="shared" si="25"/>
        <v>(火)</v>
      </c>
      <c r="D239" s="531" t="s">
        <v>401</v>
      </c>
      <c r="E239" s="474">
        <v>23</v>
      </c>
      <c r="F239" s="475">
        <v>16.600000000000001</v>
      </c>
      <c r="G239" s="11">
        <v>20.2</v>
      </c>
      <c r="H239" s="225">
        <v>20.399999999999999</v>
      </c>
      <c r="I239" s="12">
        <v>7.5</v>
      </c>
      <c r="J239" s="223">
        <v>2</v>
      </c>
      <c r="K239" s="11">
        <v>7.57</v>
      </c>
      <c r="L239" s="223">
        <v>7.58</v>
      </c>
      <c r="M239" s="12">
        <v>26.3</v>
      </c>
      <c r="N239" s="225">
        <v>25.8</v>
      </c>
      <c r="O239" s="224">
        <v>49.6</v>
      </c>
      <c r="P239" s="224">
        <v>82.3</v>
      </c>
      <c r="Q239" s="532">
        <v>19.100000000000001</v>
      </c>
      <c r="R239" s="478">
        <v>164</v>
      </c>
      <c r="S239" s="533">
        <v>0.08</v>
      </c>
      <c r="T239" s="610">
        <v>308</v>
      </c>
      <c r="U239" s="837">
        <v>54</v>
      </c>
      <c r="V239" s="80"/>
      <c r="W239" s="9" t="s">
        <v>23</v>
      </c>
      <c r="X239" s="1" t="s">
        <v>24</v>
      </c>
      <c r="Y239" s="1" t="s">
        <v>24</v>
      </c>
      <c r="Z239" s="333" t="s">
        <v>24</v>
      </c>
    </row>
    <row r="240" spans="1:26" ht="13.5" customHeight="1" x14ac:dyDescent="0.2">
      <c r="A240" s="1051"/>
      <c r="B240" s="328">
        <v>45595</v>
      </c>
      <c r="C240" s="432" t="str">
        <f t="shared" si="25"/>
        <v>(水)</v>
      </c>
      <c r="D240" s="531" t="s">
        <v>401</v>
      </c>
      <c r="E240" s="474">
        <v>20</v>
      </c>
      <c r="F240" s="475">
        <v>15.4</v>
      </c>
      <c r="G240" s="11">
        <v>19</v>
      </c>
      <c r="H240" s="225">
        <v>19.399999999999999</v>
      </c>
      <c r="I240" s="12">
        <v>6</v>
      </c>
      <c r="J240" s="223">
        <v>2</v>
      </c>
      <c r="K240" s="11">
        <v>7.5</v>
      </c>
      <c r="L240" s="223">
        <v>7.64</v>
      </c>
      <c r="M240" s="12">
        <v>26.7</v>
      </c>
      <c r="N240" s="225">
        <v>26.4</v>
      </c>
      <c r="O240" s="224">
        <v>49.6</v>
      </c>
      <c r="P240" s="224">
        <v>83.9</v>
      </c>
      <c r="Q240" s="532">
        <v>20.3</v>
      </c>
      <c r="R240" s="478">
        <v>176</v>
      </c>
      <c r="S240" s="533">
        <v>0.08</v>
      </c>
      <c r="T240" s="610">
        <v>299</v>
      </c>
      <c r="U240" s="837">
        <v>64</v>
      </c>
      <c r="V240" s="80"/>
      <c r="W240" s="574" t="s">
        <v>301</v>
      </c>
      <c r="X240" s="575"/>
      <c r="Y240" s="575"/>
      <c r="Z240" s="576"/>
    </row>
    <row r="241" spans="1:26" x14ac:dyDescent="0.2">
      <c r="A241" s="1051"/>
      <c r="B241" s="328">
        <v>45596</v>
      </c>
      <c r="C241" s="432" t="str">
        <f t="shared" si="25"/>
        <v>(木)</v>
      </c>
      <c r="D241" s="544" t="s">
        <v>400</v>
      </c>
      <c r="E241" s="497" t="s">
        <v>24</v>
      </c>
      <c r="F241" s="535">
        <v>16.600000000000001</v>
      </c>
      <c r="G241" s="366">
        <v>17.8</v>
      </c>
      <c r="H241" s="300">
        <v>18.5</v>
      </c>
      <c r="I241" s="537">
        <v>8.6</v>
      </c>
      <c r="J241" s="536">
        <v>1.7</v>
      </c>
      <c r="K241" s="366">
        <v>7.44</v>
      </c>
      <c r="L241" s="300">
        <v>7.55</v>
      </c>
      <c r="M241" s="537">
        <v>24.1</v>
      </c>
      <c r="N241" s="536">
        <v>25.1</v>
      </c>
      <c r="O241" s="538">
        <v>48.9</v>
      </c>
      <c r="P241" s="538">
        <v>79.3</v>
      </c>
      <c r="Q241" s="539">
        <v>18.7</v>
      </c>
      <c r="R241" s="540">
        <v>165</v>
      </c>
      <c r="S241" s="541">
        <v>0.09</v>
      </c>
      <c r="T241" s="545">
        <v>393</v>
      </c>
      <c r="U241" s="842">
        <v>170</v>
      </c>
      <c r="V241" s="80"/>
      <c r="W241" s="577"/>
      <c r="X241" s="578"/>
      <c r="Y241" s="578"/>
      <c r="Z241" s="579"/>
    </row>
    <row r="242" spans="1:26" s="1" customFormat="1" ht="13.5" customHeight="1" x14ac:dyDescent="0.2">
      <c r="A242" s="1051"/>
      <c r="B242" s="1043" t="s">
        <v>239</v>
      </c>
      <c r="C242" s="1043"/>
      <c r="D242" s="479"/>
      <c r="E242" s="464">
        <f>MAX(E211:E241)</f>
        <v>54.5</v>
      </c>
      <c r="F242" s="480">
        <f t="shared" ref="F242:U242" si="26">IF(COUNT(F211:F241)=0,"",MAX(F211:F241))</f>
        <v>26.7</v>
      </c>
      <c r="G242" s="10">
        <f t="shared" si="26"/>
        <v>24.9</v>
      </c>
      <c r="H242" s="222">
        <f t="shared" si="26"/>
        <v>25.1</v>
      </c>
      <c r="I242" s="466">
        <f t="shared" si="26"/>
        <v>13.5</v>
      </c>
      <c r="J242" s="467">
        <f t="shared" si="26"/>
        <v>2.4</v>
      </c>
      <c r="K242" s="10">
        <f t="shared" si="26"/>
        <v>7.8</v>
      </c>
      <c r="L242" s="222">
        <f t="shared" si="26"/>
        <v>7.69</v>
      </c>
      <c r="M242" s="466">
        <f t="shared" si="26"/>
        <v>27.4</v>
      </c>
      <c r="N242" s="467">
        <f t="shared" si="26"/>
        <v>28.1</v>
      </c>
      <c r="O242" s="468">
        <f t="shared" si="26"/>
        <v>51.4</v>
      </c>
      <c r="P242" s="468">
        <f t="shared" si="26"/>
        <v>88.1</v>
      </c>
      <c r="Q242" s="518">
        <f t="shared" si="26"/>
        <v>23.3</v>
      </c>
      <c r="R242" s="484">
        <f t="shared" si="26"/>
        <v>189</v>
      </c>
      <c r="S242" s="485">
        <f t="shared" si="26"/>
        <v>0.11</v>
      </c>
      <c r="T242" s="828">
        <f t="shared" si="26"/>
        <v>890</v>
      </c>
      <c r="U242" s="836">
        <f t="shared" si="26"/>
        <v>284</v>
      </c>
      <c r="V242" s="81"/>
      <c r="W242" s="577"/>
      <c r="X242" s="578"/>
      <c r="Y242" s="578"/>
      <c r="Z242" s="579"/>
    </row>
    <row r="243" spans="1:26" s="1" customFormat="1" ht="13.5" customHeight="1" x14ac:dyDescent="0.2">
      <c r="A243" s="1051"/>
      <c r="B243" s="1044" t="s">
        <v>240</v>
      </c>
      <c r="C243" s="1044"/>
      <c r="D243" s="233"/>
      <c r="E243" s="234">
        <f>MIN(E211:E241)</f>
        <v>0</v>
      </c>
      <c r="F243" s="487">
        <f t="shared" ref="F243:U243" si="27">IF(COUNT(F211:F241)=0,"",MIN(F211:F241))</f>
        <v>13.7</v>
      </c>
      <c r="G243" s="11">
        <f t="shared" si="27"/>
        <v>17.8</v>
      </c>
      <c r="H243" s="223">
        <f t="shared" si="27"/>
        <v>18.5</v>
      </c>
      <c r="I243" s="12">
        <f t="shared" si="27"/>
        <v>3.2</v>
      </c>
      <c r="J243" s="225">
        <f t="shared" si="27"/>
        <v>1.5</v>
      </c>
      <c r="K243" s="11">
        <f t="shared" si="27"/>
        <v>7.38</v>
      </c>
      <c r="L243" s="223">
        <f t="shared" si="27"/>
        <v>7.31</v>
      </c>
      <c r="M243" s="12">
        <f t="shared" si="27"/>
        <v>17.899999999999999</v>
      </c>
      <c r="N243" s="225">
        <f t="shared" si="27"/>
        <v>18.899999999999999</v>
      </c>
      <c r="O243" s="224">
        <f t="shared" si="27"/>
        <v>34.5</v>
      </c>
      <c r="P243" s="224">
        <f t="shared" si="27"/>
        <v>64.099999999999994</v>
      </c>
      <c r="Q243" s="490">
        <f t="shared" si="27"/>
        <v>11.6</v>
      </c>
      <c r="R243" s="491">
        <f t="shared" si="27"/>
        <v>123</v>
      </c>
      <c r="S243" s="492">
        <f t="shared" si="27"/>
        <v>0.05</v>
      </c>
      <c r="T243" s="827"/>
      <c r="U243" s="837">
        <f t="shared" si="27"/>
        <v>50</v>
      </c>
      <c r="V243" s="81"/>
      <c r="W243" s="577"/>
      <c r="X243" s="578"/>
      <c r="Y243" s="578"/>
      <c r="Z243" s="579"/>
    </row>
    <row r="244" spans="1:26" s="1" customFormat="1" ht="13.5" customHeight="1" x14ac:dyDescent="0.2">
      <c r="A244" s="1051"/>
      <c r="B244" s="1044" t="s">
        <v>241</v>
      </c>
      <c r="C244" s="1044"/>
      <c r="D244" s="233"/>
      <c r="E244" s="235"/>
      <c r="F244" s="494">
        <f t="shared" ref="F244:U244" si="28">IF(COUNT(F211:F241)=0,"",AVERAGE(F211:F241))</f>
        <v>20.41612903225807</v>
      </c>
      <c r="G244" s="309">
        <f t="shared" si="28"/>
        <v>21.593548387096774</v>
      </c>
      <c r="H244" s="510">
        <f t="shared" si="28"/>
        <v>21.764516129032256</v>
      </c>
      <c r="I244" s="511">
        <f t="shared" si="28"/>
        <v>6.3548387096774199</v>
      </c>
      <c r="J244" s="512">
        <f t="shared" si="28"/>
        <v>1.8451612903225807</v>
      </c>
      <c r="K244" s="309">
        <f t="shared" si="28"/>
        <v>7.5677419354838706</v>
      </c>
      <c r="L244" s="510">
        <f t="shared" si="28"/>
        <v>7.5448387096774194</v>
      </c>
      <c r="M244" s="511">
        <f t="shared" si="28"/>
        <v>24.42258064516129</v>
      </c>
      <c r="N244" s="512">
        <f t="shared" si="28"/>
        <v>24.667741935483868</v>
      </c>
      <c r="O244" s="513">
        <f t="shared" si="28"/>
        <v>45.822727272727278</v>
      </c>
      <c r="P244" s="513">
        <f t="shared" si="28"/>
        <v>81.609090909090909</v>
      </c>
      <c r="Q244" s="520">
        <f t="shared" si="28"/>
        <v>18.104545454545455</v>
      </c>
      <c r="R244" s="521">
        <f t="shared" si="28"/>
        <v>168.68181818181819</v>
      </c>
      <c r="S244" s="522">
        <f t="shared" si="28"/>
        <v>6.9090909090909106E-2</v>
      </c>
      <c r="T244" s="829"/>
      <c r="U244" s="840">
        <f t="shared" si="28"/>
        <v>85.741935483870961</v>
      </c>
      <c r="V244" s="81"/>
      <c r="W244" s="577"/>
      <c r="X244" s="578"/>
      <c r="Y244" s="578"/>
      <c r="Z244" s="579"/>
    </row>
    <row r="245" spans="1:26" s="1" customFormat="1" ht="13.5" customHeight="1" x14ac:dyDescent="0.2">
      <c r="A245" s="1056"/>
      <c r="B245" s="1045" t="s">
        <v>242</v>
      </c>
      <c r="C245" s="1045"/>
      <c r="D245" s="496"/>
      <c r="E245" s="497">
        <f>SUM(E211:E241)</f>
        <v>148.5</v>
      </c>
      <c r="F245" s="236"/>
      <c r="G245" s="236"/>
      <c r="H245" s="388"/>
      <c r="I245" s="236"/>
      <c r="J245" s="388"/>
      <c r="K245" s="499"/>
      <c r="L245" s="500"/>
      <c r="M245" s="524"/>
      <c r="N245" s="525"/>
      <c r="O245" s="526"/>
      <c r="P245" s="526"/>
      <c r="Q245" s="527"/>
      <c r="R245" s="238"/>
      <c r="S245" s="239"/>
      <c r="T245" s="830">
        <f>SUM(T211:T241)</f>
        <v>13028</v>
      </c>
      <c r="U245" s="841"/>
      <c r="V245" s="81"/>
      <c r="W245" s="588"/>
      <c r="X245" s="589"/>
      <c r="Y245" s="589"/>
      <c r="Z245" s="332"/>
    </row>
    <row r="246" spans="1:26" ht="13.5" customHeight="1" x14ac:dyDescent="0.2">
      <c r="A246" s="1050" t="s">
        <v>233</v>
      </c>
      <c r="B246" s="327">
        <v>45597</v>
      </c>
      <c r="C246" s="431" t="str">
        <f>IF(B246="","",IF(WEEKDAY(B246)=1,"(日)",IF(WEEKDAY(B246)=2,"(月)",IF(WEEKDAY(B246)=3,"(火)",IF(WEEKDAY(B246)=4,"(水)",IF(WEEKDAY(B246)=5,"(木)",IF(WEEKDAY(B246)=6,"(金)","(土)")))))))</f>
        <v>(金)</v>
      </c>
      <c r="D246" s="529" t="s">
        <v>400</v>
      </c>
      <c r="E246" s="464">
        <v>0</v>
      </c>
      <c r="F246" s="465">
        <v>16.100000000000001</v>
      </c>
      <c r="G246" s="10">
        <v>17.600000000000001</v>
      </c>
      <c r="H246" s="467">
        <v>17.899999999999999</v>
      </c>
      <c r="I246" s="466">
        <v>10</v>
      </c>
      <c r="J246" s="222">
        <v>1.9</v>
      </c>
      <c r="K246" s="10">
        <v>7.34</v>
      </c>
      <c r="L246" s="222">
        <v>7.52</v>
      </c>
      <c r="M246" s="466">
        <v>23.8</v>
      </c>
      <c r="N246" s="467">
        <v>24.4</v>
      </c>
      <c r="O246" s="468">
        <v>43.3</v>
      </c>
      <c r="P246" s="468">
        <v>77.900000000000006</v>
      </c>
      <c r="Q246" s="518">
        <v>18.2</v>
      </c>
      <c r="R246" s="472">
        <v>166</v>
      </c>
      <c r="S246" s="530">
        <v>0.08</v>
      </c>
      <c r="T246" s="603">
        <v>393</v>
      </c>
      <c r="U246" s="836">
        <v>100</v>
      </c>
      <c r="V246" s="83" t="s">
        <v>24</v>
      </c>
      <c r="W246" s="338" t="s">
        <v>286</v>
      </c>
      <c r="X246" s="342"/>
      <c r="Y246" s="341">
        <v>45617</v>
      </c>
      <c r="Z246" s="339"/>
    </row>
    <row r="247" spans="1:26" x14ac:dyDescent="0.2">
      <c r="A247" s="1051"/>
      <c r="B247" s="328">
        <v>45598</v>
      </c>
      <c r="C247" s="432" t="str">
        <f t="shared" ref="C247:C275" si="29">IF(B247="","",IF(WEEKDAY(B247)=1,"(日)",IF(WEEKDAY(B247)=2,"(月)",IF(WEEKDAY(B247)=3,"(火)",IF(WEEKDAY(B247)=4,"(水)",IF(WEEKDAY(B247)=5,"(木)",IF(WEEKDAY(B247)=6,"(金)","(土)")))))))</f>
        <v>(土)</v>
      </c>
      <c r="D247" s="531" t="s">
        <v>402</v>
      </c>
      <c r="E247" s="474">
        <v>43</v>
      </c>
      <c r="F247" s="475">
        <v>16.100000000000001</v>
      </c>
      <c r="G247" s="11">
        <v>17.7</v>
      </c>
      <c r="H247" s="225">
        <v>17.8</v>
      </c>
      <c r="I247" s="12">
        <v>5.0999999999999996</v>
      </c>
      <c r="J247" s="223">
        <v>2.5</v>
      </c>
      <c r="K247" s="11">
        <v>7.39</v>
      </c>
      <c r="L247" s="223">
        <v>7.4</v>
      </c>
      <c r="M247" s="12">
        <v>20.8</v>
      </c>
      <c r="N247" s="225">
        <v>21.8</v>
      </c>
      <c r="O247" s="224"/>
      <c r="P247" s="224"/>
      <c r="Q247" s="532"/>
      <c r="R247" s="478"/>
      <c r="S247" s="533"/>
      <c r="T247" s="610">
        <v>402</v>
      </c>
      <c r="U247" s="837">
        <v>73</v>
      </c>
      <c r="V247" s="83" t="s">
        <v>24</v>
      </c>
      <c r="W247" s="343" t="s">
        <v>2</v>
      </c>
      <c r="X247" s="344" t="s">
        <v>305</v>
      </c>
      <c r="Y247" s="347">
        <v>10.4</v>
      </c>
      <c r="Z247" s="348"/>
    </row>
    <row r="248" spans="1:26" x14ac:dyDescent="0.2">
      <c r="A248" s="1051"/>
      <c r="B248" s="328">
        <v>45599</v>
      </c>
      <c r="C248" s="432" t="str">
        <f t="shared" si="29"/>
        <v>(日)</v>
      </c>
      <c r="D248" s="531" t="s">
        <v>400</v>
      </c>
      <c r="E248" s="474" t="s">
        <v>24</v>
      </c>
      <c r="F248" s="475">
        <v>18.600000000000001</v>
      </c>
      <c r="G248" s="11">
        <v>17.8</v>
      </c>
      <c r="H248" s="225">
        <v>17.600000000000001</v>
      </c>
      <c r="I248" s="12">
        <v>7.6</v>
      </c>
      <c r="J248" s="223">
        <v>2.6</v>
      </c>
      <c r="K248" s="11">
        <v>7.35</v>
      </c>
      <c r="L248" s="223">
        <v>7.47</v>
      </c>
      <c r="M248" s="12">
        <v>25.1</v>
      </c>
      <c r="N248" s="225">
        <v>20.6</v>
      </c>
      <c r="O248" s="224"/>
      <c r="P248" s="224"/>
      <c r="Q248" s="532"/>
      <c r="R248" s="478"/>
      <c r="S248" s="533"/>
      <c r="T248" s="610">
        <v>359</v>
      </c>
      <c r="U248" s="837">
        <v>219</v>
      </c>
      <c r="V248" s="83" t="s">
        <v>24</v>
      </c>
      <c r="W248" s="4" t="s">
        <v>19</v>
      </c>
      <c r="X248" s="5" t="s">
        <v>20</v>
      </c>
      <c r="Y248" s="6" t="s">
        <v>21</v>
      </c>
      <c r="Z248" s="5" t="s">
        <v>22</v>
      </c>
    </row>
    <row r="249" spans="1:26" x14ac:dyDescent="0.2">
      <c r="A249" s="1051"/>
      <c r="B249" s="328">
        <v>45600</v>
      </c>
      <c r="C249" s="432" t="str">
        <f t="shared" si="29"/>
        <v>(月)</v>
      </c>
      <c r="D249" s="531" t="s">
        <v>400</v>
      </c>
      <c r="E249" s="474" t="s">
        <v>24</v>
      </c>
      <c r="F249" s="475">
        <v>14.7</v>
      </c>
      <c r="G249" s="11">
        <v>17.399999999999999</v>
      </c>
      <c r="H249" s="225">
        <v>17.3</v>
      </c>
      <c r="I249" s="12">
        <v>8.3000000000000007</v>
      </c>
      <c r="J249" s="223">
        <v>2.2999999999999998</v>
      </c>
      <c r="K249" s="11">
        <v>7.33</v>
      </c>
      <c r="L249" s="223">
        <v>7.43</v>
      </c>
      <c r="M249" s="12">
        <v>18.8</v>
      </c>
      <c r="N249" s="225">
        <v>21.9</v>
      </c>
      <c r="O249" s="224"/>
      <c r="P249" s="224"/>
      <c r="Q249" s="532"/>
      <c r="R249" s="478"/>
      <c r="S249" s="533"/>
      <c r="T249" s="610">
        <v>736</v>
      </c>
      <c r="U249" s="837">
        <v>231</v>
      </c>
      <c r="V249" s="83" t="s">
        <v>24</v>
      </c>
      <c r="W249" s="2" t="s">
        <v>182</v>
      </c>
      <c r="X249" s="7" t="s">
        <v>11</v>
      </c>
      <c r="Y249" s="10">
        <v>14.1</v>
      </c>
      <c r="Z249" s="222">
        <v>14.4</v>
      </c>
    </row>
    <row r="250" spans="1:26" x14ac:dyDescent="0.2">
      <c r="A250" s="1051"/>
      <c r="B250" s="328">
        <v>45601</v>
      </c>
      <c r="C250" s="432" t="str">
        <f t="shared" si="29"/>
        <v>(火)</v>
      </c>
      <c r="D250" s="531" t="s">
        <v>400</v>
      </c>
      <c r="E250" s="474" t="s">
        <v>24</v>
      </c>
      <c r="F250" s="475">
        <v>15.6</v>
      </c>
      <c r="G250" s="11">
        <v>17.2</v>
      </c>
      <c r="H250" s="225">
        <v>17.600000000000001</v>
      </c>
      <c r="I250" s="12">
        <v>21.1</v>
      </c>
      <c r="J250" s="223">
        <v>2.9</v>
      </c>
      <c r="K250" s="11">
        <v>7.36</v>
      </c>
      <c r="L250" s="223">
        <v>7.3</v>
      </c>
      <c r="M250" s="12">
        <v>21.6</v>
      </c>
      <c r="N250" s="225">
        <v>18.899999999999999</v>
      </c>
      <c r="O250" s="224">
        <v>31.8</v>
      </c>
      <c r="P250" s="224">
        <v>64.099999999999994</v>
      </c>
      <c r="Q250" s="532">
        <v>12.2</v>
      </c>
      <c r="R250" s="478">
        <v>125</v>
      </c>
      <c r="S250" s="533">
        <v>0.14000000000000001</v>
      </c>
      <c r="T250" s="610">
        <v>1052</v>
      </c>
      <c r="U250" s="837">
        <v>157</v>
      </c>
      <c r="V250" s="83" t="s">
        <v>24</v>
      </c>
      <c r="W250" s="3" t="s">
        <v>183</v>
      </c>
      <c r="X250" s="8" t="s">
        <v>184</v>
      </c>
      <c r="Y250" s="11">
        <v>3.3</v>
      </c>
      <c r="Z250" s="223">
        <v>2.8</v>
      </c>
    </row>
    <row r="251" spans="1:26" x14ac:dyDescent="0.2">
      <c r="A251" s="1051"/>
      <c r="B251" s="328">
        <v>45602</v>
      </c>
      <c r="C251" s="432" t="str">
        <f t="shared" si="29"/>
        <v>(水)</v>
      </c>
      <c r="D251" s="531" t="s">
        <v>401</v>
      </c>
      <c r="E251" s="474">
        <v>0</v>
      </c>
      <c r="F251" s="475">
        <v>14.7</v>
      </c>
      <c r="G251" s="11">
        <v>16.5</v>
      </c>
      <c r="H251" s="225">
        <v>16.899999999999999</v>
      </c>
      <c r="I251" s="12">
        <v>21.1</v>
      </c>
      <c r="J251" s="223">
        <v>2.2000000000000002</v>
      </c>
      <c r="K251" s="11">
        <v>7.47</v>
      </c>
      <c r="L251" s="223">
        <v>7.36</v>
      </c>
      <c r="M251" s="12">
        <v>21.4</v>
      </c>
      <c r="N251" s="225">
        <v>20.6</v>
      </c>
      <c r="O251" s="224">
        <v>35</v>
      </c>
      <c r="P251" s="224">
        <v>70.099999999999994</v>
      </c>
      <c r="Q251" s="532">
        <v>13</v>
      </c>
      <c r="R251" s="478">
        <v>144</v>
      </c>
      <c r="S251" s="533">
        <v>0.1</v>
      </c>
      <c r="T251" s="610">
        <v>1591</v>
      </c>
      <c r="U251" s="837">
        <v>127</v>
      </c>
      <c r="V251" s="83" t="s">
        <v>24</v>
      </c>
      <c r="W251" s="3" t="s">
        <v>12</v>
      </c>
      <c r="X251" s="8"/>
      <c r="Y251" s="11">
        <v>7.66</v>
      </c>
      <c r="Z251" s="223">
        <v>7.68</v>
      </c>
    </row>
    <row r="252" spans="1:26" x14ac:dyDescent="0.2">
      <c r="A252" s="1051"/>
      <c r="B252" s="328">
        <v>45603</v>
      </c>
      <c r="C252" s="432" t="str">
        <f t="shared" si="29"/>
        <v>(木)</v>
      </c>
      <c r="D252" s="531" t="s">
        <v>400</v>
      </c>
      <c r="E252" s="474" t="s">
        <v>24</v>
      </c>
      <c r="F252" s="475">
        <v>14.5</v>
      </c>
      <c r="G252" s="11">
        <v>15.8</v>
      </c>
      <c r="H252" s="225">
        <v>16.2</v>
      </c>
      <c r="I252" s="12">
        <v>13.8</v>
      </c>
      <c r="J252" s="223">
        <v>1.7</v>
      </c>
      <c r="K252" s="11">
        <v>7.5</v>
      </c>
      <c r="L252" s="223">
        <v>7.43</v>
      </c>
      <c r="M252" s="12">
        <v>27.5</v>
      </c>
      <c r="N252" s="225">
        <v>21.5</v>
      </c>
      <c r="O252" s="224">
        <v>36.299999999999997</v>
      </c>
      <c r="P252" s="224">
        <v>74.099999999999994</v>
      </c>
      <c r="Q252" s="532">
        <v>13.9</v>
      </c>
      <c r="R252" s="478">
        <v>150</v>
      </c>
      <c r="S252" s="533">
        <v>0.08</v>
      </c>
      <c r="T252" s="610">
        <v>488</v>
      </c>
      <c r="U252" s="837">
        <v>110</v>
      </c>
      <c r="V252" s="83" t="s">
        <v>24</v>
      </c>
      <c r="W252" s="3" t="s">
        <v>185</v>
      </c>
      <c r="X252" s="8" t="s">
        <v>13</v>
      </c>
      <c r="Y252" s="309">
        <v>25.5</v>
      </c>
      <c r="Z252" s="223">
        <v>25.2</v>
      </c>
    </row>
    <row r="253" spans="1:26" x14ac:dyDescent="0.2">
      <c r="A253" s="1051"/>
      <c r="B253" s="328">
        <v>45604</v>
      </c>
      <c r="C253" s="432" t="str">
        <f t="shared" si="29"/>
        <v>(金)</v>
      </c>
      <c r="D253" s="531" t="s">
        <v>400</v>
      </c>
      <c r="E253" s="474" t="s">
        <v>24</v>
      </c>
      <c r="F253" s="475">
        <v>12.9</v>
      </c>
      <c r="G253" s="11">
        <v>14.8</v>
      </c>
      <c r="H253" s="225">
        <v>15</v>
      </c>
      <c r="I253" s="12">
        <v>9.5</v>
      </c>
      <c r="J253" s="223">
        <v>2.4</v>
      </c>
      <c r="K253" s="11">
        <v>7.59</v>
      </c>
      <c r="L253" s="223">
        <v>7.55</v>
      </c>
      <c r="M253" s="12">
        <v>27.9</v>
      </c>
      <c r="N253" s="225">
        <v>23.5</v>
      </c>
      <c r="O253" s="224">
        <v>38.799999999999997</v>
      </c>
      <c r="P253" s="224">
        <v>76.099999999999994</v>
      </c>
      <c r="Q253" s="532">
        <v>15.8</v>
      </c>
      <c r="R253" s="478">
        <v>152</v>
      </c>
      <c r="S253" s="533">
        <v>0.11</v>
      </c>
      <c r="T253" s="610">
        <v>488</v>
      </c>
      <c r="U253" s="837">
        <v>106</v>
      </c>
      <c r="V253" s="83" t="s">
        <v>24</v>
      </c>
      <c r="W253" s="3" t="s">
        <v>186</v>
      </c>
      <c r="X253" s="240" t="s">
        <v>313</v>
      </c>
      <c r="Y253" s="276">
        <v>43.5</v>
      </c>
      <c r="Z253" s="243">
        <v>42.3</v>
      </c>
    </row>
    <row r="254" spans="1:26" x14ac:dyDescent="0.2">
      <c r="A254" s="1051"/>
      <c r="B254" s="328">
        <v>45605</v>
      </c>
      <c r="C254" s="432" t="str">
        <f t="shared" si="29"/>
        <v>(土)</v>
      </c>
      <c r="D254" s="531" t="s">
        <v>400</v>
      </c>
      <c r="E254" s="474" t="s">
        <v>24</v>
      </c>
      <c r="F254" s="475">
        <v>11.5</v>
      </c>
      <c r="G254" s="11">
        <v>13.9</v>
      </c>
      <c r="H254" s="225">
        <v>14.5</v>
      </c>
      <c r="I254" s="12">
        <v>11.1</v>
      </c>
      <c r="J254" s="223">
        <v>2.5</v>
      </c>
      <c r="K254" s="11">
        <v>7.53</v>
      </c>
      <c r="L254" s="223">
        <v>7.54</v>
      </c>
      <c r="M254" s="12">
        <v>23.5</v>
      </c>
      <c r="N254" s="225">
        <v>24</v>
      </c>
      <c r="O254" s="224"/>
      <c r="P254" s="224"/>
      <c r="Q254" s="532"/>
      <c r="R254" s="478"/>
      <c r="S254" s="533"/>
      <c r="T254" s="610">
        <v>393</v>
      </c>
      <c r="U254" s="837">
        <v>98</v>
      </c>
      <c r="V254" s="83" t="s">
        <v>24</v>
      </c>
      <c r="W254" s="3" t="s">
        <v>187</v>
      </c>
      <c r="X254" s="240" t="s">
        <v>313</v>
      </c>
      <c r="Y254" s="276">
        <v>80.099999999999994</v>
      </c>
      <c r="Z254" s="243">
        <v>82.3</v>
      </c>
    </row>
    <row r="255" spans="1:26" x14ac:dyDescent="0.2">
      <c r="A255" s="1051"/>
      <c r="B255" s="328">
        <v>45606</v>
      </c>
      <c r="C255" s="432" t="str">
        <f t="shared" si="29"/>
        <v>(日)</v>
      </c>
      <c r="D255" s="531" t="s">
        <v>401</v>
      </c>
      <c r="E255" s="474">
        <v>2</v>
      </c>
      <c r="F255" s="475">
        <v>12.6</v>
      </c>
      <c r="G255" s="11">
        <v>13.7</v>
      </c>
      <c r="H255" s="225">
        <v>14.1</v>
      </c>
      <c r="I255" s="12">
        <v>6</v>
      </c>
      <c r="J255" s="223">
        <v>2.5</v>
      </c>
      <c r="K255" s="11">
        <v>7.58</v>
      </c>
      <c r="L255" s="223">
        <v>7.54</v>
      </c>
      <c r="M255" s="12">
        <v>23.1</v>
      </c>
      <c r="N255" s="225">
        <v>23.5</v>
      </c>
      <c r="O255" s="224"/>
      <c r="P255" s="224"/>
      <c r="Q255" s="532"/>
      <c r="R255" s="478"/>
      <c r="S255" s="533"/>
      <c r="T255" s="610">
        <v>380</v>
      </c>
      <c r="U255" s="837">
        <v>91</v>
      </c>
      <c r="V255" s="83" t="s">
        <v>24</v>
      </c>
      <c r="W255" s="3" t="s">
        <v>188</v>
      </c>
      <c r="X255" s="240" t="s">
        <v>313</v>
      </c>
      <c r="Y255" s="276">
        <v>60.1</v>
      </c>
      <c r="Z255" s="243">
        <v>61.7</v>
      </c>
    </row>
    <row r="256" spans="1:26" x14ac:dyDescent="0.2">
      <c r="A256" s="1051"/>
      <c r="B256" s="328">
        <v>45607</v>
      </c>
      <c r="C256" s="432" t="str">
        <f t="shared" si="29"/>
        <v>(月)</v>
      </c>
      <c r="D256" s="531" t="s">
        <v>401</v>
      </c>
      <c r="E256" s="474">
        <v>1</v>
      </c>
      <c r="F256" s="475">
        <v>15.8</v>
      </c>
      <c r="G256" s="11">
        <v>13.9</v>
      </c>
      <c r="H256" s="225">
        <v>14.1</v>
      </c>
      <c r="I256" s="12">
        <v>6.2</v>
      </c>
      <c r="J256" s="223">
        <v>2.8</v>
      </c>
      <c r="K256" s="11">
        <v>7.62</v>
      </c>
      <c r="L256" s="223">
        <v>7.54</v>
      </c>
      <c r="M256" s="12">
        <v>22.4</v>
      </c>
      <c r="N256" s="225">
        <v>23</v>
      </c>
      <c r="O256" s="224">
        <v>36.9</v>
      </c>
      <c r="P256" s="224">
        <v>75.099999999999994</v>
      </c>
      <c r="Q256" s="532">
        <v>16</v>
      </c>
      <c r="R256" s="478">
        <v>142</v>
      </c>
      <c r="S256" s="533">
        <v>0.13</v>
      </c>
      <c r="T256" s="610">
        <v>345</v>
      </c>
      <c r="U256" s="837">
        <v>83</v>
      </c>
      <c r="V256" s="83" t="s">
        <v>24</v>
      </c>
      <c r="W256" s="3" t="s">
        <v>189</v>
      </c>
      <c r="X256" s="240" t="s">
        <v>313</v>
      </c>
      <c r="Y256" s="276">
        <v>20</v>
      </c>
      <c r="Z256" s="243">
        <v>20.6</v>
      </c>
    </row>
    <row r="257" spans="1:26" x14ac:dyDescent="0.2">
      <c r="A257" s="1051"/>
      <c r="B257" s="328">
        <v>45608</v>
      </c>
      <c r="C257" s="432" t="str">
        <f t="shared" si="29"/>
        <v>(火)</v>
      </c>
      <c r="D257" s="531" t="s">
        <v>400</v>
      </c>
      <c r="E257" s="474" t="s">
        <v>24</v>
      </c>
      <c r="F257" s="475">
        <v>14.7</v>
      </c>
      <c r="G257" s="11">
        <v>14.6</v>
      </c>
      <c r="H257" s="225">
        <v>14.7</v>
      </c>
      <c r="I257" s="12">
        <v>5.2</v>
      </c>
      <c r="J257" s="223">
        <v>2.5</v>
      </c>
      <c r="K257" s="11">
        <v>7.59</v>
      </c>
      <c r="L257" s="223">
        <v>7.53</v>
      </c>
      <c r="M257" s="12">
        <v>22.8</v>
      </c>
      <c r="N257" s="225">
        <v>22.9</v>
      </c>
      <c r="O257" s="224">
        <v>38.700000000000003</v>
      </c>
      <c r="P257" s="224">
        <v>76.099999999999994</v>
      </c>
      <c r="Q257" s="532">
        <v>16.100000000000001</v>
      </c>
      <c r="R257" s="478">
        <v>142</v>
      </c>
      <c r="S257" s="533">
        <v>0.12</v>
      </c>
      <c r="T257" s="610">
        <v>380</v>
      </c>
      <c r="U257" s="837">
        <v>81</v>
      </c>
      <c r="V257" s="83" t="s">
        <v>24</v>
      </c>
      <c r="W257" s="3" t="s">
        <v>190</v>
      </c>
      <c r="X257" s="240" t="s">
        <v>313</v>
      </c>
      <c r="Y257" s="139">
        <v>18.7</v>
      </c>
      <c r="Z257" s="244">
        <v>18.7</v>
      </c>
    </row>
    <row r="258" spans="1:26" x14ac:dyDescent="0.2">
      <c r="A258" s="1051"/>
      <c r="B258" s="328">
        <v>45609</v>
      </c>
      <c r="C258" s="432" t="str">
        <f t="shared" si="29"/>
        <v>(水)</v>
      </c>
      <c r="D258" s="531" t="s">
        <v>400</v>
      </c>
      <c r="E258" s="474" t="s">
        <v>24</v>
      </c>
      <c r="F258" s="475">
        <v>17.8</v>
      </c>
      <c r="G258" s="11">
        <v>15.1</v>
      </c>
      <c r="H258" s="225">
        <v>15.1</v>
      </c>
      <c r="I258" s="12">
        <v>4.9000000000000004</v>
      </c>
      <c r="J258" s="223">
        <v>2.7</v>
      </c>
      <c r="K258" s="11">
        <v>7.59</v>
      </c>
      <c r="L258" s="223">
        <v>7.53</v>
      </c>
      <c r="M258" s="12">
        <v>23.4</v>
      </c>
      <c r="N258" s="225">
        <v>23.6</v>
      </c>
      <c r="O258" s="224">
        <v>39.1</v>
      </c>
      <c r="P258" s="224">
        <v>77.099999999999994</v>
      </c>
      <c r="Q258" s="532">
        <v>16.8</v>
      </c>
      <c r="R258" s="478">
        <v>148</v>
      </c>
      <c r="S258" s="533">
        <v>0.13</v>
      </c>
      <c r="T258" s="610">
        <v>371</v>
      </c>
      <c r="U258" s="837">
        <v>79</v>
      </c>
      <c r="V258" s="83" t="s">
        <v>24</v>
      </c>
      <c r="W258" s="3" t="s">
        <v>191</v>
      </c>
      <c r="X258" s="240" t="s">
        <v>313</v>
      </c>
      <c r="Y258" s="141">
        <v>178</v>
      </c>
      <c r="Z258" s="310">
        <v>170</v>
      </c>
    </row>
    <row r="259" spans="1:26" x14ac:dyDescent="0.2">
      <c r="A259" s="1051"/>
      <c r="B259" s="328">
        <v>45610</v>
      </c>
      <c r="C259" s="432" t="str">
        <f t="shared" si="29"/>
        <v>(木)</v>
      </c>
      <c r="D259" s="531" t="s">
        <v>400</v>
      </c>
      <c r="E259" s="474" t="s">
        <v>24</v>
      </c>
      <c r="F259" s="475">
        <v>15.6</v>
      </c>
      <c r="G259" s="11">
        <v>15.8</v>
      </c>
      <c r="H259" s="225">
        <v>15.6</v>
      </c>
      <c r="I259" s="12">
        <v>4.0999999999999996</v>
      </c>
      <c r="J259" s="223">
        <v>2.2999999999999998</v>
      </c>
      <c r="K259" s="11">
        <v>7.61</v>
      </c>
      <c r="L259" s="223">
        <v>7.55</v>
      </c>
      <c r="M259" s="12">
        <v>23.6</v>
      </c>
      <c r="N259" s="225">
        <v>23.8</v>
      </c>
      <c r="O259" s="224">
        <v>40.299999999999997</v>
      </c>
      <c r="P259" s="224">
        <v>78.099999999999994</v>
      </c>
      <c r="Q259" s="532">
        <v>16.7</v>
      </c>
      <c r="R259" s="478">
        <v>157</v>
      </c>
      <c r="S259" s="533">
        <v>0.11</v>
      </c>
      <c r="T259" s="610">
        <v>362</v>
      </c>
      <c r="U259" s="837">
        <v>71</v>
      </c>
      <c r="V259" s="83" t="s">
        <v>24</v>
      </c>
      <c r="W259" s="3" t="s">
        <v>192</v>
      </c>
      <c r="X259" s="240" t="s">
        <v>313</v>
      </c>
      <c r="Y259" s="140">
        <v>0.14000000000000001</v>
      </c>
      <c r="Z259" s="227">
        <v>0.09</v>
      </c>
    </row>
    <row r="260" spans="1:26" x14ac:dyDescent="0.2">
      <c r="A260" s="1051"/>
      <c r="B260" s="328">
        <v>45611</v>
      </c>
      <c r="C260" s="432" t="str">
        <f t="shared" si="29"/>
        <v>(金)</v>
      </c>
      <c r="D260" s="531" t="s">
        <v>402</v>
      </c>
      <c r="E260" s="474">
        <v>8</v>
      </c>
      <c r="F260" s="475">
        <v>15.2</v>
      </c>
      <c r="G260" s="11">
        <v>16.399999999999999</v>
      </c>
      <c r="H260" s="225">
        <v>16.2</v>
      </c>
      <c r="I260" s="12">
        <v>3.9</v>
      </c>
      <c r="J260" s="223">
        <v>2.2000000000000002</v>
      </c>
      <c r="K260" s="11">
        <v>7.59</v>
      </c>
      <c r="L260" s="223">
        <v>7.57</v>
      </c>
      <c r="M260" s="12">
        <v>23.8</v>
      </c>
      <c r="N260" s="225">
        <v>23.8</v>
      </c>
      <c r="O260" s="224">
        <v>40.299999999999997</v>
      </c>
      <c r="P260" s="224">
        <v>80.099999999999994</v>
      </c>
      <c r="Q260" s="532">
        <v>16.7</v>
      </c>
      <c r="R260" s="478">
        <v>168</v>
      </c>
      <c r="S260" s="533">
        <v>0.1</v>
      </c>
      <c r="T260" s="610">
        <v>221</v>
      </c>
      <c r="U260" s="837">
        <v>71</v>
      </c>
      <c r="V260" s="83" t="s">
        <v>24</v>
      </c>
      <c r="W260" s="3" t="s">
        <v>14</v>
      </c>
      <c r="X260" s="240" t="s">
        <v>313</v>
      </c>
      <c r="Y260" s="138">
        <v>2.4</v>
      </c>
      <c r="Z260" s="228">
        <v>2.5</v>
      </c>
    </row>
    <row r="261" spans="1:26" x14ac:dyDescent="0.2">
      <c r="A261" s="1051"/>
      <c r="B261" s="328">
        <v>45612</v>
      </c>
      <c r="C261" s="432" t="str">
        <f t="shared" si="29"/>
        <v>(土)</v>
      </c>
      <c r="D261" s="531" t="s">
        <v>400</v>
      </c>
      <c r="E261" s="474">
        <v>0</v>
      </c>
      <c r="F261" s="475">
        <v>15.9</v>
      </c>
      <c r="G261" s="11">
        <v>16.3</v>
      </c>
      <c r="H261" s="225">
        <v>16.399999999999999</v>
      </c>
      <c r="I261" s="12">
        <v>4.3</v>
      </c>
      <c r="J261" s="223">
        <v>1.9</v>
      </c>
      <c r="K261" s="11">
        <v>7.62</v>
      </c>
      <c r="L261" s="223">
        <v>7.55</v>
      </c>
      <c r="M261" s="12">
        <v>24.7</v>
      </c>
      <c r="N261" s="225">
        <v>24.3</v>
      </c>
      <c r="O261" s="224"/>
      <c r="P261" s="224"/>
      <c r="Q261" s="532"/>
      <c r="R261" s="478"/>
      <c r="S261" s="533"/>
      <c r="T261" s="610">
        <v>230</v>
      </c>
      <c r="U261" s="837">
        <v>77</v>
      </c>
      <c r="V261" s="83" t="s">
        <v>24</v>
      </c>
      <c r="W261" s="3" t="s">
        <v>15</v>
      </c>
      <c r="X261" s="240" t="s">
        <v>313</v>
      </c>
      <c r="Y261" s="138">
        <v>0.5</v>
      </c>
      <c r="Z261" s="228">
        <v>0.6</v>
      </c>
    </row>
    <row r="262" spans="1:26" x14ac:dyDescent="0.2">
      <c r="A262" s="1051"/>
      <c r="B262" s="328">
        <v>45613</v>
      </c>
      <c r="C262" s="432" t="str">
        <f t="shared" si="29"/>
        <v>(日)</v>
      </c>
      <c r="D262" s="531" t="s">
        <v>401</v>
      </c>
      <c r="E262" s="474">
        <v>0</v>
      </c>
      <c r="F262" s="475">
        <v>17.8</v>
      </c>
      <c r="G262" s="11">
        <v>16.8</v>
      </c>
      <c r="H262" s="225">
        <v>16.600000000000001</v>
      </c>
      <c r="I262" s="12">
        <v>3.5</v>
      </c>
      <c r="J262" s="223">
        <v>2.2000000000000002</v>
      </c>
      <c r="K262" s="11">
        <v>7.59</v>
      </c>
      <c r="L262" s="223">
        <v>7.57</v>
      </c>
      <c r="M262" s="12">
        <v>25.2</v>
      </c>
      <c r="N262" s="225">
        <v>25.2</v>
      </c>
      <c r="O262" s="224"/>
      <c r="P262" s="224"/>
      <c r="Q262" s="532"/>
      <c r="R262" s="478"/>
      <c r="S262" s="533"/>
      <c r="T262" s="610">
        <v>97</v>
      </c>
      <c r="U262" s="837">
        <v>64</v>
      </c>
      <c r="V262" s="83" t="s">
        <v>24</v>
      </c>
      <c r="W262" s="3" t="s">
        <v>193</v>
      </c>
      <c r="X262" s="240" t="s">
        <v>313</v>
      </c>
      <c r="Y262" s="138">
        <v>9.4</v>
      </c>
      <c r="Z262" s="228">
        <v>9.3000000000000007</v>
      </c>
    </row>
    <row r="263" spans="1:26" x14ac:dyDescent="0.2">
      <c r="A263" s="1051"/>
      <c r="B263" s="328">
        <v>45614</v>
      </c>
      <c r="C263" s="432" t="str">
        <f t="shared" si="29"/>
        <v>(月)</v>
      </c>
      <c r="D263" s="531" t="s">
        <v>401</v>
      </c>
      <c r="E263" s="474" t="s">
        <v>24</v>
      </c>
      <c r="F263" s="475">
        <v>13.5</v>
      </c>
      <c r="G263" s="11">
        <v>16.8</v>
      </c>
      <c r="H263" s="225">
        <v>17</v>
      </c>
      <c r="I263" s="12">
        <v>4.5</v>
      </c>
      <c r="J263" s="223">
        <v>3.2</v>
      </c>
      <c r="K263" s="11">
        <v>7.61</v>
      </c>
      <c r="L263" s="223">
        <v>7.59</v>
      </c>
      <c r="M263" s="12">
        <v>24.6</v>
      </c>
      <c r="N263" s="225">
        <v>25.1</v>
      </c>
      <c r="O263" s="224">
        <v>41.8</v>
      </c>
      <c r="P263" s="224">
        <v>82.3</v>
      </c>
      <c r="Q263" s="532">
        <v>19.399999999999999</v>
      </c>
      <c r="R263" s="478">
        <v>172</v>
      </c>
      <c r="S263" s="533">
        <v>0.12</v>
      </c>
      <c r="T263" s="610">
        <v>123</v>
      </c>
      <c r="U263" s="837">
        <v>59</v>
      </c>
      <c r="V263" s="83" t="s">
        <v>24</v>
      </c>
      <c r="W263" s="3" t="s">
        <v>194</v>
      </c>
      <c r="X263" s="240" t="s">
        <v>313</v>
      </c>
      <c r="Y263" s="140">
        <v>1.9E-2</v>
      </c>
      <c r="Z263" s="229">
        <v>1.6E-2</v>
      </c>
    </row>
    <row r="264" spans="1:26" x14ac:dyDescent="0.2">
      <c r="A264" s="1051"/>
      <c r="B264" s="328">
        <v>45615</v>
      </c>
      <c r="C264" s="432" t="str">
        <f t="shared" si="29"/>
        <v>(火)</v>
      </c>
      <c r="D264" s="531" t="s">
        <v>400</v>
      </c>
      <c r="E264" s="474" t="s">
        <v>24</v>
      </c>
      <c r="F264" s="475">
        <v>8.4</v>
      </c>
      <c r="G264" s="11">
        <v>15.8</v>
      </c>
      <c r="H264" s="225">
        <v>16</v>
      </c>
      <c r="I264" s="12">
        <v>4.3</v>
      </c>
      <c r="J264" s="223">
        <v>2.5</v>
      </c>
      <c r="K264" s="11">
        <v>7.65</v>
      </c>
      <c r="L264" s="223">
        <v>7.62</v>
      </c>
      <c r="M264" s="12">
        <v>24.9</v>
      </c>
      <c r="N264" s="225">
        <v>25.1</v>
      </c>
      <c r="O264" s="224">
        <v>42.2</v>
      </c>
      <c r="P264" s="224">
        <v>82.3</v>
      </c>
      <c r="Q264" s="532">
        <v>18.899999999999999</v>
      </c>
      <c r="R264" s="478">
        <v>174</v>
      </c>
      <c r="S264" s="533">
        <v>0.11</v>
      </c>
      <c r="T264" s="610">
        <v>109</v>
      </c>
      <c r="U264" s="837">
        <v>55</v>
      </c>
      <c r="V264" s="83" t="s">
        <v>24</v>
      </c>
      <c r="W264" s="3" t="s">
        <v>16</v>
      </c>
      <c r="X264" s="240" t="s">
        <v>313</v>
      </c>
      <c r="Y264" s="140">
        <v>0.04</v>
      </c>
      <c r="Z264" s="229">
        <v>0.02</v>
      </c>
    </row>
    <row r="265" spans="1:26" x14ac:dyDescent="0.2">
      <c r="A265" s="1051"/>
      <c r="B265" s="328">
        <v>45616</v>
      </c>
      <c r="C265" s="432" t="str">
        <f t="shared" si="29"/>
        <v>(水)</v>
      </c>
      <c r="D265" s="531" t="s">
        <v>402</v>
      </c>
      <c r="E265" s="474">
        <v>5</v>
      </c>
      <c r="F265" s="475">
        <v>6.7</v>
      </c>
      <c r="G265" s="11">
        <v>14.8</v>
      </c>
      <c r="H265" s="225">
        <v>15.1</v>
      </c>
      <c r="I265" s="12">
        <v>3.3</v>
      </c>
      <c r="J265" s="223">
        <v>2.6</v>
      </c>
      <c r="K265" s="11">
        <v>7.68</v>
      </c>
      <c r="L265" s="223">
        <v>7.67</v>
      </c>
      <c r="M265" s="12">
        <v>24.8</v>
      </c>
      <c r="N265" s="225">
        <v>25.1</v>
      </c>
      <c r="O265" s="224">
        <v>42.4</v>
      </c>
      <c r="P265" s="224">
        <v>82.5</v>
      </c>
      <c r="Q265" s="532">
        <v>18.7</v>
      </c>
      <c r="R265" s="478">
        <v>168</v>
      </c>
      <c r="S265" s="533">
        <v>0.11</v>
      </c>
      <c r="T265" s="610">
        <v>133</v>
      </c>
      <c r="U265" s="837">
        <v>54</v>
      </c>
      <c r="V265" s="83" t="s">
        <v>24</v>
      </c>
      <c r="W265" s="3" t="s">
        <v>195</v>
      </c>
      <c r="X265" s="240" t="s">
        <v>313</v>
      </c>
      <c r="Y265" s="140">
        <v>2.52</v>
      </c>
      <c r="Z265" s="229">
        <v>2.5</v>
      </c>
    </row>
    <row r="266" spans="1:26" x14ac:dyDescent="0.2">
      <c r="A266" s="1051"/>
      <c r="B266" s="328">
        <v>45617</v>
      </c>
      <c r="C266" s="432" t="str">
        <f t="shared" si="29"/>
        <v>(木)</v>
      </c>
      <c r="D266" s="531" t="s">
        <v>402</v>
      </c>
      <c r="E266" s="474">
        <v>10.5</v>
      </c>
      <c r="F266" s="475">
        <v>10.4</v>
      </c>
      <c r="G266" s="11">
        <v>14.1</v>
      </c>
      <c r="H266" s="225">
        <v>14.4</v>
      </c>
      <c r="I266" s="12">
        <v>3.3</v>
      </c>
      <c r="J266" s="223">
        <v>2.8</v>
      </c>
      <c r="K266" s="11">
        <v>7.66</v>
      </c>
      <c r="L266" s="223">
        <v>7.68</v>
      </c>
      <c r="M266" s="12">
        <v>25.5</v>
      </c>
      <c r="N266" s="225">
        <v>25.2</v>
      </c>
      <c r="O266" s="224">
        <v>42.3</v>
      </c>
      <c r="P266" s="224">
        <v>82.3</v>
      </c>
      <c r="Q266" s="532">
        <v>18.7</v>
      </c>
      <c r="R266" s="478">
        <v>170</v>
      </c>
      <c r="S266" s="533">
        <v>0.09</v>
      </c>
      <c r="T266" s="610">
        <v>67</v>
      </c>
      <c r="U266" s="837">
        <v>54</v>
      </c>
      <c r="V266" s="83" t="s">
        <v>24</v>
      </c>
      <c r="W266" s="3" t="s">
        <v>196</v>
      </c>
      <c r="X266" s="240" t="s">
        <v>313</v>
      </c>
      <c r="Y266" s="140">
        <v>8.2000000000000003E-2</v>
      </c>
      <c r="Z266" s="229">
        <v>8.5999999999999993E-2</v>
      </c>
    </row>
    <row r="267" spans="1:26" x14ac:dyDescent="0.2">
      <c r="A267" s="1051"/>
      <c r="B267" s="328">
        <v>45618</v>
      </c>
      <c r="C267" s="432" t="str">
        <f t="shared" si="29"/>
        <v>(金)</v>
      </c>
      <c r="D267" s="531" t="s">
        <v>400</v>
      </c>
      <c r="E267" s="474">
        <v>0.5</v>
      </c>
      <c r="F267" s="475">
        <v>10.1</v>
      </c>
      <c r="G267" s="11">
        <v>13.6</v>
      </c>
      <c r="H267" s="225">
        <v>13.8</v>
      </c>
      <c r="I267" s="12">
        <v>3.1</v>
      </c>
      <c r="J267" s="223">
        <v>2.4</v>
      </c>
      <c r="K267" s="11">
        <v>7.7</v>
      </c>
      <c r="L267" s="223">
        <v>7.72</v>
      </c>
      <c r="M267" s="12">
        <v>25.5</v>
      </c>
      <c r="N267" s="225">
        <v>25.6</v>
      </c>
      <c r="O267" s="224">
        <v>43.6</v>
      </c>
      <c r="P267" s="224">
        <v>79.099999999999994</v>
      </c>
      <c r="Q267" s="532">
        <v>18.7</v>
      </c>
      <c r="R267" s="478">
        <v>166</v>
      </c>
      <c r="S267" s="533">
        <v>0.1</v>
      </c>
      <c r="T267" s="610">
        <v>0</v>
      </c>
      <c r="U267" s="837">
        <v>54</v>
      </c>
      <c r="V267" s="83" t="s">
        <v>24</v>
      </c>
      <c r="W267" s="3" t="s">
        <v>197</v>
      </c>
      <c r="X267" s="240" t="s">
        <v>313</v>
      </c>
      <c r="Y267" s="138">
        <v>33.200000000000003</v>
      </c>
      <c r="Z267" s="228">
        <v>33.1</v>
      </c>
    </row>
    <row r="268" spans="1:26" x14ac:dyDescent="0.2">
      <c r="A268" s="1051"/>
      <c r="B268" s="328">
        <v>45619</v>
      </c>
      <c r="C268" s="432" t="str">
        <f t="shared" si="29"/>
        <v>(土)</v>
      </c>
      <c r="D268" s="531" t="s">
        <v>400</v>
      </c>
      <c r="E268" s="474" t="s">
        <v>24</v>
      </c>
      <c r="F268" s="475">
        <v>11.4</v>
      </c>
      <c r="G268" s="11">
        <v>12.4</v>
      </c>
      <c r="H268" s="225">
        <v>12.9</v>
      </c>
      <c r="I268" s="12">
        <v>2.7</v>
      </c>
      <c r="J268" s="223">
        <v>2.1</v>
      </c>
      <c r="K268" s="11">
        <v>7.64</v>
      </c>
      <c r="L268" s="223">
        <v>7.72</v>
      </c>
      <c r="M268" s="12">
        <v>25.5</v>
      </c>
      <c r="N268" s="225">
        <v>25.7</v>
      </c>
      <c r="O268" s="224"/>
      <c r="P268" s="224"/>
      <c r="Q268" s="532"/>
      <c r="R268" s="478"/>
      <c r="S268" s="533"/>
      <c r="T268" s="610">
        <v>43</v>
      </c>
      <c r="U268" s="837">
        <v>55</v>
      </c>
      <c r="V268" s="83" t="s">
        <v>24</v>
      </c>
      <c r="W268" s="3" t="s">
        <v>17</v>
      </c>
      <c r="X268" s="240" t="s">
        <v>313</v>
      </c>
      <c r="Y268" s="138">
        <v>24.9</v>
      </c>
      <c r="Z268" s="228">
        <v>24.9</v>
      </c>
    </row>
    <row r="269" spans="1:26" x14ac:dyDescent="0.2">
      <c r="A269" s="1051"/>
      <c r="B269" s="328">
        <v>45620</v>
      </c>
      <c r="C269" s="432" t="str">
        <f t="shared" si="29"/>
        <v>(日)</v>
      </c>
      <c r="D269" s="531" t="s">
        <v>400</v>
      </c>
      <c r="E269" s="474" t="s">
        <v>24</v>
      </c>
      <c r="F269" s="475">
        <v>11.4</v>
      </c>
      <c r="G269" s="11">
        <v>11.9</v>
      </c>
      <c r="H269" s="225">
        <v>12.3</v>
      </c>
      <c r="I269" s="12">
        <v>2.8</v>
      </c>
      <c r="J269" s="223">
        <v>2</v>
      </c>
      <c r="K269" s="11">
        <v>7.69</v>
      </c>
      <c r="L269" s="223">
        <v>7.75</v>
      </c>
      <c r="M269" s="12">
        <v>25.7</v>
      </c>
      <c r="N269" s="225">
        <v>25.6</v>
      </c>
      <c r="O269" s="224"/>
      <c r="P269" s="224"/>
      <c r="Q269" s="532"/>
      <c r="R269" s="478"/>
      <c r="S269" s="533"/>
      <c r="T269" s="610">
        <v>17</v>
      </c>
      <c r="U269" s="837">
        <v>55</v>
      </c>
      <c r="V269" s="83" t="s">
        <v>24</v>
      </c>
      <c r="W269" s="3" t="s">
        <v>198</v>
      </c>
      <c r="X269" s="240" t="s">
        <v>184</v>
      </c>
      <c r="Y269" s="276">
        <v>3.2</v>
      </c>
      <c r="Z269" s="288">
        <v>2.7</v>
      </c>
    </row>
    <row r="270" spans="1:26" x14ac:dyDescent="0.2">
      <c r="A270" s="1051"/>
      <c r="B270" s="328">
        <v>45621</v>
      </c>
      <c r="C270" s="432" t="str">
        <f t="shared" si="29"/>
        <v>(月)</v>
      </c>
      <c r="D270" s="531" t="s">
        <v>400</v>
      </c>
      <c r="E270" s="474" t="s">
        <v>24</v>
      </c>
      <c r="F270" s="475">
        <v>9.8000000000000007</v>
      </c>
      <c r="G270" s="11">
        <v>11.9</v>
      </c>
      <c r="H270" s="225">
        <v>12</v>
      </c>
      <c r="I270" s="12">
        <v>2.819</v>
      </c>
      <c r="J270" s="223">
        <v>1.893</v>
      </c>
      <c r="K270" s="11">
        <v>7.65</v>
      </c>
      <c r="L270" s="223">
        <v>7.72</v>
      </c>
      <c r="M270" s="12">
        <v>25.9</v>
      </c>
      <c r="N270" s="225">
        <v>25.9</v>
      </c>
      <c r="O270" s="224">
        <v>45.1</v>
      </c>
      <c r="P270" s="224">
        <v>83.3</v>
      </c>
      <c r="Q270" s="532">
        <v>19.100000000000001</v>
      </c>
      <c r="R270" s="478">
        <v>170</v>
      </c>
      <c r="S270" s="533">
        <v>0.11</v>
      </c>
      <c r="T270" s="610">
        <v>111</v>
      </c>
      <c r="U270" s="837">
        <v>51</v>
      </c>
      <c r="V270" s="83" t="s">
        <v>24</v>
      </c>
      <c r="W270" s="3" t="s">
        <v>199</v>
      </c>
      <c r="X270" s="240" t="s">
        <v>313</v>
      </c>
      <c r="Y270" s="276">
        <v>5</v>
      </c>
      <c r="Z270" s="288">
        <v>3.4</v>
      </c>
    </row>
    <row r="271" spans="1:26" x14ac:dyDescent="0.2">
      <c r="A271" s="1051"/>
      <c r="B271" s="328">
        <v>45622</v>
      </c>
      <c r="C271" s="432" t="str">
        <f t="shared" si="29"/>
        <v>(火)</v>
      </c>
      <c r="D271" s="531" t="s">
        <v>401</v>
      </c>
      <c r="E271" s="474">
        <v>4</v>
      </c>
      <c r="F271" s="475">
        <v>8.3000000000000007</v>
      </c>
      <c r="G271" s="11">
        <v>12.1</v>
      </c>
      <c r="H271" s="225">
        <v>12.3</v>
      </c>
      <c r="I271" s="12">
        <v>2.9889999999999999</v>
      </c>
      <c r="J271" s="223">
        <v>2.1859999999999999</v>
      </c>
      <c r="K271" s="11">
        <v>7.66</v>
      </c>
      <c r="L271" s="223">
        <v>7.64</v>
      </c>
      <c r="M271" s="12">
        <v>26.3</v>
      </c>
      <c r="N271" s="225">
        <v>26.4</v>
      </c>
      <c r="O271" s="224">
        <v>44.8</v>
      </c>
      <c r="P271" s="224">
        <v>84.1</v>
      </c>
      <c r="Q271" s="532">
        <v>20.3</v>
      </c>
      <c r="R271" s="478">
        <v>175</v>
      </c>
      <c r="S271" s="533">
        <v>0.11</v>
      </c>
      <c r="T271" s="610">
        <v>0</v>
      </c>
      <c r="U271" s="837">
        <v>49</v>
      </c>
      <c r="V271" s="83" t="s">
        <v>24</v>
      </c>
      <c r="W271" s="3"/>
      <c r="X271" s="289"/>
      <c r="Y271" s="311"/>
      <c r="Z271" s="312"/>
    </row>
    <row r="272" spans="1:26" x14ac:dyDescent="0.2">
      <c r="A272" s="1051"/>
      <c r="B272" s="328">
        <v>45623</v>
      </c>
      <c r="C272" s="432" t="str">
        <f t="shared" si="29"/>
        <v>(水)</v>
      </c>
      <c r="D272" s="531" t="s">
        <v>401</v>
      </c>
      <c r="E272" s="474">
        <v>18</v>
      </c>
      <c r="F272" s="475">
        <v>13.3</v>
      </c>
      <c r="G272" s="11">
        <v>12.5</v>
      </c>
      <c r="H272" s="225">
        <v>12.5</v>
      </c>
      <c r="I272" s="12">
        <v>3.2</v>
      </c>
      <c r="J272" s="223">
        <v>2.2999999999999998</v>
      </c>
      <c r="K272" s="11">
        <v>7.7</v>
      </c>
      <c r="L272" s="223">
        <v>7.67</v>
      </c>
      <c r="M272" s="12">
        <v>25.5</v>
      </c>
      <c r="N272" s="225">
        <v>25.8</v>
      </c>
      <c r="O272" s="224">
        <v>43.2</v>
      </c>
      <c r="P272" s="224">
        <v>83.3</v>
      </c>
      <c r="Q272" s="532">
        <v>19.399999999999999</v>
      </c>
      <c r="R272" s="478">
        <v>174</v>
      </c>
      <c r="S272" s="533">
        <v>0.11</v>
      </c>
      <c r="T272" s="610">
        <v>128</v>
      </c>
      <c r="U272" s="837">
        <v>55</v>
      </c>
      <c r="V272" s="83" t="s">
        <v>24</v>
      </c>
      <c r="W272" s="3"/>
      <c r="X272" s="289"/>
      <c r="Y272" s="290"/>
      <c r="Z272" s="289"/>
    </row>
    <row r="273" spans="1:26" x14ac:dyDescent="0.2">
      <c r="A273" s="1051"/>
      <c r="B273" s="328">
        <v>45624</v>
      </c>
      <c r="C273" s="432" t="str">
        <f t="shared" si="29"/>
        <v>(木)</v>
      </c>
      <c r="D273" s="531" t="s">
        <v>400</v>
      </c>
      <c r="E273" s="474" t="s">
        <v>24</v>
      </c>
      <c r="F273" s="475">
        <v>16</v>
      </c>
      <c r="G273" s="11">
        <v>12.5</v>
      </c>
      <c r="H273" s="225">
        <v>12.6</v>
      </c>
      <c r="I273" s="12">
        <v>4.4000000000000004</v>
      </c>
      <c r="J273" s="223">
        <v>2.9</v>
      </c>
      <c r="K273" s="11">
        <v>7.65</v>
      </c>
      <c r="L273" s="223">
        <v>7.64</v>
      </c>
      <c r="M273" s="12">
        <v>25.1</v>
      </c>
      <c r="N273" s="225">
        <v>25.3</v>
      </c>
      <c r="O273" s="224">
        <v>43.1</v>
      </c>
      <c r="P273" s="224">
        <v>83.1</v>
      </c>
      <c r="Q273" s="532">
        <v>18.899999999999999</v>
      </c>
      <c r="R273" s="478">
        <v>170</v>
      </c>
      <c r="S273" s="533">
        <v>0.13</v>
      </c>
      <c r="T273" s="610">
        <v>239</v>
      </c>
      <c r="U273" s="837">
        <v>86</v>
      </c>
      <c r="V273" s="83" t="s">
        <v>24</v>
      </c>
      <c r="W273" s="291"/>
      <c r="X273" s="292"/>
      <c r="Y273" s="293"/>
      <c r="Z273" s="292"/>
    </row>
    <row r="274" spans="1:26" x14ac:dyDescent="0.2">
      <c r="A274" s="1051"/>
      <c r="B274" s="328">
        <v>45625</v>
      </c>
      <c r="C274" s="432" t="str">
        <f t="shared" si="29"/>
        <v>(金)</v>
      </c>
      <c r="D274" s="531" t="s">
        <v>400</v>
      </c>
      <c r="E274" s="474" t="s">
        <v>24</v>
      </c>
      <c r="F274" s="475">
        <v>10.6</v>
      </c>
      <c r="G274" s="11">
        <v>12.6</v>
      </c>
      <c r="H274" s="225">
        <v>12.5</v>
      </c>
      <c r="I274" s="12">
        <v>5.4</v>
      </c>
      <c r="J274" s="223">
        <v>3.2</v>
      </c>
      <c r="K274" s="11">
        <v>7.49</v>
      </c>
      <c r="L274" s="223">
        <v>7.55</v>
      </c>
      <c r="M274" s="12">
        <v>26.4</v>
      </c>
      <c r="N274" s="225">
        <v>25.7</v>
      </c>
      <c r="O274" s="224">
        <v>42.6</v>
      </c>
      <c r="P274" s="224">
        <v>83.5</v>
      </c>
      <c r="Q274" s="532">
        <v>20.2</v>
      </c>
      <c r="R274" s="478">
        <v>174</v>
      </c>
      <c r="S274" s="533">
        <v>0.15</v>
      </c>
      <c r="T274" s="610">
        <v>171</v>
      </c>
      <c r="U274" s="837">
        <v>84</v>
      </c>
      <c r="V274" s="83" t="s">
        <v>24</v>
      </c>
      <c r="W274" s="9" t="s">
        <v>23</v>
      </c>
      <c r="X274" s="1" t="s">
        <v>24</v>
      </c>
      <c r="Y274" s="1" t="s">
        <v>24</v>
      </c>
      <c r="Z274" s="333" t="s">
        <v>24</v>
      </c>
    </row>
    <row r="275" spans="1:26" ht="13.5" customHeight="1" x14ac:dyDescent="0.2">
      <c r="A275" s="1051"/>
      <c r="B275" s="328">
        <v>45626</v>
      </c>
      <c r="C275" s="432" t="str">
        <f t="shared" si="29"/>
        <v>(土)</v>
      </c>
      <c r="D275" s="534" t="s">
        <v>400</v>
      </c>
      <c r="E275" s="497" t="s">
        <v>24</v>
      </c>
      <c r="F275" s="535">
        <v>10.6</v>
      </c>
      <c r="G275" s="366">
        <v>12.5</v>
      </c>
      <c r="H275" s="536">
        <v>12.8</v>
      </c>
      <c r="I275" s="537">
        <v>4.8</v>
      </c>
      <c r="J275" s="300">
        <v>2.8</v>
      </c>
      <c r="K275" s="366">
        <v>7.61</v>
      </c>
      <c r="L275" s="300">
        <v>7.62</v>
      </c>
      <c r="M275" s="537">
        <v>24.3</v>
      </c>
      <c r="N275" s="536">
        <v>25</v>
      </c>
      <c r="O275" s="538"/>
      <c r="P275" s="538"/>
      <c r="Q275" s="539"/>
      <c r="R275" s="540"/>
      <c r="S275" s="541"/>
      <c r="T275" s="545">
        <v>26</v>
      </c>
      <c r="U275" s="842">
        <v>68</v>
      </c>
      <c r="V275" s="83" t="s">
        <v>24</v>
      </c>
      <c r="W275" s="574" t="s">
        <v>301</v>
      </c>
      <c r="X275" s="575"/>
      <c r="Y275" s="575"/>
      <c r="Z275" s="576"/>
    </row>
    <row r="276" spans="1:26" s="1" customFormat="1" ht="13.5" customHeight="1" x14ac:dyDescent="0.2">
      <c r="A276" s="1051"/>
      <c r="B276" s="1043" t="s">
        <v>239</v>
      </c>
      <c r="C276" s="1043"/>
      <c r="D276" s="479"/>
      <c r="E276" s="464">
        <f>MAX(E246:E275)</f>
        <v>43</v>
      </c>
      <c r="F276" s="480">
        <f t="shared" ref="F276:U276" si="30">IF(COUNT(F246:F275)=0,"",MAX(F246:F275))</f>
        <v>18.600000000000001</v>
      </c>
      <c r="G276" s="10">
        <f t="shared" si="30"/>
        <v>17.8</v>
      </c>
      <c r="H276" s="222">
        <f t="shared" si="30"/>
        <v>17.899999999999999</v>
      </c>
      <c r="I276" s="466">
        <f t="shared" si="30"/>
        <v>21.1</v>
      </c>
      <c r="J276" s="467">
        <f t="shared" si="30"/>
        <v>3.2</v>
      </c>
      <c r="K276" s="10">
        <f t="shared" si="30"/>
        <v>7.7</v>
      </c>
      <c r="L276" s="222">
        <f t="shared" si="30"/>
        <v>7.75</v>
      </c>
      <c r="M276" s="466">
        <f t="shared" si="30"/>
        <v>27.9</v>
      </c>
      <c r="N276" s="467">
        <f t="shared" si="30"/>
        <v>26.4</v>
      </c>
      <c r="O276" s="546">
        <f t="shared" si="30"/>
        <v>45.1</v>
      </c>
      <c r="P276" s="546">
        <f t="shared" si="30"/>
        <v>84.1</v>
      </c>
      <c r="Q276" s="518">
        <f t="shared" si="30"/>
        <v>20.3</v>
      </c>
      <c r="R276" s="484">
        <f t="shared" si="30"/>
        <v>175</v>
      </c>
      <c r="S276" s="485">
        <f t="shared" si="30"/>
        <v>0.15</v>
      </c>
      <c r="T276" s="826">
        <f t="shared" si="30"/>
        <v>1591</v>
      </c>
      <c r="U276" s="836">
        <f t="shared" si="30"/>
        <v>231</v>
      </c>
      <c r="V276" s="81"/>
      <c r="W276" s="577"/>
      <c r="X276" s="578"/>
      <c r="Y276" s="578"/>
      <c r="Z276" s="579"/>
    </row>
    <row r="277" spans="1:26" s="1" customFormat="1" ht="13.5" customHeight="1" x14ac:dyDescent="0.2">
      <c r="A277" s="1051"/>
      <c r="B277" s="1044" t="s">
        <v>240</v>
      </c>
      <c r="C277" s="1044"/>
      <c r="D277" s="233"/>
      <c r="E277" s="234"/>
      <c r="F277" s="487">
        <f t="shared" ref="F277:U277" si="31">IF(COUNT(F246:F275)=0,"",MIN(F246:F275))</f>
        <v>6.7</v>
      </c>
      <c r="G277" s="11">
        <f t="shared" si="31"/>
        <v>11.9</v>
      </c>
      <c r="H277" s="223">
        <f t="shared" si="31"/>
        <v>12</v>
      </c>
      <c r="I277" s="12">
        <f t="shared" si="31"/>
        <v>2.7</v>
      </c>
      <c r="J277" s="244">
        <f t="shared" si="31"/>
        <v>1.7</v>
      </c>
      <c r="K277" s="11">
        <f t="shared" si="31"/>
        <v>7.33</v>
      </c>
      <c r="L277" s="487">
        <f t="shared" si="31"/>
        <v>7.3</v>
      </c>
      <c r="M277" s="12">
        <f t="shared" si="31"/>
        <v>18.8</v>
      </c>
      <c r="N277" s="244">
        <f t="shared" si="31"/>
        <v>18.899999999999999</v>
      </c>
      <c r="O277" s="243">
        <f t="shared" si="31"/>
        <v>31.8</v>
      </c>
      <c r="P277" s="243">
        <f t="shared" si="31"/>
        <v>64.099999999999994</v>
      </c>
      <c r="Q277" s="490">
        <f t="shared" si="31"/>
        <v>12.2</v>
      </c>
      <c r="R277" s="491">
        <f t="shared" si="31"/>
        <v>125</v>
      </c>
      <c r="S277" s="492">
        <f t="shared" si="31"/>
        <v>0.08</v>
      </c>
      <c r="T277" s="827"/>
      <c r="U277" s="837">
        <f t="shared" si="31"/>
        <v>49</v>
      </c>
      <c r="V277" s="81"/>
      <c r="W277" s="577"/>
      <c r="X277" s="578"/>
      <c r="Y277" s="578"/>
      <c r="Z277" s="579"/>
    </row>
    <row r="278" spans="1:26" s="1" customFormat="1" ht="13.5" customHeight="1" x14ac:dyDescent="0.2">
      <c r="A278" s="1051"/>
      <c r="B278" s="1044" t="s">
        <v>241</v>
      </c>
      <c r="C278" s="1044"/>
      <c r="D278" s="233"/>
      <c r="E278" s="235"/>
      <c r="F278" s="494">
        <f t="shared" ref="F278:U278" si="32">IF(COUNT(F246:F275)=0,"",AVERAGE(F246:F275))</f>
        <v>13.353333333333332</v>
      </c>
      <c r="G278" s="11">
        <f t="shared" si="32"/>
        <v>14.82666666666667</v>
      </c>
      <c r="H278" s="487">
        <f t="shared" si="32"/>
        <v>14.993333333333334</v>
      </c>
      <c r="I278" s="12">
        <f t="shared" si="32"/>
        <v>6.4436000000000018</v>
      </c>
      <c r="J278" s="244">
        <f t="shared" si="32"/>
        <v>2.4326333333333339</v>
      </c>
      <c r="K278" s="11">
        <f t="shared" si="32"/>
        <v>7.5680000000000005</v>
      </c>
      <c r="L278" s="487">
        <f t="shared" si="32"/>
        <v>7.565666666666667</v>
      </c>
      <c r="M278" s="12">
        <f t="shared" si="32"/>
        <v>24.313333333333333</v>
      </c>
      <c r="N278" s="244">
        <f t="shared" si="32"/>
        <v>23.96</v>
      </c>
      <c r="O278" s="243">
        <f t="shared" si="32"/>
        <v>40.580000000000005</v>
      </c>
      <c r="P278" s="243">
        <f t="shared" si="32"/>
        <v>78.72999999999999</v>
      </c>
      <c r="Q278" s="490">
        <f t="shared" si="32"/>
        <v>17.384999999999998</v>
      </c>
      <c r="R278" s="495">
        <f t="shared" si="32"/>
        <v>160.35</v>
      </c>
      <c r="S278" s="492">
        <f t="shared" si="32"/>
        <v>0.11200000000000003</v>
      </c>
      <c r="T278" s="827"/>
      <c r="U278" s="837">
        <f t="shared" si="32"/>
        <v>87.233333333333334</v>
      </c>
      <c r="V278" s="81"/>
      <c r="W278" s="577"/>
      <c r="X278" s="578"/>
      <c r="Y278" s="578"/>
      <c r="Z278" s="579"/>
    </row>
    <row r="279" spans="1:26" s="1" customFormat="1" ht="13.5" customHeight="1" x14ac:dyDescent="0.2">
      <c r="A279" s="1056"/>
      <c r="B279" s="1045" t="s">
        <v>242</v>
      </c>
      <c r="C279" s="1045"/>
      <c r="D279" s="496"/>
      <c r="E279" s="497">
        <f>SUM(E246:E275)</f>
        <v>92</v>
      </c>
      <c r="F279" s="236"/>
      <c r="G279" s="237"/>
      <c r="H279" s="498"/>
      <c r="I279" s="237"/>
      <c r="J279" s="498"/>
      <c r="K279" s="499"/>
      <c r="L279" s="500"/>
      <c r="M279" s="501"/>
      <c r="N279" s="502"/>
      <c r="O279" s="503"/>
      <c r="P279" s="504"/>
      <c r="Q279" s="505"/>
      <c r="R279" s="238"/>
      <c r="S279" s="239"/>
      <c r="T279" s="684">
        <f>SUM(T246:T275)</f>
        <v>9455</v>
      </c>
      <c r="U279" s="838"/>
      <c r="V279" s="81"/>
      <c r="W279" s="580"/>
      <c r="X279" s="581"/>
      <c r="Y279" s="581"/>
      <c r="Z279" s="582"/>
    </row>
    <row r="280" spans="1:26" ht="13.5" customHeight="1" x14ac:dyDescent="0.2">
      <c r="A280" s="1050" t="s">
        <v>234</v>
      </c>
      <c r="B280" s="327">
        <v>45627</v>
      </c>
      <c r="C280" s="431" t="str">
        <f>IF(B280="","",IF(WEEKDAY(B280)=1,"(日)",IF(WEEKDAY(B280)=2,"(月)",IF(WEEKDAY(B280)=3,"(火)",IF(WEEKDAY(B280)=4,"(水)",IF(WEEKDAY(B280)=5,"(木)",IF(WEEKDAY(B280)=6,"(金)","(土)")))))))</f>
        <v>(日)</v>
      </c>
      <c r="D280" s="529" t="s">
        <v>400</v>
      </c>
      <c r="E280" s="464" t="s">
        <v>24</v>
      </c>
      <c r="F280" s="465">
        <v>11</v>
      </c>
      <c r="G280" s="10">
        <v>12.4</v>
      </c>
      <c r="H280" s="467">
        <v>12.5</v>
      </c>
      <c r="I280" s="466">
        <v>5</v>
      </c>
      <c r="J280" s="222">
        <v>2.5</v>
      </c>
      <c r="K280" s="10">
        <v>7.5</v>
      </c>
      <c r="L280" s="222">
        <v>7.59</v>
      </c>
      <c r="M280" s="466">
        <v>21.9</v>
      </c>
      <c r="N280" s="467">
        <v>23.8</v>
      </c>
      <c r="O280" s="468"/>
      <c r="P280" s="468"/>
      <c r="Q280" s="518"/>
      <c r="R280" s="472"/>
      <c r="S280" s="530"/>
      <c r="T280" s="603">
        <v>68</v>
      </c>
      <c r="U280" s="836">
        <v>55</v>
      </c>
      <c r="V280" s="83"/>
      <c r="W280" s="338" t="s">
        <v>286</v>
      </c>
      <c r="X280" s="342"/>
      <c r="Y280" s="341">
        <v>45638</v>
      </c>
      <c r="Z280" s="339"/>
    </row>
    <row r="281" spans="1:26" x14ac:dyDescent="0.2">
      <c r="A281" s="1051"/>
      <c r="B281" s="389">
        <v>45628</v>
      </c>
      <c r="C281" s="432" t="str">
        <f t="shared" ref="C281:C310" si="33">IF(B281="","",IF(WEEKDAY(B281)=1,"(日)",IF(WEEKDAY(B281)=2,"(月)",IF(WEEKDAY(B281)=3,"(火)",IF(WEEKDAY(B281)=4,"(水)",IF(WEEKDAY(B281)=5,"(木)",IF(WEEKDAY(B281)=6,"(金)","(土)")))))))</f>
        <v>(月)</v>
      </c>
      <c r="D281" s="531" t="s">
        <v>400</v>
      </c>
      <c r="E281" s="474" t="s">
        <v>24</v>
      </c>
      <c r="F281" s="475">
        <v>10.4</v>
      </c>
      <c r="G281" s="11">
        <v>11.7</v>
      </c>
      <c r="H281" s="225">
        <v>12.2</v>
      </c>
      <c r="I281" s="12">
        <v>3.3</v>
      </c>
      <c r="J281" s="223">
        <v>3.1</v>
      </c>
      <c r="K281" s="11">
        <v>7.53</v>
      </c>
      <c r="L281" s="223">
        <v>7.57</v>
      </c>
      <c r="M281" s="12">
        <v>19.899999999999999</v>
      </c>
      <c r="N281" s="225">
        <v>21.1</v>
      </c>
      <c r="O281" s="224">
        <v>34</v>
      </c>
      <c r="P281" s="224">
        <v>65.099999999999994</v>
      </c>
      <c r="Q281" s="532">
        <v>16.100000000000001</v>
      </c>
      <c r="R281" s="478">
        <v>140</v>
      </c>
      <c r="S281" s="533">
        <v>0.13</v>
      </c>
      <c r="T281" s="692">
        <v>51</v>
      </c>
      <c r="U281" s="843">
        <v>52</v>
      </c>
      <c r="V281" s="83"/>
      <c r="W281" s="343" t="s">
        <v>2</v>
      </c>
      <c r="X281" s="344" t="s">
        <v>305</v>
      </c>
      <c r="Y281" s="347">
        <v>7.1</v>
      </c>
      <c r="Z281" s="348"/>
    </row>
    <row r="282" spans="1:26" x14ac:dyDescent="0.2">
      <c r="A282" s="1051"/>
      <c r="B282" s="389">
        <v>45629</v>
      </c>
      <c r="C282" s="432" t="str">
        <f t="shared" si="33"/>
        <v>(火)</v>
      </c>
      <c r="D282" s="531" t="s">
        <v>400</v>
      </c>
      <c r="E282" s="474" t="s">
        <v>24</v>
      </c>
      <c r="F282" s="475">
        <v>10.7</v>
      </c>
      <c r="G282" s="11">
        <v>11.5</v>
      </c>
      <c r="H282" s="225">
        <v>11.8</v>
      </c>
      <c r="I282" s="12">
        <v>3.4</v>
      </c>
      <c r="J282" s="223">
        <v>2.8</v>
      </c>
      <c r="K282" s="11">
        <v>7.5</v>
      </c>
      <c r="L282" s="223">
        <v>7.53</v>
      </c>
      <c r="M282" s="12">
        <v>20</v>
      </c>
      <c r="N282" s="225">
        <v>20.3</v>
      </c>
      <c r="O282" s="224">
        <v>33.799999999999997</v>
      </c>
      <c r="P282" s="224">
        <v>64.3</v>
      </c>
      <c r="Q282" s="532">
        <v>15.1</v>
      </c>
      <c r="R282" s="478">
        <v>136</v>
      </c>
      <c r="S282" s="533">
        <v>0.14000000000000001</v>
      </c>
      <c r="T282" s="610">
        <v>17</v>
      </c>
      <c r="U282" s="837">
        <v>48</v>
      </c>
      <c r="V282" s="83"/>
      <c r="W282" s="4" t="s">
        <v>19</v>
      </c>
      <c r="X282" s="5" t="s">
        <v>20</v>
      </c>
      <c r="Y282" s="6" t="s">
        <v>21</v>
      </c>
      <c r="Z282" s="5" t="s">
        <v>22</v>
      </c>
    </row>
    <row r="283" spans="1:26" x14ac:dyDescent="0.2">
      <c r="A283" s="1051"/>
      <c r="B283" s="389">
        <v>45630</v>
      </c>
      <c r="C283" s="432" t="str">
        <f t="shared" si="33"/>
        <v>(水)</v>
      </c>
      <c r="D283" s="531" t="s">
        <v>400</v>
      </c>
      <c r="E283" s="474" t="s">
        <v>24</v>
      </c>
      <c r="F283" s="475">
        <v>11.5</v>
      </c>
      <c r="G283" s="11">
        <v>11.9</v>
      </c>
      <c r="H283" s="225">
        <v>12</v>
      </c>
      <c r="I283" s="12">
        <v>3.8</v>
      </c>
      <c r="J283" s="223">
        <v>2.8</v>
      </c>
      <c r="K283" s="11">
        <v>7.55</v>
      </c>
      <c r="L283" s="223">
        <v>7.56</v>
      </c>
      <c r="M283" s="12">
        <v>22.3</v>
      </c>
      <c r="N283" s="225">
        <v>21.6</v>
      </c>
      <c r="O283" s="224">
        <v>34.6</v>
      </c>
      <c r="P283" s="224">
        <v>67.099999999999994</v>
      </c>
      <c r="Q283" s="532">
        <v>17.7</v>
      </c>
      <c r="R283" s="478">
        <v>144</v>
      </c>
      <c r="S283" s="533">
        <v>0.13</v>
      </c>
      <c r="T283" s="610">
        <v>17</v>
      </c>
      <c r="U283" s="837">
        <v>47</v>
      </c>
      <c r="V283" s="83"/>
      <c r="W283" s="2" t="s">
        <v>182</v>
      </c>
      <c r="X283" s="7" t="s">
        <v>11</v>
      </c>
      <c r="Y283" s="10">
        <v>9.4</v>
      </c>
      <c r="Z283" s="222">
        <v>9.8000000000000007</v>
      </c>
    </row>
    <row r="284" spans="1:26" x14ac:dyDescent="0.2">
      <c r="A284" s="1051"/>
      <c r="B284" s="389">
        <v>45631</v>
      </c>
      <c r="C284" s="432" t="str">
        <f t="shared" si="33"/>
        <v>(木)</v>
      </c>
      <c r="D284" s="531" t="s">
        <v>400</v>
      </c>
      <c r="E284" s="474" t="s">
        <v>24</v>
      </c>
      <c r="F284" s="475">
        <v>11</v>
      </c>
      <c r="G284" s="11">
        <v>11.8</v>
      </c>
      <c r="H284" s="225">
        <v>11.9</v>
      </c>
      <c r="I284" s="12">
        <v>3.7</v>
      </c>
      <c r="J284" s="223">
        <v>2.7</v>
      </c>
      <c r="K284" s="11">
        <v>7.49</v>
      </c>
      <c r="L284" s="223">
        <v>7.52</v>
      </c>
      <c r="M284" s="12">
        <v>22.2</v>
      </c>
      <c r="N284" s="225">
        <v>22.3</v>
      </c>
      <c r="O284" s="224">
        <v>37</v>
      </c>
      <c r="P284" s="224">
        <v>70.099999999999994</v>
      </c>
      <c r="Q284" s="532">
        <v>16.600000000000001</v>
      </c>
      <c r="R284" s="478">
        <v>146</v>
      </c>
      <c r="S284" s="533">
        <v>0.12</v>
      </c>
      <c r="T284" s="610">
        <v>17</v>
      </c>
      <c r="U284" s="837">
        <v>45</v>
      </c>
      <c r="V284" s="83"/>
      <c r="W284" s="3" t="s">
        <v>183</v>
      </c>
      <c r="X284" s="8" t="s">
        <v>184</v>
      </c>
      <c r="Y284" s="11">
        <v>4.2</v>
      </c>
      <c r="Z284" s="223">
        <v>2.7</v>
      </c>
    </row>
    <row r="285" spans="1:26" x14ac:dyDescent="0.2">
      <c r="A285" s="1051"/>
      <c r="B285" s="389">
        <v>45632</v>
      </c>
      <c r="C285" s="432" t="str">
        <f t="shared" si="33"/>
        <v>(金)</v>
      </c>
      <c r="D285" s="531" t="s">
        <v>400</v>
      </c>
      <c r="E285" s="474" t="s">
        <v>24</v>
      </c>
      <c r="F285" s="475">
        <v>11.5</v>
      </c>
      <c r="G285" s="11">
        <v>11.8</v>
      </c>
      <c r="H285" s="225">
        <v>12.1</v>
      </c>
      <c r="I285" s="12">
        <v>3.4</v>
      </c>
      <c r="J285" s="223">
        <v>2.6</v>
      </c>
      <c r="K285" s="11">
        <v>7.51</v>
      </c>
      <c r="L285" s="223">
        <v>7.55</v>
      </c>
      <c r="M285" s="12">
        <v>22.9</v>
      </c>
      <c r="N285" s="225">
        <v>23.1</v>
      </c>
      <c r="O285" s="224">
        <v>38</v>
      </c>
      <c r="P285" s="224">
        <v>74.099999999999994</v>
      </c>
      <c r="Q285" s="532">
        <v>16.5</v>
      </c>
      <c r="R285" s="478">
        <v>152</v>
      </c>
      <c r="S285" s="533">
        <v>0.11</v>
      </c>
      <c r="T285" s="610">
        <v>68</v>
      </c>
      <c r="U285" s="837">
        <v>48</v>
      </c>
      <c r="V285" s="83"/>
      <c r="W285" s="3" t="s">
        <v>12</v>
      </c>
      <c r="X285" s="8"/>
      <c r="Y285" s="11">
        <v>7.75</v>
      </c>
      <c r="Z285" s="223">
        <v>7.8</v>
      </c>
    </row>
    <row r="286" spans="1:26" x14ac:dyDescent="0.2">
      <c r="A286" s="1051"/>
      <c r="B286" s="389">
        <v>45633</v>
      </c>
      <c r="C286" s="432" t="str">
        <f t="shared" si="33"/>
        <v>(土)</v>
      </c>
      <c r="D286" s="531" t="s">
        <v>400</v>
      </c>
      <c r="E286" s="474" t="s">
        <v>24</v>
      </c>
      <c r="F286" s="475">
        <v>8.8000000000000007</v>
      </c>
      <c r="G286" s="11">
        <v>11.5</v>
      </c>
      <c r="H286" s="225">
        <v>11.5</v>
      </c>
      <c r="I286" s="12">
        <v>5.4</v>
      </c>
      <c r="J286" s="223">
        <v>3.3</v>
      </c>
      <c r="K286" s="11">
        <v>7.51</v>
      </c>
      <c r="L286" s="223">
        <v>7.57</v>
      </c>
      <c r="M286" s="12">
        <v>23.9</v>
      </c>
      <c r="N286" s="225">
        <v>24.1</v>
      </c>
      <c r="O286" s="224"/>
      <c r="P286" s="224"/>
      <c r="Q286" s="532"/>
      <c r="R286" s="478"/>
      <c r="S286" s="533"/>
      <c r="T286" s="610">
        <v>43</v>
      </c>
      <c r="U286" s="837">
        <v>46</v>
      </c>
      <c r="V286" s="83"/>
      <c r="W286" s="3" t="s">
        <v>185</v>
      </c>
      <c r="X286" s="8" t="s">
        <v>13</v>
      </c>
      <c r="Y286" s="309">
        <v>25.7</v>
      </c>
      <c r="Z286" s="223">
        <v>26</v>
      </c>
    </row>
    <row r="287" spans="1:26" x14ac:dyDescent="0.2">
      <c r="A287" s="1051"/>
      <c r="B287" s="389">
        <v>45634</v>
      </c>
      <c r="C287" s="432" t="str">
        <f t="shared" si="33"/>
        <v>(日)</v>
      </c>
      <c r="D287" s="531" t="s">
        <v>400</v>
      </c>
      <c r="E287" s="474" t="s">
        <v>24</v>
      </c>
      <c r="F287" s="475">
        <v>6.3</v>
      </c>
      <c r="G287" s="11">
        <v>11.4</v>
      </c>
      <c r="H287" s="225">
        <v>11.6</v>
      </c>
      <c r="I287" s="12">
        <v>3.1</v>
      </c>
      <c r="J287" s="223">
        <v>2.4</v>
      </c>
      <c r="K287" s="11">
        <v>7.69</v>
      </c>
      <c r="L287" s="223">
        <v>7.65</v>
      </c>
      <c r="M287" s="12">
        <v>24.2</v>
      </c>
      <c r="N287" s="225">
        <v>24.4</v>
      </c>
      <c r="O287" s="224"/>
      <c r="P287" s="224"/>
      <c r="Q287" s="532"/>
      <c r="R287" s="478"/>
      <c r="S287" s="533"/>
      <c r="T287" s="610">
        <v>86</v>
      </c>
      <c r="U287" s="837">
        <v>49</v>
      </c>
      <c r="V287" s="83"/>
      <c r="W287" s="3" t="s">
        <v>186</v>
      </c>
      <c r="X287" s="240" t="s">
        <v>313</v>
      </c>
      <c r="Y287" s="276">
        <v>40.5</v>
      </c>
      <c r="Z287" s="243">
        <v>40.700000000000003</v>
      </c>
    </row>
    <row r="288" spans="1:26" x14ac:dyDescent="0.2">
      <c r="A288" s="1051"/>
      <c r="B288" s="389">
        <v>45635</v>
      </c>
      <c r="C288" s="432" t="str">
        <f t="shared" si="33"/>
        <v>(月)</v>
      </c>
      <c r="D288" s="531" t="s">
        <v>400</v>
      </c>
      <c r="E288" s="474" t="s">
        <v>24</v>
      </c>
      <c r="F288" s="475">
        <v>6.8</v>
      </c>
      <c r="G288" s="11">
        <v>11.1</v>
      </c>
      <c r="H288" s="225">
        <v>11.2</v>
      </c>
      <c r="I288" s="12">
        <v>3.2</v>
      </c>
      <c r="J288" s="223">
        <v>2.2000000000000002</v>
      </c>
      <c r="K288" s="11">
        <v>7.66</v>
      </c>
      <c r="L288" s="223">
        <v>7.73</v>
      </c>
      <c r="M288" s="12">
        <v>25.3</v>
      </c>
      <c r="N288" s="225">
        <v>25</v>
      </c>
      <c r="O288" s="224">
        <v>41.4</v>
      </c>
      <c r="P288" s="224">
        <v>79.099999999999994</v>
      </c>
      <c r="Q288" s="532">
        <v>18.8</v>
      </c>
      <c r="R288" s="478">
        <v>161</v>
      </c>
      <c r="S288" s="533">
        <v>0.1</v>
      </c>
      <c r="T288" s="610">
        <v>0</v>
      </c>
      <c r="U288" s="837">
        <v>48</v>
      </c>
      <c r="V288" s="83"/>
      <c r="W288" s="3" t="s">
        <v>187</v>
      </c>
      <c r="X288" s="240" t="s">
        <v>313</v>
      </c>
      <c r="Y288" s="276">
        <v>81.099999999999994</v>
      </c>
      <c r="Z288" s="243">
        <v>81.3</v>
      </c>
    </row>
    <row r="289" spans="1:26" x14ac:dyDescent="0.2">
      <c r="A289" s="1051"/>
      <c r="B289" s="389">
        <v>45636</v>
      </c>
      <c r="C289" s="432" t="str">
        <f t="shared" si="33"/>
        <v>(火)</v>
      </c>
      <c r="D289" s="531" t="s">
        <v>400</v>
      </c>
      <c r="E289" s="474" t="s">
        <v>24</v>
      </c>
      <c r="F289" s="475">
        <v>7.8</v>
      </c>
      <c r="G289" s="11">
        <v>10.7</v>
      </c>
      <c r="H289" s="225">
        <v>11</v>
      </c>
      <c r="I289" s="12">
        <v>3.7</v>
      </c>
      <c r="J289" s="223">
        <v>2.4</v>
      </c>
      <c r="K289" s="11">
        <v>7.71</v>
      </c>
      <c r="L289" s="223">
        <v>7.75</v>
      </c>
      <c r="M289" s="12">
        <v>25.9</v>
      </c>
      <c r="N289" s="225">
        <v>25.6</v>
      </c>
      <c r="O289" s="224">
        <v>41.7</v>
      </c>
      <c r="P289" s="224">
        <v>80.900000000000006</v>
      </c>
      <c r="Q289" s="532">
        <v>20</v>
      </c>
      <c r="R289" s="478">
        <v>163</v>
      </c>
      <c r="S289" s="533">
        <v>0.11</v>
      </c>
      <c r="T289" s="610">
        <v>0</v>
      </c>
      <c r="U289" s="837">
        <v>48</v>
      </c>
      <c r="V289" s="83"/>
      <c r="W289" s="3" t="s">
        <v>188</v>
      </c>
      <c r="X289" s="240" t="s">
        <v>313</v>
      </c>
      <c r="Y289" s="276">
        <v>58.5</v>
      </c>
      <c r="Z289" s="243">
        <v>60.1</v>
      </c>
    </row>
    <row r="290" spans="1:26" x14ac:dyDescent="0.2">
      <c r="A290" s="1051"/>
      <c r="B290" s="389">
        <v>45637</v>
      </c>
      <c r="C290" s="432" t="str">
        <f t="shared" si="33"/>
        <v>(水)</v>
      </c>
      <c r="D290" s="531" t="s">
        <v>400</v>
      </c>
      <c r="E290" s="474" t="s">
        <v>24</v>
      </c>
      <c r="F290" s="475">
        <v>6.4</v>
      </c>
      <c r="G290" s="11">
        <v>10.4</v>
      </c>
      <c r="H290" s="225">
        <v>10.6</v>
      </c>
      <c r="I290" s="12">
        <v>4.2</v>
      </c>
      <c r="J290" s="223">
        <v>2.7</v>
      </c>
      <c r="K290" s="11">
        <v>7.7</v>
      </c>
      <c r="L290" s="223">
        <v>7.76</v>
      </c>
      <c r="M290" s="12">
        <v>26.3</v>
      </c>
      <c r="N290" s="225">
        <v>26.2</v>
      </c>
      <c r="O290" s="224">
        <v>41.4</v>
      </c>
      <c r="P290" s="224">
        <v>82.1</v>
      </c>
      <c r="Q290" s="532">
        <v>20.5</v>
      </c>
      <c r="R290" s="478">
        <v>166</v>
      </c>
      <c r="S290" s="533">
        <v>0.11</v>
      </c>
      <c r="T290" s="610">
        <v>0</v>
      </c>
      <c r="U290" s="837">
        <v>45</v>
      </c>
      <c r="V290" s="83"/>
      <c r="W290" s="3" t="s">
        <v>189</v>
      </c>
      <c r="X290" s="240" t="s">
        <v>313</v>
      </c>
      <c r="Y290" s="276">
        <v>22.6</v>
      </c>
      <c r="Z290" s="243">
        <v>21.2</v>
      </c>
    </row>
    <row r="291" spans="1:26" x14ac:dyDescent="0.2">
      <c r="A291" s="1051"/>
      <c r="B291" s="389">
        <v>45638</v>
      </c>
      <c r="C291" s="432" t="str">
        <f t="shared" si="33"/>
        <v>(木)</v>
      </c>
      <c r="D291" s="531" t="s">
        <v>400</v>
      </c>
      <c r="E291" s="474" t="s">
        <v>24</v>
      </c>
      <c r="F291" s="475">
        <v>7.1</v>
      </c>
      <c r="G291" s="11">
        <v>9.4</v>
      </c>
      <c r="H291" s="225">
        <v>9.8000000000000007</v>
      </c>
      <c r="I291" s="12">
        <v>4.2</v>
      </c>
      <c r="J291" s="223">
        <v>2.7</v>
      </c>
      <c r="K291" s="11">
        <v>7.75</v>
      </c>
      <c r="L291" s="223">
        <v>7.8</v>
      </c>
      <c r="M291" s="12">
        <v>25.7</v>
      </c>
      <c r="N291" s="225">
        <v>26</v>
      </c>
      <c r="O291" s="224">
        <v>40.700000000000003</v>
      </c>
      <c r="P291" s="224">
        <v>81.3</v>
      </c>
      <c r="Q291" s="532">
        <v>20.2</v>
      </c>
      <c r="R291" s="478">
        <v>167</v>
      </c>
      <c r="S291" s="533">
        <v>0.12</v>
      </c>
      <c r="T291" s="610">
        <v>60</v>
      </c>
      <c r="U291" s="837">
        <v>45</v>
      </c>
      <c r="V291" s="83"/>
      <c r="W291" s="3" t="s">
        <v>190</v>
      </c>
      <c r="X291" s="240" t="s">
        <v>313</v>
      </c>
      <c r="Y291" s="139">
        <v>19.600000000000001</v>
      </c>
      <c r="Z291" s="244">
        <v>20.2</v>
      </c>
    </row>
    <row r="292" spans="1:26" x14ac:dyDescent="0.2">
      <c r="A292" s="1051"/>
      <c r="B292" s="389">
        <v>45639</v>
      </c>
      <c r="C292" s="432" t="str">
        <f t="shared" si="33"/>
        <v>(金)</v>
      </c>
      <c r="D292" s="531" t="s">
        <v>401</v>
      </c>
      <c r="E292" s="474" t="s">
        <v>24</v>
      </c>
      <c r="F292" s="475">
        <v>3.8</v>
      </c>
      <c r="G292" s="11">
        <v>8.6</v>
      </c>
      <c r="H292" s="225">
        <v>9</v>
      </c>
      <c r="I292" s="12">
        <v>4.3</v>
      </c>
      <c r="J292" s="223">
        <v>3.5</v>
      </c>
      <c r="K292" s="11">
        <v>7.77</v>
      </c>
      <c r="L292" s="223">
        <v>7.8</v>
      </c>
      <c r="M292" s="12">
        <v>25.6</v>
      </c>
      <c r="N292" s="225">
        <v>26</v>
      </c>
      <c r="O292" s="224">
        <v>41.8</v>
      </c>
      <c r="P292" s="224">
        <v>81.099999999999994</v>
      </c>
      <c r="Q292" s="532">
        <v>20.100000000000001</v>
      </c>
      <c r="R292" s="478">
        <v>170</v>
      </c>
      <c r="S292" s="533">
        <v>0.13</v>
      </c>
      <c r="T292" s="610">
        <v>68</v>
      </c>
      <c r="U292" s="837">
        <v>43</v>
      </c>
      <c r="V292" s="83"/>
      <c r="W292" s="3" t="s">
        <v>191</v>
      </c>
      <c r="X292" s="240" t="s">
        <v>313</v>
      </c>
      <c r="Y292" s="141">
        <v>168</v>
      </c>
      <c r="Z292" s="310">
        <v>167</v>
      </c>
    </row>
    <row r="293" spans="1:26" x14ac:dyDescent="0.2">
      <c r="A293" s="1051"/>
      <c r="B293" s="389">
        <v>45640</v>
      </c>
      <c r="C293" s="432" t="str">
        <f t="shared" si="33"/>
        <v>(土)</v>
      </c>
      <c r="D293" s="531" t="s">
        <v>400</v>
      </c>
      <c r="E293" s="474">
        <v>0</v>
      </c>
      <c r="F293" s="475">
        <v>7.4</v>
      </c>
      <c r="G293" s="11">
        <v>8.3000000000000007</v>
      </c>
      <c r="H293" s="225">
        <v>8.6</v>
      </c>
      <c r="I293" s="12">
        <v>4</v>
      </c>
      <c r="J293" s="223">
        <v>3.7</v>
      </c>
      <c r="K293" s="11">
        <v>7.64</v>
      </c>
      <c r="L293" s="223">
        <v>7.78</v>
      </c>
      <c r="M293" s="12">
        <v>26.3</v>
      </c>
      <c r="N293" s="225">
        <v>26.1</v>
      </c>
      <c r="O293" s="224"/>
      <c r="P293" s="224"/>
      <c r="Q293" s="532"/>
      <c r="R293" s="478"/>
      <c r="S293" s="533"/>
      <c r="T293" s="610">
        <v>43</v>
      </c>
      <c r="U293" s="837">
        <v>42</v>
      </c>
      <c r="V293" s="83"/>
      <c r="W293" s="3" t="s">
        <v>192</v>
      </c>
      <c r="X293" s="240" t="s">
        <v>313</v>
      </c>
      <c r="Y293" s="140">
        <v>0.15</v>
      </c>
      <c r="Z293" s="227">
        <v>0.12</v>
      </c>
    </row>
    <row r="294" spans="1:26" x14ac:dyDescent="0.2">
      <c r="A294" s="1051"/>
      <c r="B294" s="389">
        <v>45641</v>
      </c>
      <c r="C294" s="432" t="str">
        <f t="shared" si="33"/>
        <v>(日)</v>
      </c>
      <c r="D294" s="531" t="s">
        <v>400</v>
      </c>
      <c r="E294" s="474" t="s">
        <v>24</v>
      </c>
      <c r="F294" s="475">
        <v>4.7</v>
      </c>
      <c r="G294" s="11">
        <v>7.4</v>
      </c>
      <c r="H294" s="225">
        <v>7.7</v>
      </c>
      <c r="I294" s="12">
        <v>5.2</v>
      </c>
      <c r="J294" s="223">
        <v>4</v>
      </c>
      <c r="K294" s="11">
        <v>7.72</v>
      </c>
      <c r="L294" s="223">
        <v>7.79</v>
      </c>
      <c r="M294" s="12">
        <v>25.5</v>
      </c>
      <c r="N294" s="225">
        <v>26.4</v>
      </c>
      <c r="O294" s="224"/>
      <c r="P294" s="224"/>
      <c r="Q294" s="532"/>
      <c r="R294" s="478"/>
      <c r="S294" s="533"/>
      <c r="T294" s="610">
        <v>239</v>
      </c>
      <c r="U294" s="837">
        <v>43</v>
      </c>
      <c r="V294" s="83"/>
      <c r="W294" s="3" t="s">
        <v>14</v>
      </c>
      <c r="X294" s="240" t="s">
        <v>313</v>
      </c>
      <c r="Y294" s="138">
        <v>2.9</v>
      </c>
      <c r="Z294" s="228">
        <v>2.8</v>
      </c>
    </row>
    <row r="295" spans="1:26" x14ac:dyDescent="0.2">
      <c r="A295" s="1051"/>
      <c r="B295" s="389">
        <v>45642</v>
      </c>
      <c r="C295" s="432" t="str">
        <f t="shared" si="33"/>
        <v>(月)</v>
      </c>
      <c r="D295" s="531" t="s">
        <v>400</v>
      </c>
      <c r="E295" s="474" t="s">
        <v>24</v>
      </c>
      <c r="F295" s="475">
        <v>8</v>
      </c>
      <c r="G295" s="11">
        <v>7.8</v>
      </c>
      <c r="H295" s="225">
        <v>8</v>
      </c>
      <c r="I295" s="12">
        <v>4.9000000000000004</v>
      </c>
      <c r="J295" s="223">
        <v>3.8</v>
      </c>
      <c r="K295" s="11">
        <v>7.67</v>
      </c>
      <c r="L295" s="223">
        <v>7.72</v>
      </c>
      <c r="M295" s="12">
        <v>26.4</v>
      </c>
      <c r="N295" s="225">
        <v>26.6</v>
      </c>
      <c r="O295" s="224">
        <v>42.7</v>
      </c>
      <c r="P295" s="224">
        <v>82.3</v>
      </c>
      <c r="Q295" s="532">
        <v>20.5</v>
      </c>
      <c r="R295" s="478">
        <v>179</v>
      </c>
      <c r="S295" s="533">
        <v>0.12</v>
      </c>
      <c r="T295" s="610">
        <v>26</v>
      </c>
      <c r="U295" s="837">
        <v>44</v>
      </c>
      <c r="V295" s="83"/>
      <c r="W295" s="3" t="s">
        <v>15</v>
      </c>
      <c r="X295" s="240" t="s">
        <v>313</v>
      </c>
      <c r="Y295" s="138">
        <v>0.9</v>
      </c>
      <c r="Z295" s="228">
        <v>0.7</v>
      </c>
    </row>
    <row r="296" spans="1:26" x14ac:dyDescent="0.2">
      <c r="A296" s="1051"/>
      <c r="B296" s="389">
        <v>45643</v>
      </c>
      <c r="C296" s="432" t="str">
        <f t="shared" si="33"/>
        <v>(火)</v>
      </c>
      <c r="D296" s="531" t="s">
        <v>400</v>
      </c>
      <c r="E296" s="474" t="s">
        <v>24</v>
      </c>
      <c r="F296" s="475">
        <v>6.7</v>
      </c>
      <c r="G296" s="11">
        <v>7.8</v>
      </c>
      <c r="H296" s="225">
        <v>7.9</v>
      </c>
      <c r="I296" s="12">
        <v>4.8</v>
      </c>
      <c r="J296" s="223">
        <v>4.4000000000000004</v>
      </c>
      <c r="K296" s="11">
        <v>7.71</v>
      </c>
      <c r="L296" s="223">
        <v>7.75</v>
      </c>
      <c r="M296" s="12">
        <v>26.5</v>
      </c>
      <c r="N296" s="225">
        <v>26.4</v>
      </c>
      <c r="O296" s="224">
        <v>43.1</v>
      </c>
      <c r="P296" s="224">
        <v>83.1</v>
      </c>
      <c r="Q296" s="532">
        <v>20.3</v>
      </c>
      <c r="R296" s="478">
        <v>178</v>
      </c>
      <c r="S296" s="533">
        <v>0.13</v>
      </c>
      <c r="T296" s="610">
        <v>68</v>
      </c>
      <c r="U296" s="837">
        <v>44</v>
      </c>
      <c r="V296" s="83"/>
      <c r="W296" s="3" t="s">
        <v>193</v>
      </c>
      <c r="X296" s="240" t="s">
        <v>313</v>
      </c>
      <c r="Y296" s="138">
        <v>11</v>
      </c>
      <c r="Z296" s="228">
        <v>11.1</v>
      </c>
    </row>
    <row r="297" spans="1:26" x14ac:dyDescent="0.2">
      <c r="A297" s="1051"/>
      <c r="B297" s="389">
        <v>45644</v>
      </c>
      <c r="C297" s="432" t="str">
        <f t="shared" si="33"/>
        <v>(水)</v>
      </c>
      <c r="D297" s="531" t="s">
        <v>400</v>
      </c>
      <c r="E297" s="474" t="s">
        <v>24</v>
      </c>
      <c r="F297" s="475">
        <v>6.2</v>
      </c>
      <c r="G297" s="11">
        <v>7.7</v>
      </c>
      <c r="H297" s="225">
        <v>7.9</v>
      </c>
      <c r="I297" s="12">
        <v>6.9</v>
      </c>
      <c r="J297" s="223">
        <v>3.2</v>
      </c>
      <c r="K297" s="11">
        <v>7.82</v>
      </c>
      <c r="L297" s="223">
        <v>7.66</v>
      </c>
      <c r="M297" s="12">
        <v>27.1</v>
      </c>
      <c r="N297" s="225">
        <v>27.1</v>
      </c>
      <c r="O297" s="224">
        <v>42.8</v>
      </c>
      <c r="P297" s="224">
        <v>87.1</v>
      </c>
      <c r="Q297" s="532">
        <v>22.5</v>
      </c>
      <c r="R297" s="478">
        <v>176</v>
      </c>
      <c r="S297" s="533">
        <v>0.1</v>
      </c>
      <c r="T297" s="610">
        <v>1437</v>
      </c>
      <c r="U297" s="837">
        <v>42</v>
      </c>
      <c r="V297" s="83"/>
      <c r="W297" s="3" t="s">
        <v>194</v>
      </c>
      <c r="X297" s="240" t="s">
        <v>313</v>
      </c>
      <c r="Y297" s="140">
        <v>1.7999999999999999E-2</v>
      </c>
      <c r="Z297" s="229">
        <v>1.4E-2</v>
      </c>
    </row>
    <row r="298" spans="1:26" x14ac:dyDescent="0.2">
      <c r="A298" s="1051"/>
      <c r="B298" s="389">
        <v>45645</v>
      </c>
      <c r="C298" s="432" t="str">
        <f t="shared" si="33"/>
        <v>(木)</v>
      </c>
      <c r="D298" s="531" t="s">
        <v>401</v>
      </c>
      <c r="E298" s="474">
        <v>0</v>
      </c>
      <c r="F298" s="475">
        <v>3.3</v>
      </c>
      <c r="G298" s="11">
        <v>7.8</v>
      </c>
      <c r="H298" s="225">
        <v>7.8</v>
      </c>
      <c r="I298" s="12">
        <v>4.8</v>
      </c>
      <c r="J298" s="223">
        <v>3</v>
      </c>
      <c r="K298" s="11">
        <v>7.62</v>
      </c>
      <c r="L298" s="223">
        <v>7.67</v>
      </c>
      <c r="M298" s="12">
        <v>28.6</v>
      </c>
      <c r="N298" s="225">
        <v>27.5</v>
      </c>
      <c r="O298" s="224">
        <v>42.9</v>
      </c>
      <c r="P298" s="224">
        <v>87.9</v>
      </c>
      <c r="Q298" s="532">
        <v>23.7</v>
      </c>
      <c r="R298" s="478">
        <v>180</v>
      </c>
      <c r="S298" s="533">
        <v>0.1</v>
      </c>
      <c r="T298" s="610">
        <v>795</v>
      </c>
      <c r="U298" s="837">
        <v>41</v>
      </c>
      <c r="V298" s="83"/>
      <c r="W298" s="3" t="s">
        <v>16</v>
      </c>
      <c r="X298" s="240" t="s">
        <v>313</v>
      </c>
      <c r="Y298" s="140">
        <v>0.01</v>
      </c>
      <c r="Z298" s="229">
        <v>0.01</v>
      </c>
    </row>
    <row r="299" spans="1:26" x14ac:dyDescent="0.2">
      <c r="A299" s="1051"/>
      <c r="B299" s="389">
        <v>45646</v>
      </c>
      <c r="C299" s="432" t="str">
        <f t="shared" si="33"/>
        <v>(金)</v>
      </c>
      <c r="D299" s="531" t="s">
        <v>400</v>
      </c>
      <c r="E299" s="474" t="s">
        <v>24</v>
      </c>
      <c r="F299" s="475">
        <v>5.5</v>
      </c>
      <c r="G299" s="11">
        <v>7.1</v>
      </c>
      <c r="H299" s="225">
        <v>7.3</v>
      </c>
      <c r="I299" s="12">
        <v>4.7</v>
      </c>
      <c r="J299" s="223">
        <v>2.58</v>
      </c>
      <c r="K299" s="11">
        <v>7.9</v>
      </c>
      <c r="L299" s="223">
        <v>7.55</v>
      </c>
      <c r="M299" s="12">
        <v>27.5</v>
      </c>
      <c r="N299" s="225">
        <v>28.1</v>
      </c>
      <c r="O299" s="224">
        <v>42.2</v>
      </c>
      <c r="P299" s="224">
        <v>84.9</v>
      </c>
      <c r="Q299" s="532">
        <v>25.2</v>
      </c>
      <c r="R299" s="478">
        <v>189</v>
      </c>
      <c r="S299" s="533">
        <v>0.1</v>
      </c>
      <c r="T299" s="610">
        <v>804</v>
      </c>
      <c r="U299" s="837">
        <v>41</v>
      </c>
      <c r="V299" s="83"/>
      <c r="W299" s="3" t="s">
        <v>195</v>
      </c>
      <c r="X299" s="240" t="s">
        <v>313</v>
      </c>
      <c r="Y299" s="140">
        <v>2.2599999999999998</v>
      </c>
      <c r="Z299" s="229">
        <v>2.2400000000000002</v>
      </c>
    </row>
    <row r="300" spans="1:26" x14ac:dyDescent="0.2">
      <c r="A300" s="1051"/>
      <c r="B300" s="389">
        <v>45647</v>
      </c>
      <c r="C300" s="432" t="str">
        <f t="shared" si="33"/>
        <v>(土)</v>
      </c>
      <c r="D300" s="531" t="s">
        <v>400</v>
      </c>
      <c r="E300" s="474" t="s">
        <v>24</v>
      </c>
      <c r="F300" s="475">
        <v>6.4</v>
      </c>
      <c r="G300" s="11">
        <v>7.3</v>
      </c>
      <c r="H300" s="225">
        <v>7.3</v>
      </c>
      <c r="I300" s="12">
        <v>4.5</v>
      </c>
      <c r="J300" s="223">
        <v>3.3</v>
      </c>
      <c r="K300" s="11">
        <v>7.74</v>
      </c>
      <c r="L300" s="223">
        <v>7.62</v>
      </c>
      <c r="M300" s="12">
        <v>28.1</v>
      </c>
      <c r="N300" s="225">
        <v>28.6</v>
      </c>
      <c r="O300" s="224"/>
      <c r="P300" s="224"/>
      <c r="Q300" s="532"/>
      <c r="R300" s="478"/>
      <c r="S300" s="533"/>
      <c r="T300" s="610">
        <v>428</v>
      </c>
      <c r="U300" s="837">
        <v>45</v>
      </c>
      <c r="V300" s="83"/>
      <c r="W300" s="3" t="s">
        <v>196</v>
      </c>
      <c r="X300" s="240" t="s">
        <v>313</v>
      </c>
      <c r="Y300" s="140">
        <v>6.2E-2</v>
      </c>
      <c r="Z300" s="229">
        <v>5.8999999999999997E-2</v>
      </c>
    </row>
    <row r="301" spans="1:26" x14ac:dyDescent="0.2">
      <c r="A301" s="1051"/>
      <c r="B301" s="389">
        <v>45648</v>
      </c>
      <c r="C301" s="432" t="str">
        <f t="shared" si="33"/>
        <v>(日)</v>
      </c>
      <c r="D301" s="531" t="s">
        <v>400</v>
      </c>
      <c r="E301" s="474" t="s">
        <v>24</v>
      </c>
      <c r="F301" s="475">
        <v>8.1999999999999993</v>
      </c>
      <c r="G301" s="11">
        <v>7.8</v>
      </c>
      <c r="H301" s="225">
        <v>7.9</v>
      </c>
      <c r="I301" s="12">
        <v>5.8</v>
      </c>
      <c r="J301" s="223">
        <v>3.4</v>
      </c>
      <c r="K301" s="11">
        <v>7.8</v>
      </c>
      <c r="L301" s="223">
        <v>7.6</v>
      </c>
      <c r="M301" s="12">
        <v>27.3</v>
      </c>
      <c r="N301" s="225">
        <v>28.4</v>
      </c>
      <c r="O301" s="224"/>
      <c r="P301" s="224"/>
      <c r="Q301" s="532"/>
      <c r="R301" s="478"/>
      <c r="S301" s="533"/>
      <c r="T301" s="610">
        <v>445</v>
      </c>
      <c r="U301" s="837">
        <v>48</v>
      </c>
      <c r="V301" s="83"/>
      <c r="W301" s="3" t="s">
        <v>197</v>
      </c>
      <c r="X301" s="240" t="s">
        <v>313</v>
      </c>
      <c r="Y301" s="138">
        <v>33</v>
      </c>
      <c r="Z301" s="228">
        <v>33.700000000000003</v>
      </c>
    </row>
    <row r="302" spans="1:26" x14ac:dyDescent="0.2">
      <c r="A302" s="1051"/>
      <c r="B302" s="389">
        <v>45649</v>
      </c>
      <c r="C302" s="432" t="str">
        <f t="shared" si="33"/>
        <v>(月)</v>
      </c>
      <c r="D302" s="531" t="s">
        <v>400</v>
      </c>
      <c r="E302" s="474" t="s">
        <v>24</v>
      </c>
      <c r="F302" s="475">
        <v>5.8</v>
      </c>
      <c r="G302" s="11">
        <v>7.4</v>
      </c>
      <c r="H302" s="225">
        <v>7.5</v>
      </c>
      <c r="I302" s="12">
        <v>4.7</v>
      </c>
      <c r="J302" s="223">
        <v>4</v>
      </c>
      <c r="K302" s="11">
        <v>7.78</v>
      </c>
      <c r="L302" s="223">
        <v>7.77</v>
      </c>
      <c r="M302" s="12">
        <v>28.3</v>
      </c>
      <c r="N302" s="225">
        <v>28.2</v>
      </c>
      <c r="O302" s="224">
        <v>42.1</v>
      </c>
      <c r="P302" s="224">
        <v>85.9</v>
      </c>
      <c r="Q302" s="532">
        <v>24.2</v>
      </c>
      <c r="R302" s="478">
        <v>192</v>
      </c>
      <c r="S302" s="533">
        <v>0.15</v>
      </c>
      <c r="T302" s="610">
        <v>257</v>
      </c>
      <c r="U302" s="837">
        <v>46</v>
      </c>
      <c r="V302" s="83"/>
      <c r="W302" s="3" t="s">
        <v>17</v>
      </c>
      <c r="X302" s="240" t="s">
        <v>313</v>
      </c>
      <c r="Y302" s="138">
        <v>22.9</v>
      </c>
      <c r="Z302" s="228">
        <v>22.8</v>
      </c>
    </row>
    <row r="303" spans="1:26" x14ac:dyDescent="0.2">
      <c r="A303" s="1051"/>
      <c r="B303" s="389">
        <v>45650</v>
      </c>
      <c r="C303" s="432" t="str">
        <f t="shared" si="33"/>
        <v>(火)</v>
      </c>
      <c r="D303" s="531" t="s">
        <v>400</v>
      </c>
      <c r="E303" s="474" t="s">
        <v>24</v>
      </c>
      <c r="F303" s="475">
        <v>6</v>
      </c>
      <c r="G303" s="11">
        <v>7.4</v>
      </c>
      <c r="H303" s="225">
        <v>7.5</v>
      </c>
      <c r="I303" s="12">
        <v>5.0999999999999996</v>
      </c>
      <c r="J303" s="223">
        <v>4.4000000000000004</v>
      </c>
      <c r="K303" s="11">
        <v>7.72</v>
      </c>
      <c r="L303" s="223">
        <v>7.73</v>
      </c>
      <c r="M303" s="12">
        <v>28.9</v>
      </c>
      <c r="N303" s="225">
        <v>28.7</v>
      </c>
      <c r="O303" s="224">
        <v>42.7</v>
      </c>
      <c r="P303" s="224">
        <v>91.1</v>
      </c>
      <c r="Q303" s="532">
        <v>24.5</v>
      </c>
      <c r="R303" s="478">
        <v>200</v>
      </c>
      <c r="S303" s="533">
        <v>0.17</v>
      </c>
      <c r="T303" s="610">
        <v>368</v>
      </c>
      <c r="U303" s="837">
        <v>48</v>
      </c>
      <c r="V303" s="83"/>
      <c r="W303" s="3" t="s">
        <v>198</v>
      </c>
      <c r="X303" s="240" t="s">
        <v>184</v>
      </c>
      <c r="Y303" s="276">
        <v>4</v>
      </c>
      <c r="Z303" s="288">
        <v>3</v>
      </c>
    </row>
    <row r="304" spans="1:26" x14ac:dyDescent="0.2">
      <c r="A304" s="1051"/>
      <c r="B304" s="389">
        <v>45651</v>
      </c>
      <c r="C304" s="432" t="str">
        <f t="shared" si="33"/>
        <v>(水)</v>
      </c>
      <c r="D304" s="531" t="s">
        <v>400</v>
      </c>
      <c r="E304" s="474" t="s">
        <v>24</v>
      </c>
      <c r="F304" s="475">
        <v>6.3</v>
      </c>
      <c r="G304" s="11">
        <v>7.2</v>
      </c>
      <c r="H304" s="225">
        <v>7.4</v>
      </c>
      <c r="I304" s="12">
        <v>4.4000000000000004</v>
      </c>
      <c r="J304" s="223">
        <v>3.7</v>
      </c>
      <c r="K304" s="11">
        <v>7.9</v>
      </c>
      <c r="L304" s="223">
        <v>7.71</v>
      </c>
      <c r="M304" s="12">
        <v>28.5</v>
      </c>
      <c r="N304" s="225">
        <v>28.8</v>
      </c>
      <c r="O304" s="224">
        <v>42</v>
      </c>
      <c r="P304" s="224">
        <v>90.1</v>
      </c>
      <c r="Q304" s="532">
        <v>25.4</v>
      </c>
      <c r="R304" s="478">
        <v>194</v>
      </c>
      <c r="S304" s="533">
        <v>0.15</v>
      </c>
      <c r="T304" s="610">
        <v>231</v>
      </c>
      <c r="U304" s="837">
        <v>46</v>
      </c>
      <c r="V304" s="95"/>
      <c r="W304" s="3" t="s">
        <v>199</v>
      </c>
      <c r="X304" s="240" t="s">
        <v>313</v>
      </c>
      <c r="Y304" s="276">
        <v>5.2</v>
      </c>
      <c r="Z304" s="288">
        <v>3</v>
      </c>
    </row>
    <row r="305" spans="1:26" x14ac:dyDescent="0.2">
      <c r="A305" s="1051"/>
      <c r="B305" s="389">
        <v>45652</v>
      </c>
      <c r="C305" s="432" t="str">
        <f t="shared" si="33"/>
        <v>(木)</v>
      </c>
      <c r="D305" s="531" t="s">
        <v>400</v>
      </c>
      <c r="E305" s="474" t="s">
        <v>24</v>
      </c>
      <c r="F305" s="475">
        <v>6</v>
      </c>
      <c r="G305" s="11">
        <v>7.2</v>
      </c>
      <c r="H305" s="225">
        <v>7.3</v>
      </c>
      <c r="I305" s="12">
        <v>4.7</v>
      </c>
      <c r="J305" s="223">
        <v>4</v>
      </c>
      <c r="K305" s="11">
        <v>7.84</v>
      </c>
      <c r="L305" s="223">
        <v>7.8</v>
      </c>
      <c r="M305" s="12">
        <v>28.4</v>
      </c>
      <c r="N305" s="225">
        <v>28.9</v>
      </c>
      <c r="O305" s="224">
        <v>41.9</v>
      </c>
      <c r="P305" s="224">
        <v>90.5</v>
      </c>
      <c r="Q305" s="532">
        <v>25</v>
      </c>
      <c r="R305" s="478">
        <v>194</v>
      </c>
      <c r="S305" s="533">
        <v>0.16</v>
      </c>
      <c r="T305" s="610">
        <v>419</v>
      </c>
      <c r="U305" s="837">
        <v>45</v>
      </c>
      <c r="V305" s="83"/>
      <c r="W305" s="3"/>
      <c r="X305" s="289"/>
      <c r="Y305" s="311"/>
      <c r="Z305" s="312"/>
    </row>
    <row r="306" spans="1:26" x14ac:dyDescent="0.2">
      <c r="A306" s="1051"/>
      <c r="B306" s="389">
        <v>45653</v>
      </c>
      <c r="C306" s="432" t="str">
        <f t="shared" si="33"/>
        <v>(金)</v>
      </c>
      <c r="D306" s="531" t="s">
        <v>400</v>
      </c>
      <c r="E306" s="474" t="s">
        <v>24</v>
      </c>
      <c r="F306" s="475">
        <v>8.1</v>
      </c>
      <c r="G306" s="11">
        <v>7.7</v>
      </c>
      <c r="H306" s="225">
        <v>7.4</v>
      </c>
      <c r="I306" s="12">
        <v>4</v>
      </c>
      <c r="J306" s="223">
        <v>4.0999999999999996</v>
      </c>
      <c r="K306" s="11">
        <v>7.97</v>
      </c>
      <c r="L306" s="223">
        <v>7.74</v>
      </c>
      <c r="M306" s="12">
        <v>28.5</v>
      </c>
      <c r="N306" s="225">
        <v>28.6</v>
      </c>
      <c r="O306" s="224">
        <v>41</v>
      </c>
      <c r="P306" s="224">
        <v>90.1</v>
      </c>
      <c r="Q306" s="532">
        <v>25.1</v>
      </c>
      <c r="R306" s="478">
        <v>189</v>
      </c>
      <c r="S306" s="533">
        <v>0.16</v>
      </c>
      <c r="T306" s="610">
        <v>424</v>
      </c>
      <c r="U306" s="837">
        <v>44</v>
      </c>
      <c r="V306" s="83"/>
      <c r="W306" s="3"/>
      <c r="X306" s="289"/>
      <c r="Y306" s="290"/>
      <c r="Z306" s="289"/>
    </row>
    <row r="307" spans="1:26" x14ac:dyDescent="0.2">
      <c r="A307" s="1051"/>
      <c r="B307" s="389">
        <v>45654</v>
      </c>
      <c r="C307" s="432" t="str">
        <f t="shared" si="33"/>
        <v>(土)</v>
      </c>
      <c r="D307" s="531" t="s">
        <v>400</v>
      </c>
      <c r="E307" s="474" t="s">
        <v>24</v>
      </c>
      <c r="F307" s="475">
        <v>3.7</v>
      </c>
      <c r="G307" s="11">
        <v>6.9</v>
      </c>
      <c r="H307" s="225">
        <v>7.2</v>
      </c>
      <c r="I307" s="12">
        <v>4.7</v>
      </c>
      <c r="J307" s="223">
        <v>3.4</v>
      </c>
      <c r="K307" s="11">
        <v>7.87</v>
      </c>
      <c r="L307" s="223">
        <v>7.78</v>
      </c>
      <c r="M307" s="12">
        <v>26.8</v>
      </c>
      <c r="N307" s="225">
        <v>27.8</v>
      </c>
      <c r="O307" s="224"/>
      <c r="P307" s="224"/>
      <c r="Q307" s="532"/>
      <c r="R307" s="478"/>
      <c r="S307" s="533"/>
      <c r="T307" s="692">
        <v>460</v>
      </c>
      <c r="U307" s="843">
        <v>43</v>
      </c>
      <c r="V307" s="83"/>
      <c r="W307" s="291"/>
      <c r="X307" s="292"/>
      <c r="Y307" s="293"/>
      <c r="Z307" s="292"/>
    </row>
    <row r="308" spans="1:26" x14ac:dyDescent="0.2">
      <c r="A308" s="1051"/>
      <c r="B308" s="389">
        <v>45655</v>
      </c>
      <c r="C308" s="432" t="str">
        <f t="shared" si="33"/>
        <v>(日)</v>
      </c>
      <c r="D308" s="531" t="s">
        <v>400</v>
      </c>
      <c r="E308" s="474" t="s">
        <v>24</v>
      </c>
      <c r="F308" s="475">
        <v>4.0999999999999996</v>
      </c>
      <c r="G308" s="11">
        <v>6.6</v>
      </c>
      <c r="H308" s="225">
        <v>6.6</v>
      </c>
      <c r="I308" s="12">
        <v>4.3</v>
      </c>
      <c r="J308" s="223">
        <v>2.5</v>
      </c>
      <c r="K308" s="11">
        <v>7.91</v>
      </c>
      <c r="L308" s="223">
        <v>7.77</v>
      </c>
      <c r="M308" s="12">
        <v>26.7</v>
      </c>
      <c r="N308" s="225">
        <v>27.6</v>
      </c>
      <c r="O308" s="224"/>
      <c r="P308" s="224"/>
      <c r="Q308" s="532"/>
      <c r="R308" s="478"/>
      <c r="S308" s="533"/>
      <c r="T308" s="610">
        <v>265</v>
      </c>
      <c r="U308" s="837">
        <v>43</v>
      </c>
      <c r="V308" s="83"/>
      <c r="W308" s="9" t="s">
        <v>23</v>
      </c>
      <c r="X308" s="1" t="s">
        <v>24</v>
      </c>
      <c r="Y308" s="1" t="s">
        <v>24</v>
      </c>
      <c r="Z308" s="333" t="s">
        <v>24</v>
      </c>
    </row>
    <row r="309" spans="1:26" ht="13.5" customHeight="1" x14ac:dyDescent="0.2">
      <c r="A309" s="1051"/>
      <c r="B309" s="389">
        <v>45656</v>
      </c>
      <c r="C309" s="432" t="str">
        <f t="shared" si="33"/>
        <v>(月)</v>
      </c>
      <c r="D309" s="531" t="s">
        <v>400</v>
      </c>
      <c r="E309" s="474" t="s">
        <v>24</v>
      </c>
      <c r="F309" s="475">
        <v>4.4000000000000004</v>
      </c>
      <c r="G309" s="11">
        <v>6.7</v>
      </c>
      <c r="H309" s="225">
        <v>6.6</v>
      </c>
      <c r="I309" s="12">
        <v>4.2</v>
      </c>
      <c r="J309" s="223">
        <v>3.1</v>
      </c>
      <c r="K309" s="11">
        <v>7.93</v>
      </c>
      <c r="L309" s="223">
        <v>7.84</v>
      </c>
      <c r="M309" s="12">
        <v>26.3</v>
      </c>
      <c r="N309" s="225">
        <v>27.2</v>
      </c>
      <c r="O309" s="224"/>
      <c r="P309" s="224"/>
      <c r="Q309" s="532"/>
      <c r="R309" s="478"/>
      <c r="S309" s="533"/>
      <c r="T309" s="610">
        <v>380</v>
      </c>
      <c r="U309" s="837">
        <v>43</v>
      </c>
      <c r="V309" s="83"/>
      <c r="W309" s="574" t="s">
        <v>301</v>
      </c>
      <c r="X309" s="575"/>
      <c r="Y309" s="575"/>
      <c r="Z309" s="576"/>
    </row>
    <row r="310" spans="1:26" x14ac:dyDescent="0.2">
      <c r="A310" s="1051"/>
      <c r="B310" s="389">
        <v>45657</v>
      </c>
      <c r="C310" s="432" t="str">
        <f t="shared" si="33"/>
        <v>(火)</v>
      </c>
      <c r="D310" s="473" t="s">
        <v>400</v>
      </c>
      <c r="E310" s="497" t="s">
        <v>24</v>
      </c>
      <c r="F310" s="535">
        <v>4.5</v>
      </c>
      <c r="G310" s="366">
        <v>6.7</v>
      </c>
      <c r="H310" s="300">
        <v>6.8</v>
      </c>
      <c r="I310" s="537">
        <v>3.6</v>
      </c>
      <c r="J310" s="536">
        <v>2.8</v>
      </c>
      <c r="K310" s="366">
        <v>7.9</v>
      </c>
      <c r="L310" s="300">
        <v>7.82</v>
      </c>
      <c r="M310" s="537">
        <v>26.1</v>
      </c>
      <c r="N310" s="536">
        <v>26.8</v>
      </c>
      <c r="O310" s="538"/>
      <c r="P310" s="538"/>
      <c r="Q310" s="539"/>
      <c r="R310" s="540"/>
      <c r="S310" s="541"/>
      <c r="T310" s="548">
        <v>513</v>
      </c>
      <c r="U310" s="837">
        <v>43</v>
      </c>
      <c r="V310" s="83"/>
      <c r="W310" s="577"/>
      <c r="X310" s="578"/>
      <c r="Y310" s="578"/>
      <c r="Z310" s="579"/>
    </row>
    <row r="311" spans="1:26" ht="13.5" customHeight="1" x14ac:dyDescent="0.2">
      <c r="A311" s="1052"/>
      <c r="B311" s="1043" t="s">
        <v>239</v>
      </c>
      <c r="C311" s="1043"/>
      <c r="D311" s="479"/>
      <c r="E311" s="464">
        <f>MAX(E280:E310)</f>
        <v>0</v>
      </c>
      <c r="F311" s="480">
        <f t="shared" ref="F311:U311" si="34">IF(COUNT(F280:F310)=0,"",MAX(F280:F310))</f>
        <v>11.5</v>
      </c>
      <c r="G311" s="10">
        <f t="shared" si="34"/>
        <v>12.4</v>
      </c>
      <c r="H311" s="222">
        <f t="shared" si="34"/>
        <v>12.5</v>
      </c>
      <c r="I311" s="466">
        <f t="shared" si="34"/>
        <v>6.9</v>
      </c>
      <c r="J311" s="467">
        <f t="shared" si="34"/>
        <v>4.4000000000000004</v>
      </c>
      <c r="K311" s="10">
        <f t="shared" si="34"/>
        <v>7.97</v>
      </c>
      <c r="L311" s="222">
        <f t="shared" si="34"/>
        <v>7.84</v>
      </c>
      <c r="M311" s="466">
        <f t="shared" si="34"/>
        <v>28.9</v>
      </c>
      <c r="N311" s="467">
        <f t="shared" si="34"/>
        <v>28.9</v>
      </c>
      <c r="O311" s="468">
        <f t="shared" si="34"/>
        <v>43.1</v>
      </c>
      <c r="P311" s="468">
        <f t="shared" si="34"/>
        <v>91.1</v>
      </c>
      <c r="Q311" s="518">
        <f t="shared" si="34"/>
        <v>25.4</v>
      </c>
      <c r="R311" s="484">
        <f t="shared" si="34"/>
        <v>200</v>
      </c>
      <c r="S311" s="485">
        <f t="shared" si="34"/>
        <v>0.17</v>
      </c>
      <c r="T311" s="828">
        <f t="shared" si="34"/>
        <v>1437</v>
      </c>
      <c r="U311" s="836">
        <f t="shared" si="34"/>
        <v>55</v>
      </c>
      <c r="V311" s="83"/>
      <c r="W311" s="577"/>
      <c r="X311" s="578"/>
      <c r="Y311" s="578"/>
      <c r="Z311" s="579"/>
    </row>
    <row r="312" spans="1:26" x14ac:dyDescent="0.2">
      <c r="A312" s="1052"/>
      <c r="B312" s="1044" t="s">
        <v>240</v>
      </c>
      <c r="C312" s="1044"/>
      <c r="D312" s="233"/>
      <c r="E312" s="234">
        <f>MIN(E280:E310)</f>
        <v>0</v>
      </c>
      <c r="F312" s="487">
        <f t="shared" ref="F312:U312" si="35">IF(COUNT(F280:F310)=0,"",MIN(F280:F310))</f>
        <v>3.3</v>
      </c>
      <c r="G312" s="11">
        <f t="shared" si="35"/>
        <v>6.6</v>
      </c>
      <c r="H312" s="223">
        <f t="shared" si="35"/>
        <v>6.6</v>
      </c>
      <c r="I312" s="12">
        <f t="shared" si="35"/>
        <v>3.1</v>
      </c>
      <c r="J312" s="225">
        <f t="shared" si="35"/>
        <v>2.2000000000000002</v>
      </c>
      <c r="K312" s="11">
        <f t="shared" si="35"/>
        <v>7.49</v>
      </c>
      <c r="L312" s="223">
        <f t="shared" si="35"/>
        <v>7.52</v>
      </c>
      <c r="M312" s="12">
        <f t="shared" si="35"/>
        <v>19.899999999999999</v>
      </c>
      <c r="N312" s="225">
        <f t="shared" si="35"/>
        <v>20.3</v>
      </c>
      <c r="O312" s="224">
        <f t="shared" si="35"/>
        <v>33.799999999999997</v>
      </c>
      <c r="P312" s="224">
        <f t="shared" si="35"/>
        <v>64.3</v>
      </c>
      <c r="Q312" s="490">
        <f t="shared" si="35"/>
        <v>15.1</v>
      </c>
      <c r="R312" s="491">
        <f t="shared" si="35"/>
        <v>136</v>
      </c>
      <c r="S312" s="492">
        <f t="shared" si="35"/>
        <v>0.1</v>
      </c>
      <c r="T312" s="827"/>
      <c r="U312" s="837">
        <f t="shared" si="35"/>
        <v>41</v>
      </c>
      <c r="V312" s="83"/>
      <c r="W312" s="577"/>
      <c r="X312" s="578"/>
      <c r="Y312" s="578"/>
      <c r="Z312" s="579"/>
    </row>
    <row r="313" spans="1:26" x14ac:dyDescent="0.2">
      <c r="A313" s="1052"/>
      <c r="B313" s="1044" t="s">
        <v>241</v>
      </c>
      <c r="C313" s="1044"/>
      <c r="D313" s="233"/>
      <c r="E313" s="235"/>
      <c r="F313" s="494">
        <f t="shared" ref="F313:U313" si="36">IF(COUNT(F280:F310)=0,"",AVERAGE(F280:F310))</f>
        <v>7.0451612903225795</v>
      </c>
      <c r="G313" s="309">
        <f t="shared" si="36"/>
        <v>8.935483870967742</v>
      </c>
      <c r="H313" s="510">
        <f t="shared" si="36"/>
        <v>9.0935483870967797</v>
      </c>
      <c r="I313" s="511">
        <f t="shared" si="36"/>
        <v>4.387096774193548</v>
      </c>
      <c r="J313" s="512">
        <f t="shared" si="36"/>
        <v>3.1961290322580647</v>
      </c>
      <c r="K313" s="309">
        <f t="shared" si="36"/>
        <v>7.7196774193548396</v>
      </c>
      <c r="L313" s="510">
        <f t="shared" si="36"/>
        <v>7.6929032258064529</v>
      </c>
      <c r="M313" s="511">
        <f t="shared" si="36"/>
        <v>25.738709677419351</v>
      </c>
      <c r="N313" s="512">
        <f t="shared" si="36"/>
        <v>26.041935483870969</v>
      </c>
      <c r="O313" s="513">
        <f t="shared" si="36"/>
        <v>40.39</v>
      </c>
      <c r="P313" s="513">
        <f t="shared" si="36"/>
        <v>80.91</v>
      </c>
      <c r="Q313" s="520">
        <f t="shared" si="36"/>
        <v>20.9</v>
      </c>
      <c r="R313" s="521">
        <f t="shared" si="36"/>
        <v>170.8</v>
      </c>
      <c r="S313" s="522">
        <f t="shared" si="36"/>
        <v>0.127</v>
      </c>
      <c r="T313" s="829"/>
      <c r="U313" s="840">
        <f t="shared" si="36"/>
        <v>45.483870967741936</v>
      </c>
      <c r="V313" s="83"/>
      <c r="W313" s="577"/>
      <c r="X313" s="578"/>
      <c r="Y313" s="578"/>
      <c r="Z313" s="579"/>
    </row>
    <row r="314" spans="1:26" ht="13.5" customHeight="1" x14ac:dyDescent="0.2">
      <c r="A314" s="1053"/>
      <c r="B314" s="1045" t="s">
        <v>242</v>
      </c>
      <c r="C314" s="1045"/>
      <c r="D314" s="496"/>
      <c r="E314" s="497">
        <f>SUM(E280:E310)</f>
        <v>0</v>
      </c>
      <c r="F314" s="236"/>
      <c r="G314" s="236"/>
      <c r="H314" s="388"/>
      <c r="I314" s="236"/>
      <c r="J314" s="388"/>
      <c r="K314" s="499"/>
      <c r="L314" s="500"/>
      <c r="M314" s="524"/>
      <c r="N314" s="525"/>
      <c r="O314" s="526"/>
      <c r="P314" s="526"/>
      <c r="Q314" s="527"/>
      <c r="R314" s="238"/>
      <c r="S314" s="239"/>
      <c r="T314" s="830">
        <f>SUM(T280:T310)</f>
        <v>8097</v>
      </c>
      <c r="U314" s="841"/>
      <c r="V314" s="83"/>
      <c r="W314" s="588"/>
      <c r="X314" s="590"/>
      <c r="Y314" s="591"/>
      <c r="Z314" s="592"/>
    </row>
    <row r="315" spans="1:26" ht="16.2" x14ac:dyDescent="0.2">
      <c r="A315" s="1050" t="s">
        <v>235</v>
      </c>
      <c r="B315" s="389">
        <v>45658</v>
      </c>
      <c r="C315" s="432" t="str">
        <f>IF(B315="","",IF(WEEKDAY(B315)=1,"(日)",IF(WEEKDAY(B315)=2,"(月)",IF(WEEKDAY(B315)=3,"(火)",IF(WEEKDAY(B315)=4,"(水)",IF(WEEKDAY(B315)=5,"(木)",IF(WEEKDAY(B315)=6,"(金)","(土)")))))))</f>
        <v>(水)</v>
      </c>
      <c r="D315" s="529" t="s">
        <v>400</v>
      </c>
      <c r="E315" s="464" t="s">
        <v>24</v>
      </c>
      <c r="F315" s="465">
        <v>6.8</v>
      </c>
      <c r="G315" s="10">
        <v>7.3</v>
      </c>
      <c r="H315" s="467">
        <v>7.1</v>
      </c>
      <c r="I315" s="466">
        <v>3.8</v>
      </c>
      <c r="J315" s="222">
        <v>2.1</v>
      </c>
      <c r="K315" s="10">
        <v>7.9</v>
      </c>
      <c r="L315" s="222">
        <v>7.72</v>
      </c>
      <c r="M315" s="466">
        <v>26.5</v>
      </c>
      <c r="N315" s="467">
        <v>26.7</v>
      </c>
      <c r="O315" s="468"/>
      <c r="P315" s="468"/>
      <c r="Q315" s="518"/>
      <c r="R315" s="472"/>
      <c r="S315" s="530"/>
      <c r="T315" s="603">
        <v>486</v>
      </c>
      <c r="U315" s="837">
        <v>43</v>
      </c>
      <c r="V315" s="83"/>
      <c r="W315" s="338" t="s">
        <v>286</v>
      </c>
      <c r="X315" s="342"/>
      <c r="Y315" s="341">
        <v>45666</v>
      </c>
      <c r="Z315" s="339"/>
    </row>
    <row r="316" spans="1:26" x14ac:dyDescent="0.2">
      <c r="A316" s="1052"/>
      <c r="B316" s="328">
        <v>45659</v>
      </c>
      <c r="C316" s="432" t="str">
        <f t="shared" ref="C316:C345" si="37">IF(B316="","",IF(WEEKDAY(B316)=1,"(日)",IF(WEEKDAY(B316)=2,"(月)",IF(WEEKDAY(B316)=3,"(火)",IF(WEEKDAY(B316)=4,"(水)",IF(WEEKDAY(B316)=5,"(木)",IF(WEEKDAY(B316)=6,"(金)","(土)")))))))</f>
        <v>(木)</v>
      </c>
      <c r="D316" s="549" t="s">
        <v>400</v>
      </c>
      <c r="E316" s="197" t="s">
        <v>24</v>
      </c>
      <c r="F316" s="550">
        <v>3.9</v>
      </c>
      <c r="G316" s="121">
        <v>6.9</v>
      </c>
      <c r="H316" s="551">
        <v>6.7</v>
      </c>
      <c r="I316" s="552">
        <v>3.8</v>
      </c>
      <c r="J316" s="553">
        <v>2.2000000000000002</v>
      </c>
      <c r="K316" s="121">
        <v>7.92</v>
      </c>
      <c r="L316" s="553">
        <v>7.79</v>
      </c>
      <c r="M316" s="552">
        <v>27.1</v>
      </c>
      <c r="N316" s="554">
        <v>29.5</v>
      </c>
      <c r="O316" s="555"/>
      <c r="P316" s="556"/>
      <c r="Q316" s="557"/>
      <c r="R316" s="558"/>
      <c r="S316" s="559"/>
      <c r="T316" s="692">
        <v>504</v>
      </c>
      <c r="U316" s="843">
        <v>43</v>
      </c>
      <c r="V316" s="83"/>
      <c r="W316" s="343" t="s">
        <v>2</v>
      </c>
      <c r="X316" s="344" t="s">
        <v>305</v>
      </c>
      <c r="Y316" s="447">
        <v>7</v>
      </c>
      <c r="Z316" s="348"/>
    </row>
    <row r="317" spans="1:26" x14ac:dyDescent="0.2">
      <c r="A317" s="1052"/>
      <c r="B317" s="328">
        <v>45660</v>
      </c>
      <c r="C317" s="432" t="str">
        <f t="shared" si="37"/>
        <v>(金)</v>
      </c>
      <c r="D317" s="531" t="s">
        <v>401</v>
      </c>
      <c r="E317" s="474">
        <v>0.5</v>
      </c>
      <c r="F317" s="475">
        <v>5.0999999999999996</v>
      </c>
      <c r="G317" s="11">
        <v>6.9</v>
      </c>
      <c r="H317" s="225">
        <v>7.1</v>
      </c>
      <c r="I317" s="12">
        <v>4.2</v>
      </c>
      <c r="J317" s="223">
        <v>2.5</v>
      </c>
      <c r="K317" s="11">
        <v>7.97</v>
      </c>
      <c r="L317" s="223">
        <v>7.83</v>
      </c>
      <c r="M317" s="12">
        <v>27</v>
      </c>
      <c r="N317" s="225">
        <v>28</v>
      </c>
      <c r="O317" s="224"/>
      <c r="P317" s="224"/>
      <c r="Q317" s="532"/>
      <c r="R317" s="478"/>
      <c r="S317" s="533"/>
      <c r="T317" s="610">
        <v>477</v>
      </c>
      <c r="U317" s="837">
        <v>43</v>
      </c>
      <c r="V317" s="83"/>
      <c r="W317" s="4" t="s">
        <v>19</v>
      </c>
      <c r="X317" s="5" t="s">
        <v>20</v>
      </c>
      <c r="Y317" s="6" t="s">
        <v>21</v>
      </c>
      <c r="Z317" s="5" t="s">
        <v>22</v>
      </c>
    </row>
    <row r="318" spans="1:26" x14ac:dyDescent="0.2">
      <c r="A318" s="1052"/>
      <c r="B318" s="328">
        <v>45661</v>
      </c>
      <c r="C318" s="432" t="str">
        <f t="shared" si="37"/>
        <v>(土)</v>
      </c>
      <c r="D318" s="531" t="s">
        <v>400</v>
      </c>
      <c r="E318" s="474" t="s">
        <v>24</v>
      </c>
      <c r="F318" s="475">
        <v>3.3</v>
      </c>
      <c r="G318" s="11">
        <v>6.5</v>
      </c>
      <c r="H318" s="225">
        <v>6.5</v>
      </c>
      <c r="I318" s="12">
        <v>3.5</v>
      </c>
      <c r="J318" s="223">
        <v>2.4</v>
      </c>
      <c r="K318" s="11">
        <v>7.91</v>
      </c>
      <c r="L318" s="223">
        <v>7.81</v>
      </c>
      <c r="M318" s="12">
        <v>26.2</v>
      </c>
      <c r="N318" s="225">
        <v>26.5</v>
      </c>
      <c r="O318" s="224"/>
      <c r="P318" s="224"/>
      <c r="Q318" s="532"/>
      <c r="R318" s="478"/>
      <c r="S318" s="533"/>
      <c r="T318" s="610">
        <v>389</v>
      </c>
      <c r="U318" s="837">
        <v>42</v>
      </c>
      <c r="V318" s="83"/>
      <c r="W318" s="2" t="s">
        <v>182</v>
      </c>
      <c r="X318" s="7" t="s">
        <v>11</v>
      </c>
      <c r="Y318" s="10">
        <v>6.9</v>
      </c>
      <c r="Z318" s="222">
        <v>7</v>
      </c>
    </row>
    <row r="319" spans="1:26" x14ac:dyDescent="0.2">
      <c r="A319" s="1052"/>
      <c r="B319" s="328">
        <v>45662</v>
      </c>
      <c r="C319" s="432" t="str">
        <f t="shared" si="37"/>
        <v>(日)</v>
      </c>
      <c r="D319" s="531" t="s">
        <v>400</v>
      </c>
      <c r="E319" s="474" t="s">
        <v>24</v>
      </c>
      <c r="F319" s="475">
        <v>1.6</v>
      </c>
      <c r="G319" s="11">
        <v>6.8</v>
      </c>
      <c r="H319" s="225">
        <v>6.7</v>
      </c>
      <c r="I319" s="12">
        <v>4.5</v>
      </c>
      <c r="J319" s="223">
        <v>2.8</v>
      </c>
      <c r="K319" s="11">
        <v>7.97</v>
      </c>
      <c r="L319" s="223">
        <v>7.86</v>
      </c>
      <c r="M319" s="12">
        <v>24.8</v>
      </c>
      <c r="N319" s="225">
        <v>25.6</v>
      </c>
      <c r="O319" s="224"/>
      <c r="P319" s="224"/>
      <c r="Q319" s="532"/>
      <c r="R319" s="478"/>
      <c r="S319" s="533"/>
      <c r="T319" s="610">
        <v>575</v>
      </c>
      <c r="U319" s="837">
        <v>41</v>
      </c>
      <c r="V319" s="83"/>
      <c r="W319" s="3" t="s">
        <v>183</v>
      </c>
      <c r="X319" s="8" t="s">
        <v>184</v>
      </c>
      <c r="Y319" s="11">
        <v>4.9000000000000004</v>
      </c>
      <c r="Z319" s="223">
        <v>4.2</v>
      </c>
    </row>
    <row r="320" spans="1:26" x14ac:dyDescent="0.2">
      <c r="A320" s="1052"/>
      <c r="B320" s="328">
        <v>45663</v>
      </c>
      <c r="C320" s="432" t="str">
        <f t="shared" si="37"/>
        <v>(月)</v>
      </c>
      <c r="D320" s="531" t="s">
        <v>401</v>
      </c>
      <c r="E320" s="474">
        <v>20</v>
      </c>
      <c r="F320" s="475">
        <v>3.2</v>
      </c>
      <c r="G320" s="11">
        <v>6.7</v>
      </c>
      <c r="H320" s="225">
        <v>6.8</v>
      </c>
      <c r="I320" s="12">
        <v>4.2</v>
      </c>
      <c r="J320" s="223">
        <v>2.8</v>
      </c>
      <c r="K320" s="11">
        <v>8.14</v>
      </c>
      <c r="L320" s="223">
        <v>7.86</v>
      </c>
      <c r="M320" s="12">
        <v>25.2</v>
      </c>
      <c r="N320" s="225">
        <v>25.3</v>
      </c>
      <c r="O320" s="224">
        <v>35.9</v>
      </c>
      <c r="P320" s="224">
        <v>80.3</v>
      </c>
      <c r="Q320" s="532">
        <v>20.9</v>
      </c>
      <c r="R320" s="478">
        <v>170</v>
      </c>
      <c r="S320" s="533">
        <v>0.09</v>
      </c>
      <c r="T320" s="610">
        <v>681</v>
      </c>
      <c r="U320" s="837">
        <v>41</v>
      </c>
      <c r="V320" s="83"/>
      <c r="W320" s="3" t="s">
        <v>12</v>
      </c>
      <c r="X320" s="8"/>
      <c r="Y320" s="11">
        <v>7.88</v>
      </c>
      <c r="Z320" s="223">
        <v>7.91</v>
      </c>
    </row>
    <row r="321" spans="1:26" x14ac:dyDescent="0.2">
      <c r="A321" s="1052"/>
      <c r="B321" s="328">
        <v>45664</v>
      </c>
      <c r="C321" s="432" t="str">
        <f t="shared" si="37"/>
        <v>(火)</v>
      </c>
      <c r="D321" s="531" t="s">
        <v>401</v>
      </c>
      <c r="E321" s="474" t="s">
        <v>24</v>
      </c>
      <c r="F321" s="475">
        <v>8.8000000000000007</v>
      </c>
      <c r="G321" s="11">
        <v>6.8</v>
      </c>
      <c r="H321" s="225">
        <v>6.8</v>
      </c>
      <c r="I321" s="12">
        <v>4</v>
      </c>
      <c r="J321" s="223">
        <v>3.1</v>
      </c>
      <c r="K321" s="11">
        <v>8.01</v>
      </c>
      <c r="L321" s="223">
        <v>7.81</v>
      </c>
      <c r="M321" s="12">
        <v>25</v>
      </c>
      <c r="N321" s="225">
        <v>24.6</v>
      </c>
      <c r="O321" s="224">
        <v>35.4</v>
      </c>
      <c r="P321" s="224">
        <v>78.099999999999994</v>
      </c>
      <c r="Q321" s="532">
        <v>19.899999999999999</v>
      </c>
      <c r="R321" s="478">
        <v>166</v>
      </c>
      <c r="S321" s="533">
        <v>0.1</v>
      </c>
      <c r="T321" s="610">
        <v>601</v>
      </c>
      <c r="U321" s="837">
        <v>45</v>
      </c>
      <c r="V321" s="83"/>
      <c r="W321" s="3" t="s">
        <v>185</v>
      </c>
      <c r="X321" s="8" t="s">
        <v>13</v>
      </c>
      <c r="Y321" s="309">
        <v>23.3</v>
      </c>
      <c r="Z321" s="223">
        <v>23.8</v>
      </c>
    </row>
    <row r="322" spans="1:26" x14ac:dyDescent="0.2">
      <c r="A322" s="1052"/>
      <c r="B322" s="328">
        <v>45665</v>
      </c>
      <c r="C322" s="432" t="str">
        <f t="shared" si="37"/>
        <v>(水)</v>
      </c>
      <c r="D322" s="531" t="s">
        <v>400</v>
      </c>
      <c r="E322" s="474" t="s">
        <v>24</v>
      </c>
      <c r="F322" s="475">
        <v>7.4</v>
      </c>
      <c r="G322" s="11">
        <v>6.9</v>
      </c>
      <c r="H322" s="225">
        <v>7</v>
      </c>
      <c r="I322" s="12">
        <v>4.5</v>
      </c>
      <c r="J322" s="223">
        <v>3.4</v>
      </c>
      <c r="K322" s="11">
        <v>8.0399999999999991</v>
      </c>
      <c r="L322" s="223">
        <v>7.86</v>
      </c>
      <c r="M322" s="12">
        <v>24</v>
      </c>
      <c r="N322" s="225">
        <v>24.4</v>
      </c>
      <c r="O322" s="224">
        <v>35.200000000000003</v>
      </c>
      <c r="P322" s="224">
        <v>77.099999999999994</v>
      </c>
      <c r="Q322" s="532">
        <v>19.399999999999999</v>
      </c>
      <c r="R322" s="478">
        <v>160</v>
      </c>
      <c r="S322" s="533">
        <v>0.11</v>
      </c>
      <c r="T322" s="610">
        <v>628</v>
      </c>
      <c r="U322" s="837">
        <v>53</v>
      </c>
      <c r="V322" s="83"/>
      <c r="W322" s="3" t="s">
        <v>186</v>
      </c>
      <c r="X322" s="240" t="s">
        <v>313</v>
      </c>
      <c r="Y322" s="276">
        <v>36.5</v>
      </c>
      <c r="Z322" s="243">
        <v>35.5</v>
      </c>
    </row>
    <row r="323" spans="1:26" x14ac:dyDescent="0.2">
      <c r="A323" s="1052"/>
      <c r="B323" s="328">
        <v>45666</v>
      </c>
      <c r="C323" s="432" t="str">
        <f t="shared" si="37"/>
        <v>(木)</v>
      </c>
      <c r="D323" s="531" t="s">
        <v>400</v>
      </c>
      <c r="E323" s="474" t="s">
        <v>24</v>
      </c>
      <c r="F323" s="475">
        <v>7</v>
      </c>
      <c r="G323" s="11">
        <v>6.9</v>
      </c>
      <c r="H323" s="225">
        <v>7</v>
      </c>
      <c r="I323" s="12">
        <v>4.9000000000000004</v>
      </c>
      <c r="J323" s="223">
        <v>4.2</v>
      </c>
      <c r="K323" s="11">
        <v>7.88</v>
      </c>
      <c r="L323" s="223">
        <v>7.91</v>
      </c>
      <c r="M323" s="12">
        <v>23.3</v>
      </c>
      <c r="N323" s="225">
        <v>23.8</v>
      </c>
      <c r="O323" s="224">
        <v>35.5</v>
      </c>
      <c r="P323" s="224">
        <v>76.900000000000006</v>
      </c>
      <c r="Q323" s="532">
        <v>17.899999999999999</v>
      </c>
      <c r="R323" s="478">
        <v>156</v>
      </c>
      <c r="S323" s="533">
        <v>0.17</v>
      </c>
      <c r="T323" s="610">
        <v>221</v>
      </c>
      <c r="U323" s="837">
        <v>43</v>
      </c>
      <c r="V323" s="83"/>
      <c r="W323" s="3" t="s">
        <v>187</v>
      </c>
      <c r="X323" s="240" t="s">
        <v>313</v>
      </c>
      <c r="Y323" s="276">
        <v>76.099999999999994</v>
      </c>
      <c r="Z323" s="243">
        <v>76.900000000000006</v>
      </c>
    </row>
    <row r="324" spans="1:26" x14ac:dyDescent="0.2">
      <c r="A324" s="1052"/>
      <c r="B324" s="328">
        <v>45667</v>
      </c>
      <c r="C324" s="432" t="str">
        <f t="shared" si="37"/>
        <v>(金)</v>
      </c>
      <c r="D324" s="531" t="s">
        <v>400</v>
      </c>
      <c r="E324" s="474" t="s">
        <v>24</v>
      </c>
      <c r="F324" s="475">
        <v>4.4000000000000004</v>
      </c>
      <c r="G324" s="11">
        <v>6.4</v>
      </c>
      <c r="H324" s="225">
        <v>6.7</v>
      </c>
      <c r="I324" s="12">
        <v>4.5999999999999996</v>
      </c>
      <c r="J324" s="223">
        <v>4.3</v>
      </c>
      <c r="K324" s="11">
        <v>7.79</v>
      </c>
      <c r="L324" s="223">
        <v>7.86</v>
      </c>
      <c r="M324" s="12">
        <v>23.6</v>
      </c>
      <c r="N324" s="225">
        <v>23.8</v>
      </c>
      <c r="O324" s="224">
        <v>36.5</v>
      </c>
      <c r="P324" s="224">
        <v>77.2</v>
      </c>
      <c r="Q324" s="532">
        <v>17.5</v>
      </c>
      <c r="R324" s="478">
        <v>155</v>
      </c>
      <c r="S324" s="533">
        <v>0.16</v>
      </c>
      <c r="T324" s="610">
        <v>124</v>
      </c>
      <c r="U324" s="837">
        <v>44</v>
      </c>
      <c r="V324" s="83"/>
      <c r="W324" s="3" t="s">
        <v>188</v>
      </c>
      <c r="X324" s="240" t="s">
        <v>313</v>
      </c>
      <c r="Y324" s="276">
        <v>52.1</v>
      </c>
      <c r="Z324" s="243">
        <v>55.1</v>
      </c>
    </row>
    <row r="325" spans="1:26" x14ac:dyDescent="0.2">
      <c r="A325" s="1052"/>
      <c r="B325" s="328">
        <v>45668</v>
      </c>
      <c r="C325" s="432" t="str">
        <f t="shared" si="37"/>
        <v>(土)</v>
      </c>
      <c r="D325" s="531" t="s">
        <v>400</v>
      </c>
      <c r="E325" s="474" t="s">
        <v>24</v>
      </c>
      <c r="F325" s="475">
        <v>4.7</v>
      </c>
      <c r="G325" s="11">
        <v>6.3</v>
      </c>
      <c r="H325" s="225">
        <v>6.5</v>
      </c>
      <c r="I325" s="12">
        <v>4.7</v>
      </c>
      <c r="J325" s="223">
        <v>4.2</v>
      </c>
      <c r="K325" s="11">
        <v>7.73</v>
      </c>
      <c r="L325" s="223">
        <v>7.74</v>
      </c>
      <c r="M325" s="12">
        <v>23.4</v>
      </c>
      <c r="N325" s="225">
        <v>23.8</v>
      </c>
      <c r="O325" s="224"/>
      <c r="P325" s="224"/>
      <c r="Q325" s="532"/>
      <c r="R325" s="478"/>
      <c r="S325" s="533"/>
      <c r="T325" s="610">
        <v>53</v>
      </c>
      <c r="U325" s="837">
        <v>42</v>
      </c>
      <c r="V325" s="83"/>
      <c r="W325" s="3" t="s">
        <v>189</v>
      </c>
      <c r="X325" s="240" t="s">
        <v>313</v>
      </c>
      <c r="Y325" s="276">
        <v>24</v>
      </c>
      <c r="Z325" s="243">
        <v>21.8</v>
      </c>
    </row>
    <row r="326" spans="1:26" x14ac:dyDescent="0.2">
      <c r="A326" s="1052"/>
      <c r="B326" s="328">
        <v>45669</v>
      </c>
      <c r="C326" s="432" t="str">
        <f t="shared" si="37"/>
        <v>(日)</v>
      </c>
      <c r="D326" s="531" t="s">
        <v>401</v>
      </c>
      <c r="E326" s="474" t="s">
        <v>24</v>
      </c>
      <c r="F326" s="475">
        <v>2.8</v>
      </c>
      <c r="G326" s="11">
        <v>6.1</v>
      </c>
      <c r="H326" s="225">
        <v>6.2</v>
      </c>
      <c r="I326" s="12">
        <v>4.9000000000000004</v>
      </c>
      <c r="J326" s="223">
        <v>4.4000000000000004</v>
      </c>
      <c r="K326" s="11">
        <v>7.69</v>
      </c>
      <c r="L326" s="223">
        <v>7.75</v>
      </c>
      <c r="M326" s="12">
        <v>24.2</v>
      </c>
      <c r="N326" s="225">
        <v>24.2</v>
      </c>
      <c r="O326" s="224"/>
      <c r="P326" s="224"/>
      <c r="Q326" s="532"/>
      <c r="R326" s="478"/>
      <c r="S326" s="533"/>
      <c r="T326" s="610">
        <v>62</v>
      </c>
      <c r="U326" s="837">
        <v>43</v>
      </c>
      <c r="V326" s="83"/>
      <c r="W326" s="3" t="s">
        <v>190</v>
      </c>
      <c r="X326" s="240" t="s">
        <v>313</v>
      </c>
      <c r="Y326" s="139">
        <v>17</v>
      </c>
      <c r="Z326" s="244">
        <v>17.899999999999999</v>
      </c>
    </row>
    <row r="327" spans="1:26" x14ac:dyDescent="0.2">
      <c r="A327" s="1052"/>
      <c r="B327" s="328">
        <v>45670</v>
      </c>
      <c r="C327" s="432" t="str">
        <f t="shared" si="37"/>
        <v>(月)</v>
      </c>
      <c r="D327" s="531" t="s">
        <v>400</v>
      </c>
      <c r="E327" s="474" t="s">
        <v>24</v>
      </c>
      <c r="F327" s="475">
        <v>4.5</v>
      </c>
      <c r="G327" s="11">
        <v>6.5</v>
      </c>
      <c r="H327" s="225">
        <v>6.7</v>
      </c>
      <c r="I327" s="12">
        <v>4.5999999999999996</v>
      </c>
      <c r="J327" s="223">
        <v>4.5</v>
      </c>
      <c r="K327" s="11">
        <v>7.89</v>
      </c>
      <c r="L327" s="223">
        <v>7.77</v>
      </c>
      <c r="M327" s="12">
        <v>23.4</v>
      </c>
      <c r="N327" s="225">
        <v>24.2</v>
      </c>
      <c r="O327" s="224"/>
      <c r="P327" s="224"/>
      <c r="Q327" s="532"/>
      <c r="R327" s="478"/>
      <c r="S327" s="533"/>
      <c r="T327" s="610">
        <v>203</v>
      </c>
      <c r="U327" s="837">
        <v>43</v>
      </c>
      <c r="V327" s="83"/>
      <c r="W327" s="3" t="s">
        <v>191</v>
      </c>
      <c r="X327" s="240" t="s">
        <v>313</v>
      </c>
      <c r="Y327" s="141">
        <v>153</v>
      </c>
      <c r="Z327" s="310">
        <v>156</v>
      </c>
    </row>
    <row r="328" spans="1:26" x14ac:dyDescent="0.2">
      <c r="A328" s="1052"/>
      <c r="B328" s="328">
        <v>45671</v>
      </c>
      <c r="C328" s="432" t="str">
        <f t="shared" si="37"/>
        <v>(火)</v>
      </c>
      <c r="D328" s="531" t="s">
        <v>400</v>
      </c>
      <c r="E328" s="474" t="s">
        <v>24</v>
      </c>
      <c r="F328" s="475">
        <v>4.8</v>
      </c>
      <c r="G328" s="11">
        <v>6.3</v>
      </c>
      <c r="H328" s="225">
        <v>6.5</v>
      </c>
      <c r="I328" s="12">
        <v>5.4</v>
      </c>
      <c r="J328" s="223">
        <v>4.5</v>
      </c>
      <c r="K328" s="11">
        <v>7.82</v>
      </c>
      <c r="L328" s="223">
        <v>7.8</v>
      </c>
      <c r="M328" s="12">
        <v>24.7</v>
      </c>
      <c r="N328" s="225">
        <v>24.6</v>
      </c>
      <c r="O328" s="224">
        <v>36.5</v>
      </c>
      <c r="P328" s="224">
        <v>78.2</v>
      </c>
      <c r="Q328" s="532">
        <v>18.899999999999999</v>
      </c>
      <c r="R328" s="478">
        <v>161</v>
      </c>
      <c r="S328" s="533">
        <v>0.12</v>
      </c>
      <c r="T328" s="610">
        <v>557</v>
      </c>
      <c r="U328" s="837">
        <v>43</v>
      </c>
      <c r="V328" s="83"/>
      <c r="W328" s="3" t="s">
        <v>192</v>
      </c>
      <c r="X328" s="240" t="s">
        <v>313</v>
      </c>
      <c r="Y328" s="140">
        <v>0.2</v>
      </c>
      <c r="Z328" s="227">
        <v>0.17</v>
      </c>
    </row>
    <row r="329" spans="1:26" x14ac:dyDescent="0.2">
      <c r="A329" s="1052"/>
      <c r="B329" s="328">
        <v>45672</v>
      </c>
      <c r="C329" s="432" t="str">
        <f t="shared" si="37"/>
        <v>(水)</v>
      </c>
      <c r="D329" s="531" t="s">
        <v>400</v>
      </c>
      <c r="E329" s="474" t="s">
        <v>24</v>
      </c>
      <c r="F329" s="475">
        <v>6.6</v>
      </c>
      <c r="G329" s="11">
        <v>6.6</v>
      </c>
      <c r="H329" s="225">
        <v>6.7</v>
      </c>
      <c r="I329" s="12">
        <v>5.7</v>
      </c>
      <c r="J329" s="223">
        <v>4.5999999999999996</v>
      </c>
      <c r="K329" s="11">
        <v>7.85</v>
      </c>
      <c r="L329" s="223">
        <v>7.78</v>
      </c>
      <c r="M329" s="12">
        <v>25.3</v>
      </c>
      <c r="N329" s="225">
        <v>25.1</v>
      </c>
      <c r="O329" s="224">
        <v>37.299999999999997</v>
      </c>
      <c r="P329" s="224">
        <v>79.2</v>
      </c>
      <c r="Q329" s="532">
        <v>19.600000000000001</v>
      </c>
      <c r="R329" s="478">
        <v>162</v>
      </c>
      <c r="S329" s="533">
        <v>0.11</v>
      </c>
      <c r="T329" s="610">
        <v>486</v>
      </c>
      <c r="U329" s="837">
        <v>43</v>
      </c>
      <c r="V329" s="95"/>
      <c r="W329" s="3" t="s">
        <v>14</v>
      </c>
      <c r="X329" s="240" t="s">
        <v>313</v>
      </c>
      <c r="Y329" s="138">
        <v>3.3</v>
      </c>
      <c r="Z329" s="228">
        <v>3.3</v>
      </c>
    </row>
    <row r="330" spans="1:26" x14ac:dyDescent="0.2">
      <c r="A330" s="1052"/>
      <c r="B330" s="328">
        <v>45673</v>
      </c>
      <c r="C330" s="432" t="str">
        <f t="shared" si="37"/>
        <v>(木)</v>
      </c>
      <c r="D330" s="531" t="s">
        <v>401</v>
      </c>
      <c r="E330" s="474" t="s">
        <v>24</v>
      </c>
      <c r="F330" s="475">
        <v>4.0999999999999996</v>
      </c>
      <c r="G330" s="11">
        <v>6.1</v>
      </c>
      <c r="H330" s="225">
        <v>6.4</v>
      </c>
      <c r="I330" s="12">
        <v>6.1</v>
      </c>
      <c r="J330" s="223">
        <v>3.8</v>
      </c>
      <c r="K330" s="11">
        <v>7.9</v>
      </c>
      <c r="L330" s="223">
        <v>7.71</v>
      </c>
      <c r="M330" s="12">
        <v>26.2</v>
      </c>
      <c r="N330" s="225">
        <v>25.9</v>
      </c>
      <c r="O330" s="224">
        <v>39</v>
      </c>
      <c r="P330" s="224">
        <v>80.599999999999994</v>
      </c>
      <c r="Q330" s="532">
        <v>21.6</v>
      </c>
      <c r="R330" s="478">
        <v>165</v>
      </c>
      <c r="S330" s="533">
        <v>0.08</v>
      </c>
      <c r="T330" s="610">
        <v>1308</v>
      </c>
      <c r="U330" s="837">
        <v>44</v>
      </c>
      <c r="V330" s="83"/>
      <c r="W330" s="3" t="s">
        <v>15</v>
      </c>
      <c r="X330" s="240" t="s">
        <v>313</v>
      </c>
      <c r="Y330" s="138">
        <v>1.4</v>
      </c>
      <c r="Z330" s="228">
        <v>1.4</v>
      </c>
    </row>
    <row r="331" spans="1:26" x14ac:dyDescent="0.2">
      <c r="A331" s="1052"/>
      <c r="B331" s="328">
        <v>45674</v>
      </c>
      <c r="C331" s="432" t="str">
        <f t="shared" si="37"/>
        <v>(金)</v>
      </c>
      <c r="D331" s="531" t="s">
        <v>400</v>
      </c>
      <c r="E331" s="474" t="s">
        <v>24</v>
      </c>
      <c r="F331" s="475">
        <v>6.5</v>
      </c>
      <c r="G331" s="11">
        <v>5.9</v>
      </c>
      <c r="H331" s="225">
        <v>6.2</v>
      </c>
      <c r="I331" s="12">
        <v>6.5</v>
      </c>
      <c r="J331" s="223">
        <v>3.5</v>
      </c>
      <c r="K331" s="11">
        <v>8.15</v>
      </c>
      <c r="L331" s="223">
        <v>7.79</v>
      </c>
      <c r="M331" s="12">
        <v>26</v>
      </c>
      <c r="N331" s="225">
        <v>26.3</v>
      </c>
      <c r="O331" s="224">
        <v>38.5</v>
      </c>
      <c r="P331" s="224">
        <v>79.099999999999994</v>
      </c>
      <c r="Q331" s="532">
        <v>22.1</v>
      </c>
      <c r="R331" s="478">
        <v>176</v>
      </c>
      <c r="S331" s="533">
        <v>7.0000000000000007E-2</v>
      </c>
      <c r="T331" s="610">
        <v>946</v>
      </c>
      <c r="U331" s="837">
        <v>43</v>
      </c>
      <c r="V331" s="83"/>
      <c r="W331" s="3" t="s">
        <v>193</v>
      </c>
      <c r="X331" s="240" t="s">
        <v>313</v>
      </c>
      <c r="Y331" s="138">
        <v>12.1</v>
      </c>
      <c r="Z331" s="228">
        <v>12.4</v>
      </c>
    </row>
    <row r="332" spans="1:26" x14ac:dyDescent="0.2">
      <c r="A332" s="1052"/>
      <c r="B332" s="328">
        <v>45675</v>
      </c>
      <c r="C332" s="432" t="str">
        <f t="shared" si="37"/>
        <v>(土)</v>
      </c>
      <c r="D332" s="531" t="s">
        <v>400</v>
      </c>
      <c r="E332" s="474" t="s">
        <v>24</v>
      </c>
      <c r="F332" s="475">
        <v>3.8</v>
      </c>
      <c r="G332" s="11">
        <v>5.7</v>
      </c>
      <c r="H332" s="225">
        <v>5.8</v>
      </c>
      <c r="I332" s="12">
        <v>8.6999999999999993</v>
      </c>
      <c r="J332" s="223">
        <v>3.1</v>
      </c>
      <c r="K332" s="11">
        <v>8.1</v>
      </c>
      <c r="L332" s="223">
        <v>7.77</v>
      </c>
      <c r="M332" s="12">
        <v>26.2</v>
      </c>
      <c r="N332" s="225">
        <v>26.6</v>
      </c>
      <c r="O332" s="224"/>
      <c r="P332" s="224"/>
      <c r="Q332" s="532"/>
      <c r="R332" s="478"/>
      <c r="S332" s="533"/>
      <c r="T332" s="610">
        <v>969</v>
      </c>
      <c r="U332" s="837">
        <v>44</v>
      </c>
      <c r="V332" s="83"/>
      <c r="W332" s="3" t="s">
        <v>194</v>
      </c>
      <c r="X332" s="240" t="s">
        <v>313</v>
      </c>
      <c r="Y332" s="140">
        <v>2.1000000000000001E-2</v>
      </c>
      <c r="Z332" s="229">
        <v>1.7999999999999999E-2</v>
      </c>
    </row>
    <row r="333" spans="1:26" x14ac:dyDescent="0.2">
      <c r="A333" s="1052"/>
      <c r="B333" s="328">
        <v>45676</v>
      </c>
      <c r="C333" s="432" t="str">
        <f t="shared" si="37"/>
        <v>(日)</v>
      </c>
      <c r="D333" s="531" t="s">
        <v>400</v>
      </c>
      <c r="E333" s="474">
        <v>0</v>
      </c>
      <c r="F333" s="475">
        <v>2.8</v>
      </c>
      <c r="G333" s="11">
        <v>6</v>
      </c>
      <c r="H333" s="225">
        <v>5.9</v>
      </c>
      <c r="I333" s="12">
        <v>7.3</v>
      </c>
      <c r="J333" s="223">
        <v>2.7</v>
      </c>
      <c r="K333" s="11">
        <v>8.35</v>
      </c>
      <c r="L333" s="223">
        <v>7.85</v>
      </c>
      <c r="M333" s="12">
        <v>26</v>
      </c>
      <c r="N333" s="225">
        <v>26.2</v>
      </c>
      <c r="O333" s="224"/>
      <c r="P333" s="224"/>
      <c r="Q333" s="532"/>
      <c r="R333" s="478"/>
      <c r="S333" s="533"/>
      <c r="T333" s="610">
        <v>881</v>
      </c>
      <c r="U333" s="837">
        <v>44</v>
      </c>
      <c r="V333" s="83"/>
      <c r="W333" s="3" t="s">
        <v>16</v>
      </c>
      <c r="X333" s="240" t="s">
        <v>313</v>
      </c>
      <c r="Y333" s="140">
        <v>0.04</v>
      </c>
      <c r="Z333" s="229">
        <v>0.03</v>
      </c>
    </row>
    <row r="334" spans="1:26" x14ac:dyDescent="0.2">
      <c r="A334" s="1052"/>
      <c r="B334" s="328">
        <v>45677</v>
      </c>
      <c r="C334" s="432" t="str">
        <f t="shared" si="37"/>
        <v>(月)</v>
      </c>
      <c r="D334" s="531" t="s">
        <v>401</v>
      </c>
      <c r="E334" s="474">
        <v>3</v>
      </c>
      <c r="F334" s="475">
        <v>6.4</v>
      </c>
      <c r="G334" s="11">
        <v>6.2</v>
      </c>
      <c r="H334" s="225">
        <v>6.4</v>
      </c>
      <c r="I334" s="12">
        <v>6.8</v>
      </c>
      <c r="J334" s="223">
        <v>4.3</v>
      </c>
      <c r="K334" s="11">
        <v>8.34</v>
      </c>
      <c r="L334" s="223">
        <v>7.79</v>
      </c>
      <c r="M334" s="12">
        <v>25.5</v>
      </c>
      <c r="N334" s="225">
        <v>26.8</v>
      </c>
      <c r="O334" s="224">
        <v>41.1</v>
      </c>
      <c r="P334" s="224">
        <v>84.1</v>
      </c>
      <c r="Q334" s="532">
        <v>22.3</v>
      </c>
      <c r="R334" s="478">
        <v>180</v>
      </c>
      <c r="S334" s="533">
        <v>0.09</v>
      </c>
      <c r="T334" s="610">
        <v>1146</v>
      </c>
      <c r="U334" s="837">
        <v>45</v>
      </c>
      <c r="V334" s="83"/>
      <c r="W334" s="3" t="s">
        <v>195</v>
      </c>
      <c r="X334" s="240" t="s">
        <v>313</v>
      </c>
      <c r="Y334" s="140">
        <v>2.16</v>
      </c>
      <c r="Z334" s="229">
        <v>2.11</v>
      </c>
    </row>
    <row r="335" spans="1:26" x14ac:dyDescent="0.2">
      <c r="A335" s="1052"/>
      <c r="B335" s="328">
        <v>45678</v>
      </c>
      <c r="C335" s="432" t="str">
        <f t="shared" si="37"/>
        <v>(火)</v>
      </c>
      <c r="D335" s="531" t="s">
        <v>401</v>
      </c>
      <c r="E335" s="474" t="s">
        <v>24</v>
      </c>
      <c r="F335" s="475">
        <v>8.3000000000000007</v>
      </c>
      <c r="G335" s="11">
        <v>7.1</v>
      </c>
      <c r="H335" s="225">
        <v>7</v>
      </c>
      <c r="I335" s="12">
        <v>6.9</v>
      </c>
      <c r="J335" s="223">
        <v>3.4</v>
      </c>
      <c r="K335" s="11">
        <v>8.25</v>
      </c>
      <c r="L335" s="223">
        <v>7.78</v>
      </c>
      <c r="M335" s="12">
        <v>25.8</v>
      </c>
      <c r="N335" s="225">
        <v>26.4</v>
      </c>
      <c r="O335" s="224">
        <v>41</v>
      </c>
      <c r="P335" s="224">
        <v>84.5</v>
      </c>
      <c r="Q335" s="532">
        <v>19.399999999999999</v>
      </c>
      <c r="R335" s="478">
        <v>175</v>
      </c>
      <c r="S335" s="533">
        <v>7.0000000000000007E-2</v>
      </c>
      <c r="T335" s="610">
        <v>1215</v>
      </c>
      <c r="U335" s="837">
        <v>46</v>
      </c>
      <c r="V335" s="83"/>
      <c r="W335" s="3" t="s">
        <v>196</v>
      </c>
      <c r="X335" s="240" t="s">
        <v>313</v>
      </c>
      <c r="Y335" s="140">
        <v>8.2000000000000003E-2</v>
      </c>
      <c r="Z335" s="229">
        <v>7.5999999999999998E-2</v>
      </c>
    </row>
    <row r="336" spans="1:26" x14ac:dyDescent="0.2">
      <c r="A336" s="1052"/>
      <c r="B336" s="328">
        <v>45679</v>
      </c>
      <c r="C336" s="432" t="str">
        <f t="shared" si="37"/>
        <v>(水)</v>
      </c>
      <c r="D336" s="531" t="s">
        <v>400</v>
      </c>
      <c r="E336" s="474" t="s">
        <v>24</v>
      </c>
      <c r="F336" s="475">
        <v>6.9</v>
      </c>
      <c r="G336" s="11">
        <v>6.9</v>
      </c>
      <c r="H336" s="225">
        <v>6.9</v>
      </c>
      <c r="I336" s="12">
        <v>5.2</v>
      </c>
      <c r="J336" s="223">
        <v>2.9</v>
      </c>
      <c r="K336" s="11">
        <v>8.36</v>
      </c>
      <c r="L336" s="223">
        <v>7.85</v>
      </c>
      <c r="M336" s="12">
        <v>25.7</v>
      </c>
      <c r="N336" s="225">
        <v>25.9</v>
      </c>
      <c r="O336" s="224">
        <v>36.5</v>
      </c>
      <c r="P336" s="224">
        <v>78.7</v>
      </c>
      <c r="Q336" s="532">
        <v>23.6</v>
      </c>
      <c r="R336" s="478">
        <v>168</v>
      </c>
      <c r="S336" s="533">
        <v>7.0000000000000007E-2</v>
      </c>
      <c r="T336" s="610">
        <v>1180</v>
      </c>
      <c r="U336" s="837">
        <v>43</v>
      </c>
      <c r="V336" s="83"/>
      <c r="W336" s="3" t="s">
        <v>197</v>
      </c>
      <c r="X336" s="240" t="s">
        <v>313</v>
      </c>
      <c r="Y336" s="138">
        <v>32</v>
      </c>
      <c r="Z336" s="228">
        <v>33.200000000000003</v>
      </c>
    </row>
    <row r="337" spans="1:26" x14ac:dyDescent="0.2">
      <c r="A337" s="1052"/>
      <c r="B337" s="328">
        <v>45680</v>
      </c>
      <c r="C337" s="432" t="str">
        <f t="shared" si="37"/>
        <v>(木)</v>
      </c>
      <c r="D337" s="531" t="s">
        <v>401</v>
      </c>
      <c r="E337" s="474" t="s">
        <v>24</v>
      </c>
      <c r="F337" s="475">
        <v>5.8</v>
      </c>
      <c r="G337" s="11">
        <v>7.2</v>
      </c>
      <c r="H337" s="225">
        <v>7.2</v>
      </c>
      <c r="I337" s="12">
        <v>5.9</v>
      </c>
      <c r="J337" s="223">
        <v>2.6</v>
      </c>
      <c r="K337" s="11">
        <v>7.96</v>
      </c>
      <c r="L337" s="223">
        <v>7.69</v>
      </c>
      <c r="M337" s="12">
        <v>26.6</v>
      </c>
      <c r="N337" s="225">
        <v>26.5</v>
      </c>
      <c r="O337" s="224">
        <v>36.200000000000003</v>
      </c>
      <c r="P337" s="224">
        <v>81.099999999999994</v>
      </c>
      <c r="Q337" s="532">
        <v>24</v>
      </c>
      <c r="R337" s="478">
        <v>170</v>
      </c>
      <c r="S337" s="533">
        <v>7.0000000000000007E-2</v>
      </c>
      <c r="T337" s="610">
        <v>1103</v>
      </c>
      <c r="U337" s="837">
        <v>43</v>
      </c>
      <c r="V337" s="83"/>
      <c r="W337" s="3" t="s">
        <v>17</v>
      </c>
      <c r="X337" s="240" t="s">
        <v>313</v>
      </c>
      <c r="Y337" s="138">
        <v>20.5</v>
      </c>
      <c r="Z337" s="228">
        <v>20.3</v>
      </c>
    </row>
    <row r="338" spans="1:26" x14ac:dyDescent="0.2">
      <c r="A338" s="1052"/>
      <c r="B338" s="328">
        <v>45681</v>
      </c>
      <c r="C338" s="432" t="str">
        <f t="shared" si="37"/>
        <v>(金)</v>
      </c>
      <c r="D338" s="531" t="s">
        <v>400</v>
      </c>
      <c r="E338" s="474" t="s">
        <v>24</v>
      </c>
      <c r="F338" s="475">
        <v>6.4</v>
      </c>
      <c r="G338" s="11">
        <v>7.7</v>
      </c>
      <c r="H338" s="225">
        <v>7.8</v>
      </c>
      <c r="I338" s="12">
        <v>6.5</v>
      </c>
      <c r="J338" s="223">
        <v>3.5</v>
      </c>
      <c r="K338" s="11">
        <v>8.68</v>
      </c>
      <c r="L338" s="223">
        <v>8.15</v>
      </c>
      <c r="M338" s="12">
        <v>25.5</v>
      </c>
      <c r="N338" s="225">
        <v>26.2</v>
      </c>
      <c r="O338" s="224">
        <v>36</v>
      </c>
      <c r="P338" s="224">
        <v>79.2</v>
      </c>
      <c r="Q338" s="532">
        <v>23.7</v>
      </c>
      <c r="R338" s="478">
        <v>168</v>
      </c>
      <c r="S338" s="533">
        <v>7.0000000000000007E-2</v>
      </c>
      <c r="T338" s="610">
        <v>1360</v>
      </c>
      <c r="U338" s="837">
        <v>43</v>
      </c>
      <c r="V338" s="83"/>
      <c r="W338" s="3" t="s">
        <v>198</v>
      </c>
      <c r="X338" s="240" t="s">
        <v>184</v>
      </c>
      <c r="Y338" s="138">
        <v>4.3</v>
      </c>
      <c r="Z338" s="228">
        <v>3.9</v>
      </c>
    </row>
    <row r="339" spans="1:26" x14ac:dyDescent="0.2">
      <c r="A339" s="1052"/>
      <c r="B339" s="328">
        <v>45682</v>
      </c>
      <c r="C339" s="432" t="str">
        <f t="shared" si="37"/>
        <v>(土)</v>
      </c>
      <c r="D339" s="531" t="s">
        <v>402</v>
      </c>
      <c r="E339" s="474">
        <v>0.5</v>
      </c>
      <c r="F339" s="475">
        <v>5.0999999999999996</v>
      </c>
      <c r="G339" s="11">
        <v>8.5</v>
      </c>
      <c r="H339" s="225">
        <v>8.1999999999999993</v>
      </c>
      <c r="I339" s="12">
        <v>7.4</v>
      </c>
      <c r="J339" s="223">
        <v>3</v>
      </c>
      <c r="K339" s="11">
        <v>8.32</v>
      </c>
      <c r="L339" s="223">
        <v>7.79</v>
      </c>
      <c r="M339" s="12">
        <v>25.9</v>
      </c>
      <c r="N339" s="225">
        <v>26.2</v>
      </c>
      <c r="O339" s="224"/>
      <c r="P339" s="224"/>
      <c r="Q339" s="532"/>
      <c r="R339" s="478"/>
      <c r="S339" s="533"/>
      <c r="T339" s="610">
        <v>1215</v>
      </c>
      <c r="U339" s="837">
        <v>44</v>
      </c>
      <c r="V339" s="83"/>
      <c r="W339" s="3" t="s">
        <v>199</v>
      </c>
      <c r="X339" s="240" t="s">
        <v>313</v>
      </c>
      <c r="Y339" s="138">
        <v>5.0999999999999996</v>
      </c>
      <c r="Z339" s="228">
        <v>5.2</v>
      </c>
    </row>
    <row r="340" spans="1:26" x14ac:dyDescent="0.2">
      <c r="A340" s="1052"/>
      <c r="B340" s="328">
        <v>45683</v>
      </c>
      <c r="C340" s="432" t="str">
        <f t="shared" si="37"/>
        <v>(日)</v>
      </c>
      <c r="D340" s="531" t="s">
        <v>400</v>
      </c>
      <c r="E340" s="474" t="s">
        <v>24</v>
      </c>
      <c r="F340" s="475">
        <v>5.3</v>
      </c>
      <c r="G340" s="11">
        <v>8.1999999999999993</v>
      </c>
      <c r="H340" s="225">
        <v>8.1999999999999993</v>
      </c>
      <c r="I340" s="12">
        <v>8.1999999999999993</v>
      </c>
      <c r="J340" s="223">
        <v>3.1</v>
      </c>
      <c r="K340" s="11">
        <v>8.48</v>
      </c>
      <c r="L340" s="223">
        <v>7.91</v>
      </c>
      <c r="M340" s="12">
        <v>25.9</v>
      </c>
      <c r="N340" s="225">
        <v>26</v>
      </c>
      <c r="O340" s="224"/>
      <c r="P340" s="224"/>
      <c r="Q340" s="532"/>
      <c r="R340" s="478"/>
      <c r="S340" s="533"/>
      <c r="T340" s="610">
        <v>1377</v>
      </c>
      <c r="U340" s="837">
        <v>45</v>
      </c>
      <c r="V340" s="83"/>
      <c r="W340" s="3"/>
      <c r="X340" s="289"/>
      <c r="Y340" s="311"/>
      <c r="Z340" s="312"/>
    </row>
    <row r="341" spans="1:26" x14ac:dyDescent="0.2">
      <c r="A341" s="1052"/>
      <c r="B341" s="328">
        <v>45684</v>
      </c>
      <c r="C341" s="432" t="str">
        <f t="shared" si="37"/>
        <v>(月)</v>
      </c>
      <c r="D341" s="531" t="s">
        <v>400</v>
      </c>
      <c r="E341" s="474" t="s">
        <v>24</v>
      </c>
      <c r="F341" s="475">
        <v>5.5</v>
      </c>
      <c r="G341" s="11">
        <v>8.4</v>
      </c>
      <c r="H341" s="225">
        <v>8.4</v>
      </c>
      <c r="I341" s="12">
        <v>7.6</v>
      </c>
      <c r="J341" s="223">
        <v>2.9</v>
      </c>
      <c r="K341" s="11">
        <v>8.52</v>
      </c>
      <c r="L341" s="223">
        <v>7.9</v>
      </c>
      <c r="M341" s="12">
        <v>25.6</v>
      </c>
      <c r="N341" s="225">
        <v>26</v>
      </c>
      <c r="O341" s="224">
        <v>35.200000000000003</v>
      </c>
      <c r="P341" s="224">
        <v>79.2</v>
      </c>
      <c r="Q341" s="532">
        <v>24.2</v>
      </c>
      <c r="R341" s="478">
        <v>163</v>
      </c>
      <c r="S341" s="533">
        <v>7.0000000000000007E-2</v>
      </c>
      <c r="T341" s="610">
        <v>1574</v>
      </c>
      <c r="U341" s="837">
        <v>43</v>
      </c>
      <c r="V341" s="95"/>
      <c r="W341" s="3"/>
      <c r="X341" s="289"/>
      <c r="Y341" s="290"/>
      <c r="Z341" s="289"/>
    </row>
    <row r="342" spans="1:26" ht="13.5" customHeight="1" x14ac:dyDescent="0.2">
      <c r="A342" s="1052"/>
      <c r="B342" s="328">
        <v>45685</v>
      </c>
      <c r="C342" s="432" t="str">
        <f t="shared" si="37"/>
        <v>(火)</v>
      </c>
      <c r="D342" s="549" t="s">
        <v>400</v>
      </c>
      <c r="E342" s="197">
        <v>0</v>
      </c>
      <c r="F342" s="550">
        <v>7.3</v>
      </c>
      <c r="G342" s="121">
        <v>8.5</v>
      </c>
      <c r="H342" s="551">
        <v>8.6</v>
      </c>
      <c r="I342" s="552">
        <v>7.1</v>
      </c>
      <c r="J342" s="553">
        <v>3.1</v>
      </c>
      <c r="K342" s="121">
        <v>8.5299999999999994</v>
      </c>
      <c r="L342" s="553">
        <v>7.85</v>
      </c>
      <c r="M342" s="552">
        <v>25.4</v>
      </c>
      <c r="N342" s="551">
        <v>26</v>
      </c>
      <c r="O342" s="556">
        <v>34.6</v>
      </c>
      <c r="P342" s="556">
        <v>79.400000000000006</v>
      </c>
      <c r="Q342" s="557">
        <v>24</v>
      </c>
      <c r="R342" s="558">
        <v>162</v>
      </c>
      <c r="S342" s="559">
        <v>0.04</v>
      </c>
      <c r="T342" s="692">
        <v>1642</v>
      </c>
      <c r="U342" s="843">
        <v>43</v>
      </c>
      <c r="V342" s="83"/>
      <c r="W342" s="291"/>
      <c r="X342" s="292"/>
      <c r="Y342" s="293"/>
      <c r="Z342" s="292"/>
    </row>
    <row r="343" spans="1:26" x14ac:dyDescent="0.2">
      <c r="A343" s="1052"/>
      <c r="B343" s="328">
        <v>45686</v>
      </c>
      <c r="C343" s="432" t="str">
        <f t="shared" si="37"/>
        <v>(水)</v>
      </c>
      <c r="D343" s="531" t="s">
        <v>400</v>
      </c>
      <c r="E343" s="474" t="s">
        <v>24</v>
      </c>
      <c r="F343" s="475">
        <v>7.9</v>
      </c>
      <c r="G343" s="11">
        <v>8.5</v>
      </c>
      <c r="H343" s="225">
        <v>8.6999999999999993</v>
      </c>
      <c r="I343" s="12">
        <v>7.4</v>
      </c>
      <c r="J343" s="223">
        <v>3.2</v>
      </c>
      <c r="K343" s="11">
        <v>8.6</v>
      </c>
      <c r="L343" s="223">
        <v>7.86</v>
      </c>
      <c r="M343" s="12">
        <v>25.9</v>
      </c>
      <c r="N343" s="225">
        <v>26.1</v>
      </c>
      <c r="O343" s="224">
        <v>35.5</v>
      </c>
      <c r="P343" s="224">
        <v>79.400000000000006</v>
      </c>
      <c r="Q343" s="532">
        <v>24.2</v>
      </c>
      <c r="R343" s="478">
        <v>166</v>
      </c>
      <c r="S343" s="533">
        <v>0.05</v>
      </c>
      <c r="T343" s="610">
        <v>1839</v>
      </c>
      <c r="U343" s="837">
        <v>42</v>
      </c>
      <c r="V343" s="83"/>
      <c r="W343" s="9" t="s">
        <v>23</v>
      </c>
      <c r="X343" s="1" t="s">
        <v>24</v>
      </c>
      <c r="Y343" s="1" t="s">
        <v>24</v>
      </c>
      <c r="Z343" s="333" t="s">
        <v>24</v>
      </c>
    </row>
    <row r="344" spans="1:26" ht="13.5" customHeight="1" x14ac:dyDescent="0.2">
      <c r="A344" s="1052"/>
      <c r="B344" s="328">
        <v>45687</v>
      </c>
      <c r="C344" s="432" t="str">
        <f t="shared" si="37"/>
        <v>(木)</v>
      </c>
      <c r="D344" s="531" t="s">
        <v>400</v>
      </c>
      <c r="E344" s="474" t="s">
        <v>24</v>
      </c>
      <c r="F344" s="475">
        <v>6.4</v>
      </c>
      <c r="G344" s="11">
        <v>8.3000000000000007</v>
      </c>
      <c r="H344" s="225">
        <v>8.6999999999999993</v>
      </c>
      <c r="I344" s="12">
        <v>6.2</v>
      </c>
      <c r="J344" s="223">
        <v>2.5</v>
      </c>
      <c r="K344" s="11">
        <v>8.51</v>
      </c>
      <c r="L344" s="223">
        <v>7.77</v>
      </c>
      <c r="M344" s="12">
        <v>25.5</v>
      </c>
      <c r="N344" s="225">
        <v>26.5</v>
      </c>
      <c r="O344" s="224">
        <v>34</v>
      </c>
      <c r="P344" s="224">
        <v>80.2</v>
      </c>
      <c r="Q344" s="532">
        <v>25.1</v>
      </c>
      <c r="R344" s="478">
        <v>166</v>
      </c>
      <c r="S344" s="533">
        <v>0.04</v>
      </c>
      <c r="T344" s="610">
        <v>1847</v>
      </c>
      <c r="U344" s="837">
        <v>42</v>
      </c>
      <c r="V344" s="83"/>
      <c r="W344" s="574" t="s">
        <v>301</v>
      </c>
      <c r="X344" s="575"/>
      <c r="Y344" s="575"/>
      <c r="Z344" s="576"/>
    </row>
    <row r="345" spans="1:26" x14ac:dyDescent="0.2">
      <c r="A345" s="1052"/>
      <c r="B345" s="328">
        <v>45688</v>
      </c>
      <c r="C345" s="432" t="str">
        <f t="shared" si="37"/>
        <v>(金)</v>
      </c>
      <c r="D345" s="473" t="s">
        <v>400</v>
      </c>
      <c r="E345" s="474" t="s">
        <v>24</v>
      </c>
      <c r="F345" s="475">
        <v>6.8</v>
      </c>
      <c r="G345" s="11">
        <v>8.1</v>
      </c>
      <c r="H345" s="223">
        <v>8.3000000000000007</v>
      </c>
      <c r="I345" s="12">
        <v>6.7</v>
      </c>
      <c r="J345" s="225">
        <v>2.5</v>
      </c>
      <c r="K345" s="11">
        <v>8.52</v>
      </c>
      <c r="L345" s="223">
        <v>7.78</v>
      </c>
      <c r="M345" s="12">
        <v>25.8</v>
      </c>
      <c r="N345" s="225">
        <v>26.2</v>
      </c>
      <c r="O345" s="224">
        <v>34.1</v>
      </c>
      <c r="P345" s="224">
        <v>79.400000000000006</v>
      </c>
      <c r="Q345" s="532">
        <v>25.1</v>
      </c>
      <c r="R345" s="478">
        <v>165</v>
      </c>
      <c r="S345" s="533">
        <v>0.04</v>
      </c>
      <c r="T345" s="548">
        <v>1668</v>
      </c>
      <c r="U345" s="837">
        <v>42</v>
      </c>
      <c r="V345" s="83"/>
      <c r="W345" s="577"/>
      <c r="X345" s="578"/>
      <c r="Y345" s="578"/>
      <c r="Z345" s="579"/>
    </row>
    <row r="346" spans="1:26" x14ac:dyDescent="0.2">
      <c r="A346" s="1052"/>
      <c r="B346" s="1043" t="s">
        <v>239</v>
      </c>
      <c r="C346" s="1043"/>
      <c r="D346" s="479"/>
      <c r="E346" s="464">
        <f>MAX(E315:E345)</f>
        <v>20</v>
      </c>
      <c r="F346" s="480">
        <f t="shared" ref="F346:U346" si="38">IF(COUNT(F315:F345)=0,"",MAX(F315:F345))</f>
        <v>8.8000000000000007</v>
      </c>
      <c r="G346" s="10">
        <f t="shared" si="38"/>
        <v>8.5</v>
      </c>
      <c r="H346" s="222">
        <f t="shared" si="38"/>
        <v>8.6999999999999993</v>
      </c>
      <c r="I346" s="466">
        <f t="shared" si="38"/>
        <v>8.6999999999999993</v>
      </c>
      <c r="J346" s="467">
        <f t="shared" si="38"/>
        <v>4.5999999999999996</v>
      </c>
      <c r="K346" s="10">
        <f t="shared" si="38"/>
        <v>8.68</v>
      </c>
      <c r="L346" s="222">
        <f t="shared" si="38"/>
        <v>8.15</v>
      </c>
      <c r="M346" s="466">
        <f t="shared" si="38"/>
        <v>27.1</v>
      </c>
      <c r="N346" s="467">
        <f t="shared" si="38"/>
        <v>29.5</v>
      </c>
      <c r="O346" s="468">
        <f t="shared" si="38"/>
        <v>41.1</v>
      </c>
      <c r="P346" s="468">
        <f t="shared" si="38"/>
        <v>84.5</v>
      </c>
      <c r="Q346" s="518">
        <f t="shared" si="38"/>
        <v>25.1</v>
      </c>
      <c r="R346" s="484">
        <f t="shared" si="38"/>
        <v>180</v>
      </c>
      <c r="S346" s="485">
        <f t="shared" si="38"/>
        <v>0.17</v>
      </c>
      <c r="T346" s="828">
        <f t="shared" si="38"/>
        <v>1847</v>
      </c>
      <c r="U346" s="836">
        <f t="shared" si="38"/>
        <v>53</v>
      </c>
      <c r="V346" s="83"/>
      <c r="W346" s="577"/>
      <c r="X346" s="578"/>
      <c r="Y346" s="578"/>
      <c r="Z346" s="579"/>
    </row>
    <row r="347" spans="1:26" x14ac:dyDescent="0.2">
      <c r="A347" s="1052"/>
      <c r="B347" s="1044" t="s">
        <v>240</v>
      </c>
      <c r="C347" s="1044"/>
      <c r="D347" s="233"/>
      <c r="E347" s="234">
        <f>MIN(E315:E345)</f>
        <v>0</v>
      </c>
      <c r="F347" s="487">
        <f t="shared" ref="F347:U347" si="39">IF(COUNT(F315:F345)=0,"",MIN(F315:F345))</f>
        <v>1.6</v>
      </c>
      <c r="G347" s="11">
        <f t="shared" si="39"/>
        <v>5.7</v>
      </c>
      <c r="H347" s="223">
        <f t="shared" si="39"/>
        <v>5.8</v>
      </c>
      <c r="I347" s="12">
        <f t="shared" si="39"/>
        <v>3.5</v>
      </c>
      <c r="J347" s="225">
        <f t="shared" si="39"/>
        <v>2.1</v>
      </c>
      <c r="K347" s="11">
        <f t="shared" si="39"/>
        <v>7.69</v>
      </c>
      <c r="L347" s="223">
        <f t="shared" si="39"/>
        <v>7.69</v>
      </c>
      <c r="M347" s="12">
        <f t="shared" si="39"/>
        <v>23.3</v>
      </c>
      <c r="N347" s="225">
        <f t="shared" si="39"/>
        <v>23.8</v>
      </c>
      <c r="O347" s="224">
        <f t="shared" si="39"/>
        <v>34</v>
      </c>
      <c r="P347" s="224">
        <f t="shared" si="39"/>
        <v>76.900000000000006</v>
      </c>
      <c r="Q347" s="490">
        <f t="shared" si="39"/>
        <v>17.5</v>
      </c>
      <c r="R347" s="491">
        <f t="shared" si="39"/>
        <v>155</v>
      </c>
      <c r="S347" s="492">
        <f t="shared" si="39"/>
        <v>0.04</v>
      </c>
      <c r="T347" s="827"/>
      <c r="U347" s="837">
        <f t="shared" si="39"/>
        <v>41</v>
      </c>
      <c r="V347" s="83"/>
      <c r="W347" s="577"/>
      <c r="X347" s="578"/>
      <c r="Y347" s="578"/>
      <c r="Z347" s="579"/>
    </row>
    <row r="348" spans="1:26" x14ac:dyDescent="0.2">
      <c r="A348" s="1052"/>
      <c r="B348" s="1044" t="s">
        <v>241</v>
      </c>
      <c r="C348" s="1044"/>
      <c r="D348" s="416"/>
      <c r="E348" s="235"/>
      <c r="F348" s="494">
        <f t="shared" ref="F348:U348" si="40">IF(COUNT(F315:F345)=0,"",AVERAGE(F315:F345))</f>
        <v>5.490322580645163</v>
      </c>
      <c r="G348" s="309">
        <f t="shared" si="40"/>
        <v>7.0064516129032244</v>
      </c>
      <c r="H348" s="510">
        <f t="shared" si="40"/>
        <v>7.0870967741935482</v>
      </c>
      <c r="I348" s="511">
        <f t="shared" si="40"/>
        <v>5.73548387096774</v>
      </c>
      <c r="J348" s="512">
        <f t="shared" si="40"/>
        <v>3.2935483870967741</v>
      </c>
      <c r="K348" s="309">
        <f t="shared" si="40"/>
        <v>8.1316129032258058</v>
      </c>
      <c r="L348" s="510">
        <f t="shared" si="40"/>
        <v>7.8190322580645155</v>
      </c>
      <c r="M348" s="511">
        <f t="shared" si="40"/>
        <v>25.393548387096768</v>
      </c>
      <c r="N348" s="512">
        <f t="shared" si="40"/>
        <v>25.803225806451618</v>
      </c>
      <c r="O348" s="513">
        <f t="shared" si="40"/>
        <v>36.526315789473692</v>
      </c>
      <c r="P348" s="513">
        <f t="shared" si="40"/>
        <v>79.573684210526338</v>
      </c>
      <c r="Q348" s="520">
        <f t="shared" si="40"/>
        <v>21.757894736842108</v>
      </c>
      <c r="R348" s="521">
        <f t="shared" si="40"/>
        <v>166</v>
      </c>
      <c r="S348" s="522">
        <f t="shared" si="40"/>
        <v>8.5263157894736874E-2</v>
      </c>
      <c r="T348" s="829"/>
      <c r="U348" s="840">
        <f t="shared" si="40"/>
        <v>43.483870967741936</v>
      </c>
      <c r="V348" s="83"/>
      <c r="W348" s="577"/>
      <c r="X348" s="578"/>
      <c r="Y348" s="578"/>
      <c r="Z348" s="579"/>
    </row>
    <row r="349" spans="1:26" x14ac:dyDescent="0.2">
      <c r="A349" s="1053"/>
      <c r="B349" s="1045" t="s">
        <v>242</v>
      </c>
      <c r="C349" s="1045"/>
      <c r="D349" s="394"/>
      <c r="E349" s="497">
        <f>SUM(E315:E345)</f>
        <v>24</v>
      </c>
      <c r="F349" s="236"/>
      <c r="G349" s="236"/>
      <c r="H349" s="388"/>
      <c r="I349" s="236"/>
      <c r="J349" s="388"/>
      <c r="K349" s="499"/>
      <c r="L349" s="500"/>
      <c r="M349" s="524"/>
      <c r="N349" s="525"/>
      <c r="O349" s="526"/>
      <c r="P349" s="526"/>
      <c r="Q349" s="527"/>
      <c r="R349" s="238"/>
      <c r="S349" s="239"/>
      <c r="T349" s="830">
        <f>SUM(T315:T345)</f>
        <v>27317</v>
      </c>
      <c r="U349" s="841"/>
      <c r="V349" s="83"/>
      <c r="W349" s="588"/>
      <c r="X349" s="590"/>
      <c r="Y349" s="593"/>
      <c r="Z349" s="594"/>
    </row>
    <row r="350" spans="1:26" ht="16.2" x14ac:dyDescent="0.2">
      <c r="A350" s="1050" t="s">
        <v>251</v>
      </c>
      <c r="B350" s="327">
        <v>45689</v>
      </c>
      <c r="C350" s="431" t="str">
        <f>IF(B350="","",IF(WEEKDAY(B350)=1,"(日)",IF(WEEKDAY(B350)=2,"(月)",IF(WEEKDAY(B350)=3,"(火)",IF(WEEKDAY(B350)=4,"(水)",IF(WEEKDAY(B350)=5,"(木)",IF(WEEKDAY(B350)=6,"(金)","(土)")))))))</f>
        <v>(土)</v>
      </c>
      <c r="D350" s="529" t="s">
        <v>400</v>
      </c>
      <c r="E350" s="464">
        <v>0</v>
      </c>
      <c r="F350" s="465">
        <v>4.7</v>
      </c>
      <c r="G350" s="10">
        <v>7.2</v>
      </c>
      <c r="H350" s="560">
        <v>7.9</v>
      </c>
      <c r="I350" s="466">
        <v>8.5</v>
      </c>
      <c r="J350" s="480">
        <v>2.5</v>
      </c>
      <c r="K350" s="10">
        <v>8.48</v>
      </c>
      <c r="L350" s="480">
        <v>7.81</v>
      </c>
      <c r="M350" s="466">
        <v>25.9</v>
      </c>
      <c r="N350" s="560">
        <v>26.2</v>
      </c>
      <c r="O350" s="546"/>
      <c r="P350" s="546"/>
      <c r="Q350" s="483"/>
      <c r="R350" s="472"/>
      <c r="S350" s="530"/>
      <c r="T350" s="603">
        <v>1788</v>
      </c>
      <c r="U350" s="836">
        <v>42</v>
      </c>
      <c r="V350" s="83"/>
      <c r="W350" s="338" t="s">
        <v>286</v>
      </c>
      <c r="X350" s="342"/>
      <c r="Y350" s="341">
        <v>45701</v>
      </c>
      <c r="Z350" s="339"/>
    </row>
    <row r="351" spans="1:26" x14ac:dyDescent="0.2">
      <c r="A351" s="1051"/>
      <c r="B351" s="389">
        <v>45690</v>
      </c>
      <c r="C351" s="432" t="str">
        <f t="shared" ref="C351:C376" si="41">IF(B351="","",IF(WEEKDAY(B351)=1,"(日)",IF(WEEKDAY(B351)=2,"(月)",IF(WEEKDAY(B351)=3,"(火)",IF(WEEKDAY(B351)=4,"(水)",IF(WEEKDAY(B351)=5,"(木)",IF(WEEKDAY(B351)=6,"(金)","(土)")))))))</f>
        <v>(日)</v>
      </c>
      <c r="D351" s="531" t="s">
        <v>402</v>
      </c>
      <c r="E351" s="474">
        <v>5.5</v>
      </c>
      <c r="F351" s="475">
        <v>4.5</v>
      </c>
      <c r="G351" s="11">
        <v>8.1</v>
      </c>
      <c r="H351" s="244">
        <v>8.3000000000000007</v>
      </c>
      <c r="I351" s="12">
        <v>9.3000000000000007</v>
      </c>
      <c r="J351" s="487">
        <v>2.8</v>
      </c>
      <c r="K351" s="11">
        <v>8.41</v>
      </c>
      <c r="L351" s="487">
        <v>7.69</v>
      </c>
      <c r="M351" s="12">
        <v>25.9</v>
      </c>
      <c r="N351" s="244">
        <v>26.4</v>
      </c>
      <c r="O351" s="243"/>
      <c r="P351" s="243"/>
      <c r="Q351" s="561"/>
      <c r="R351" s="478"/>
      <c r="S351" s="533"/>
      <c r="T351" s="610">
        <v>1264</v>
      </c>
      <c r="U351" s="837">
        <v>43</v>
      </c>
      <c r="V351" s="83"/>
      <c r="W351" s="343" t="s">
        <v>2</v>
      </c>
      <c r="X351" s="344" t="s">
        <v>305</v>
      </c>
      <c r="Y351" s="447">
        <v>10.8</v>
      </c>
      <c r="Z351" s="348"/>
    </row>
    <row r="352" spans="1:26" x14ac:dyDescent="0.2">
      <c r="A352" s="1051"/>
      <c r="B352" s="389">
        <v>45691</v>
      </c>
      <c r="C352" s="432" t="str">
        <f t="shared" si="41"/>
        <v>(月)</v>
      </c>
      <c r="D352" s="531" t="s">
        <v>401</v>
      </c>
      <c r="E352" s="474" t="s">
        <v>24</v>
      </c>
      <c r="F352" s="475">
        <v>4.5</v>
      </c>
      <c r="G352" s="11">
        <v>7.8</v>
      </c>
      <c r="H352" s="244">
        <v>8</v>
      </c>
      <c r="I352" s="12">
        <v>7.2</v>
      </c>
      <c r="J352" s="487">
        <v>2.1</v>
      </c>
      <c r="K352" s="11">
        <v>8.24</v>
      </c>
      <c r="L352" s="487">
        <v>7.61</v>
      </c>
      <c r="M352" s="12">
        <v>25.8</v>
      </c>
      <c r="N352" s="225">
        <v>26.6</v>
      </c>
      <c r="O352" s="243">
        <v>35</v>
      </c>
      <c r="P352" s="243">
        <v>78.8</v>
      </c>
      <c r="Q352" s="561">
        <v>25</v>
      </c>
      <c r="R352" s="478">
        <v>175</v>
      </c>
      <c r="S352" s="533">
        <v>0.03</v>
      </c>
      <c r="T352" s="610">
        <v>1476</v>
      </c>
      <c r="U352" s="837">
        <v>43</v>
      </c>
      <c r="V352" s="83"/>
      <c r="W352" s="4" t="s">
        <v>19</v>
      </c>
      <c r="X352" s="5" t="s">
        <v>20</v>
      </c>
      <c r="Y352" s="6" t="s">
        <v>21</v>
      </c>
      <c r="Z352" s="5" t="s">
        <v>22</v>
      </c>
    </row>
    <row r="353" spans="1:26" x14ac:dyDescent="0.2">
      <c r="A353" s="1051"/>
      <c r="B353" s="389">
        <v>45692</v>
      </c>
      <c r="C353" s="432" t="str">
        <f t="shared" si="41"/>
        <v>(火)</v>
      </c>
      <c r="D353" s="531" t="s">
        <v>400</v>
      </c>
      <c r="E353" s="474">
        <v>0</v>
      </c>
      <c r="F353" s="475">
        <v>7.3</v>
      </c>
      <c r="G353" s="11">
        <v>7.6</v>
      </c>
      <c r="H353" s="225">
        <v>7.7</v>
      </c>
      <c r="I353" s="12">
        <v>8.4</v>
      </c>
      <c r="J353" s="487">
        <v>3</v>
      </c>
      <c r="K353" s="11">
        <v>8.27</v>
      </c>
      <c r="L353" s="487">
        <v>7.51</v>
      </c>
      <c r="M353" s="12">
        <v>25.9</v>
      </c>
      <c r="N353" s="225">
        <v>26.4</v>
      </c>
      <c r="O353" s="224">
        <v>35</v>
      </c>
      <c r="P353" s="243">
        <v>81</v>
      </c>
      <c r="Q353" s="561">
        <v>25.6</v>
      </c>
      <c r="R353" s="478">
        <v>177</v>
      </c>
      <c r="S353" s="533">
        <v>0.06</v>
      </c>
      <c r="T353" s="610">
        <v>1467</v>
      </c>
      <c r="U353" s="837">
        <v>42</v>
      </c>
      <c r="V353" s="83"/>
      <c r="W353" s="2" t="s">
        <v>182</v>
      </c>
      <c r="X353" s="7" t="s">
        <v>11</v>
      </c>
      <c r="Y353" s="10">
        <v>6.8</v>
      </c>
      <c r="Z353" s="222">
        <v>6.9</v>
      </c>
    </row>
    <row r="354" spans="1:26" x14ac:dyDescent="0.2">
      <c r="A354" s="1051"/>
      <c r="B354" s="389">
        <v>45693</v>
      </c>
      <c r="C354" s="432" t="str">
        <f t="shared" si="41"/>
        <v>(水)</v>
      </c>
      <c r="D354" s="531" t="s">
        <v>400</v>
      </c>
      <c r="E354" s="474" t="s">
        <v>24</v>
      </c>
      <c r="F354" s="475">
        <v>4.4000000000000004</v>
      </c>
      <c r="G354" s="11">
        <v>7.3</v>
      </c>
      <c r="H354" s="225">
        <v>7.5</v>
      </c>
      <c r="I354" s="12">
        <v>5.8</v>
      </c>
      <c r="J354" s="223">
        <v>2.9</v>
      </c>
      <c r="K354" s="11">
        <v>8.0399999999999991</v>
      </c>
      <c r="L354" s="223">
        <v>7.62</v>
      </c>
      <c r="M354" s="12">
        <v>26.6</v>
      </c>
      <c r="N354" s="225">
        <v>26.8</v>
      </c>
      <c r="O354" s="224">
        <v>35.9</v>
      </c>
      <c r="P354" s="224">
        <v>81.2</v>
      </c>
      <c r="Q354" s="561">
        <v>25.8</v>
      </c>
      <c r="R354" s="478">
        <v>179</v>
      </c>
      <c r="S354" s="533">
        <v>7.0000000000000007E-2</v>
      </c>
      <c r="T354" s="610">
        <v>1353</v>
      </c>
      <c r="U354" s="837">
        <v>42</v>
      </c>
      <c r="V354" s="83"/>
      <c r="W354" s="3" t="s">
        <v>183</v>
      </c>
      <c r="X354" s="8" t="s">
        <v>184</v>
      </c>
      <c r="Y354" s="11">
        <v>6.6</v>
      </c>
      <c r="Z354" s="223">
        <v>4.3</v>
      </c>
    </row>
    <row r="355" spans="1:26" x14ac:dyDescent="0.2">
      <c r="A355" s="1051"/>
      <c r="B355" s="389">
        <v>45694</v>
      </c>
      <c r="C355" s="432" t="str">
        <f t="shared" si="41"/>
        <v>(木)</v>
      </c>
      <c r="D355" s="531" t="s">
        <v>400</v>
      </c>
      <c r="E355" s="474" t="s">
        <v>24</v>
      </c>
      <c r="F355" s="475">
        <v>4.7</v>
      </c>
      <c r="G355" s="11">
        <v>6.8</v>
      </c>
      <c r="H355" s="225">
        <v>6.8</v>
      </c>
      <c r="I355" s="12">
        <v>5.8</v>
      </c>
      <c r="J355" s="223">
        <v>2.9</v>
      </c>
      <c r="K355" s="11">
        <v>8.09</v>
      </c>
      <c r="L355" s="223">
        <v>7.61</v>
      </c>
      <c r="M355" s="12">
        <v>26.8</v>
      </c>
      <c r="N355" s="225">
        <v>26.7</v>
      </c>
      <c r="O355" s="224">
        <v>36</v>
      </c>
      <c r="P355" s="224">
        <v>81.2</v>
      </c>
      <c r="Q355" s="561">
        <v>25.9</v>
      </c>
      <c r="R355" s="478">
        <v>180</v>
      </c>
      <c r="S355" s="533">
        <v>7.0000000000000007E-2</v>
      </c>
      <c r="T355" s="610">
        <v>1397</v>
      </c>
      <c r="U355" s="837">
        <v>42</v>
      </c>
      <c r="V355" s="83"/>
      <c r="W355" s="3" t="s">
        <v>12</v>
      </c>
      <c r="X355" s="8"/>
      <c r="Y355" s="11">
        <v>7.92</v>
      </c>
      <c r="Z355" s="223">
        <v>7.73</v>
      </c>
    </row>
    <row r="356" spans="1:26" x14ac:dyDescent="0.2">
      <c r="A356" s="1051"/>
      <c r="B356" s="389">
        <v>45695</v>
      </c>
      <c r="C356" s="432" t="str">
        <f t="shared" si="41"/>
        <v>(金)</v>
      </c>
      <c r="D356" s="531" t="s">
        <v>400</v>
      </c>
      <c r="E356" s="474" t="s">
        <v>24</v>
      </c>
      <c r="F356" s="475">
        <v>4.7</v>
      </c>
      <c r="G356" s="11">
        <v>7.1</v>
      </c>
      <c r="H356" s="225">
        <v>7.3</v>
      </c>
      <c r="I356" s="12">
        <v>6.2</v>
      </c>
      <c r="J356" s="223">
        <v>3</v>
      </c>
      <c r="K356" s="11">
        <v>8.48</v>
      </c>
      <c r="L356" s="223">
        <v>7.87</v>
      </c>
      <c r="M356" s="12">
        <v>26.8</v>
      </c>
      <c r="N356" s="225">
        <v>27.1</v>
      </c>
      <c r="O356" s="224">
        <v>36.1</v>
      </c>
      <c r="P356" s="224">
        <v>80.2</v>
      </c>
      <c r="Q356" s="532">
        <v>26</v>
      </c>
      <c r="R356" s="478">
        <v>176</v>
      </c>
      <c r="S356" s="533">
        <v>0.06</v>
      </c>
      <c r="T356" s="610">
        <v>1308</v>
      </c>
      <c r="U356" s="837">
        <v>41</v>
      </c>
      <c r="V356" s="83"/>
      <c r="W356" s="3" t="s">
        <v>185</v>
      </c>
      <c r="X356" s="8" t="s">
        <v>13</v>
      </c>
      <c r="Y356" s="309">
        <v>27.1</v>
      </c>
      <c r="Z356" s="223">
        <v>27.3</v>
      </c>
    </row>
    <row r="357" spans="1:26" x14ac:dyDescent="0.2">
      <c r="A357" s="1051"/>
      <c r="B357" s="389">
        <v>45696</v>
      </c>
      <c r="C357" s="432" t="str">
        <f t="shared" si="41"/>
        <v>(土)</v>
      </c>
      <c r="D357" s="531" t="s">
        <v>400</v>
      </c>
      <c r="E357" s="474" t="s">
        <v>24</v>
      </c>
      <c r="F357" s="475">
        <v>3.5</v>
      </c>
      <c r="G357" s="11">
        <v>6.4</v>
      </c>
      <c r="H357" s="225">
        <v>6.7</v>
      </c>
      <c r="I357" s="12">
        <v>5.7</v>
      </c>
      <c r="J357" s="223">
        <v>2.8</v>
      </c>
      <c r="K357" s="11">
        <v>7.86</v>
      </c>
      <c r="L357" s="223">
        <v>7.68</v>
      </c>
      <c r="M357" s="12">
        <v>26.1</v>
      </c>
      <c r="N357" s="225">
        <v>26.3</v>
      </c>
      <c r="O357" s="224"/>
      <c r="P357" s="224"/>
      <c r="Q357" s="532"/>
      <c r="R357" s="478"/>
      <c r="S357" s="533"/>
      <c r="T357" s="610">
        <v>716</v>
      </c>
      <c r="U357" s="837">
        <v>41</v>
      </c>
      <c r="V357" s="83"/>
      <c r="W357" s="3" t="s">
        <v>186</v>
      </c>
      <c r="X357" s="240" t="s">
        <v>313</v>
      </c>
      <c r="Y357" s="276">
        <v>34.700000000000003</v>
      </c>
      <c r="Z357" s="243">
        <v>34.9</v>
      </c>
    </row>
    <row r="358" spans="1:26" x14ac:dyDescent="0.2">
      <c r="A358" s="1051"/>
      <c r="B358" s="389">
        <v>45697</v>
      </c>
      <c r="C358" s="432" t="str">
        <f t="shared" si="41"/>
        <v>(日)</v>
      </c>
      <c r="D358" s="531" t="s">
        <v>400</v>
      </c>
      <c r="E358" s="474" t="s">
        <v>24</v>
      </c>
      <c r="F358" s="475">
        <v>4.8</v>
      </c>
      <c r="G358" s="11">
        <v>6.5</v>
      </c>
      <c r="H358" s="225">
        <v>6.6</v>
      </c>
      <c r="I358" s="12">
        <v>6.6</v>
      </c>
      <c r="J358" s="223">
        <v>3.3</v>
      </c>
      <c r="K358" s="11">
        <v>7.83</v>
      </c>
      <c r="L358" s="223">
        <v>7.75</v>
      </c>
      <c r="M358" s="12">
        <v>26.4</v>
      </c>
      <c r="N358" s="225">
        <v>26.1</v>
      </c>
      <c r="O358" s="224"/>
      <c r="P358" s="224"/>
      <c r="Q358" s="532"/>
      <c r="R358" s="478"/>
      <c r="S358" s="533"/>
      <c r="T358" s="610">
        <v>716</v>
      </c>
      <c r="U358" s="837">
        <v>40</v>
      </c>
      <c r="V358" s="83"/>
      <c r="W358" s="3" t="s">
        <v>187</v>
      </c>
      <c r="X358" s="240" t="s">
        <v>313</v>
      </c>
      <c r="Y358" s="276">
        <v>80.2</v>
      </c>
      <c r="Z358" s="243">
        <v>82.2</v>
      </c>
    </row>
    <row r="359" spans="1:26" x14ac:dyDescent="0.2">
      <c r="A359" s="1051"/>
      <c r="B359" s="389">
        <v>45698</v>
      </c>
      <c r="C359" s="432" t="str">
        <f t="shared" si="41"/>
        <v>(月)</v>
      </c>
      <c r="D359" s="531" t="s">
        <v>400</v>
      </c>
      <c r="E359" s="474" t="s">
        <v>24</v>
      </c>
      <c r="F359" s="475">
        <v>4.8</v>
      </c>
      <c r="G359" s="11">
        <v>6.1</v>
      </c>
      <c r="H359" s="225">
        <v>6.5</v>
      </c>
      <c r="I359" s="12">
        <v>7.1</v>
      </c>
      <c r="J359" s="223">
        <v>3.4</v>
      </c>
      <c r="K359" s="11">
        <v>8.0500000000000007</v>
      </c>
      <c r="L359" s="223">
        <v>7.67</v>
      </c>
      <c r="M359" s="12">
        <v>26.4</v>
      </c>
      <c r="N359" s="225">
        <v>27.1</v>
      </c>
      <c r="O359" s="224">
        <v>34.1</v>
      </c>
      <c r="P359" s="224">
        <v>81.2</v>
      </c>
      <c r="Q359" s="532">
        <v>26</v>
      </c>
      <c r="R359" s="478">
        <v>178</v>
      </c>
      <c r="S359" s="533">
        <v>0.1</v>
      </c>
      <c r="T359" s="610">
        <v>897</v>
      </c>
      <c r="U359" s="837">
        <v>40</v>
      </c>
      <c r="V359" s="83"/>
      <c r="W359" s="3" t="s">
        <v>188</v>
      </c>
      <c r="X359" s="240" t="s">
        <v>313</v>
      </c>
      <c r="Y359" s="276">
        <v>59.7</v>
      </c>
      <c r="Z359" s="243">
        <v>60.1</v>
      </c>
    </row>
    <row r="360" spans="1:26" x14ac:dyDescent="0.2">
      <c r="A360" s="1051"/>
      <c r="B360" s="389">
        <v>45699</v>
      </c>
      <c r="C360" s="432" t="str">
        <f t="shared" si="41"/>
        <v>(火)</v>
      </c>
      <c r="D360" s="531" t="s">
        <v>400</v>
      </c>
      <c r="E360" s="474" t="s">
        <v>24</v>
      </c>
      <c r="F360" s="475">
        <v>5.6</v>
      </c>
      <c r="G360" s="11">
        <v>6.5</v>
      </c>
      <c r="H360" s="225">
        <v>6.6</v>
      </c>
      <c r="I360" s="12">
        <v>6.4</v>
      </c>
      <c r="J360" s="223">
        <v>3.5</v>
      </c>
      <c r="K360" s="11">
        <v>7.79</v>
      </c>
      <c r="L360" s="223">
        <v>7.58</v>
      </c>
      <c r="M360" s="12">
        <v>26.8</v>
      </c>
      <c r="N360" s="225">
        <v>27.1</v>
      </c>
      <c r="O360" s="224"/>
      <c r="P360" s="224"/>
      <c r="Q360" s="532"/>
      <c r="R360" s="478"/>
      <c r="S360" s="533"/>
      <c r="T360" s="610">
        <v>804</v>
      </c>
      <c r="U360" s="837">
        <v>34</v>
      </c>
      <c r="V360" s="83"/>
      <c r="W360" s="3" t="s">
        <v>189</v>
      </c>
      <c r="X360" s="240" t="s">
        <v>313</v>
      </c>
      <c r="Y360" s="276">
        <v>20.5</v>
      </c>
      <c r="Z360" s="243">
        <v>22.1</v>
      </c>
    </row>
    <row r="361" spans="1:26" x14ac:dyDescent="0.2">
      <c r="A361" s="1051"/>
      <c r="B361" s="389">
        <v>45700</v>
      </c>
      <c r="C361" s="432" t="str">
        <f t="shared" si="41"/>
        <v>(水)</v>
      </c>
      <c r="D361" s="531" t="s">
        <v>401</v>
      </c>
      <c r="E361" s="474" t="s">
        <v>24</v>
      </c>
      <c r="F361" s="475">
        <v>3.8</v>
      </c>
      <c r="G361" s="11">
        <v>6.1</v>
      </c>
      <c r="H361" s="225">
        <v>6.4</v>
      </c>
      <c r="I361" s="12">
        <v>6.1</v>
      </c>
      <c r="J361" s="223">
        <v>3.2</v>
      </c>
      <c r="K361" s="11">
        <v>7.86</v>
      </c>
      <c r="L361" s="223">
        <v>7.62</v>
      </c>
      <c r="M361" s="12">
        <v>26.8</v>
      </c>
      <c r="N361" s="225">
        <v>27.2</v>
      </c>
      <c r="O361" s="224">
        <v>34</v>
      </c>
      <c r="P361" s="224">
        <v>81.400000000000006</v>
      </c>
      <c r="Q361" s="532">
        <v>26.3</v>
      </c>
      <c r="R361" s="478">
        <v>174</v>
      </c>
      <c r="S361" s="533">
        <v>0.11</v>
      </c>
      <c r="T361" s="610">
        <v>855</v>
      </c>
      <c r="U361" s="837">
        <v>35</v>
      </c>
      <c r="V361" s="83"/>
      <c r="W361" s="3" t="s">
        <v>190</v>
      </c>
      <c r="X361" s="240" t="s">
        <v>313</v>
      </c>
      <c r="Y361" s="139">
        <v>25.1</v>
      </c>
      <c r="Z361" s="244">
        <v>26.3</v>
      </c>
    </row>
    <row r="362" spans="1:26" x14ac:dyDescent="0.2">
      <c r="A362" s="1051"/>
      <c r="B362" s="389">
        <v>45701</v>
      </c>
      <c r="C362" s="432" t="str">
        <f t="shared" si="41"/>
        <v>(木)</v>
      </c>
      <c r="D362" s="531" t="s">
        <v>400</v>
      </c>
      <c r="E362" s="474" t="s">
        <v>24</v>
      </c>
      <c r="F362" s="475">
        <v>10.8</v>
      </c>
      <c r="G362" s="11">
        <v>6.8</v>
      </c>
      <c r="H362" s="225">
        <v>6.9</v>
      </c>
      <c r="I362" s="12">
        <v>6.6</v>
      </c>
      <c r="J362" s="223">
        <v>4.3</v>
      </c>
      <c r="K362" s="11">
        <v>7.92</v>
      </c>
      <c r="L362" s="223">
        <v>7.73</v>
      </c>
      <c r="M362" s="12">
        <v>27.1</v>
      </c>
      <c r="N362" s="225">
        <v>27.3</v>
      </c>
      <c r="O362" s="224">
        <v>34.9</v>
      </c>
      <c r="P362" s="224">
        <v>82.2</v>
      </c>
      <c r="Q362" s="532">
        <v>26.3</v>
      </c>
      <c r="R362" s="478">
        <v>184</v>
      </c>
      <c r="S362" s="533">
        <v>0.13</v>
      </c>
      <c r="T362" s="610">
        <v>907</v>
      </c>
      <c r="U362" s="837">
        <v>35</v>
      </c>
      <c r="V362" s="83"/>
      <c r="W362" s="3" t="s">
        <v>191</v>
      </c>
      <c r="X362" s="240" t="s">
        <v>313</v>
      </c>
      <c r="Y362" s="141">
        <v>180</v>
      </c>
      <c r="Z362" s="310">
        <v>184</v>
      </c>
    </row>
    <row r="363" spans="1:26" x14ac:dyDescent="0.2">
      <c r="A363" s="1051"/>
      <c r="B363" s="389">
        <v>45702</v>
      </c>
      <c r="C363" s="432" t="str">
        <f t="shared" si="41"/>
        <v>(金)</v>
      </c>
      <c r="D363" s="531" t="s">
        <v>400</v>
      </c>
      <c r="E363" s="474" t="s">
        <v>24</v>
      </c>
      <c r="F363" s="475">
        <v>7.9</v>
      </c>
      <c r="G363" s="11">
        <v>7</v>
      </c>
      <c r="H363" s="225">
        <v>7</v>
      </c>
      <c r="I363" s="12">
        <v>7.1429999999999998</v>
      </c>
      <c r="J363" s="223">
        <v>4.1760000000000002</v>
      </c>
      <c r="K363" s="11">
        <v>7.8150000000000004</v>
      </c>
      <c r="L363" s="223">
        <v>7.76</v>
      </c>
      <c r="M363" s="12">
        <v>27.2</v>
      </c>
      <c r="N363" s="225">
        <v>27.5</v>
      </c>
      <c r="O363" s="224">
        <v>34.200000000000003</v>
      </c>
      <c r="P363" s="224">
        <v>85.2</v>
      </c>
      <c r="Q363" s="532">
        <v>28.7</v>
      </c>
      <c r="R363" s="478">
        <v>189</v>
      </c>
      <c r="S363" s="533">
        <v>0.11</v>
      </c>
      <c r="T363" s="610">
        <v>761</v>
      </c>
      <c r="U363" s="837">
        <v>33</v>
      </c>
      <c r="V363" s="83"/>
      <c r="W363" s="3" t="s">
        <v>192</v>
      </c>
      <c r="X363" s="240" t="s">
        <v>313</v>
      </c>
      <c r="Y363" s="140">
        <v>0.22</v>
      </c>
      <c r="Z363" s="227">
        <v>0.13</v>
      </c>
    </row>
    <row r="364" spans="1:26" x14ac:dyDescent="0.2">
      <c r="A364" s="1051"/>
      <c r="B364" s="389">
        <v>45703</v>
      </c>
      <c r="C364" s="432" t="str">
        <f t="shared" si="41"/>
        <v>(土)</v>
      </c>
      <c r="D364" s="531" t="s">
        <v>400</v>
      </c>
      <c r="E364" s="474" t="s">
        <v>24</v>
      </c>
      <c r="F364" s="475">
        <v>8.9</v>
      </c>
      <c r="G364" s="11">
        <v>6.9</v>
      </c>
      <c r="H364" s="225">
        <v>7.1</v>
      </c>
      <c r="I364" s="12">
        <v>7.4</v>
      </c>
      <c r="J364" s="223">
        <v>4.2</v>
      </c>
      <c r="K364" s="11">
        <v>7.88</v>
      </c>
      <c r="L364" s="223">
        <v>7.57</v>
      </c>
      <c r="M364" s="12">
        <v>27</v>
      </c>
      <c r="N364" s="225">
        <v>28</v>
      </c>
      <c r="O364" s="224"/>
      <c r="P364" s="224"/>
      <c r="Q364" s="532"/>
      <c r="R364" s="478"/>
      <c r="S364" s="533"/>
      <c r="T364" s="610">
        <v>872</v>
      </c>
      <c r="U364" s="837">
        <v>31</v>
      </c>
      <c r="V364" s="83"/>
      <c r="W364" s="3" t="s">
        <v>14</v>
      </c>
      <c r="X364" s="240" t="s">
        <v>313</v>
      </c>
      <c r="Y364" s="138">
        <v>4.5999999999999996</v>
      </c>
      <c r="Z364" s="228">
        <v>3.9</v>
      </c>
    </row>
    <row r="365" spans="1:26" x14ac:dyDescent="0.2">
      <c r="A365" s="1051"/>
      <c r="B365" s="389">
        <v>45704</v>
      </c>
      <c r="C365" s="432" t="str">
        <f t="shared" si="41"/>
        <v>(日)</v>
      </c>
      <c r="D365" s="531" t="s">
        <v>400</v>
      </c>
      <c r="E365" s="474" t="s">
        <v>24</v>
      </c>
      <c r="F365" s="475">
        <v>9.1</v>
      </c>
      <c r="G365" s="11">
        <v>7.8</v>
      </c>
      <c r="H365" s="225">
        <v>7.5</v>
      </c>
      <c r="I365" s="12">
        <v>8.9</v>
      </c>
      <c r="J365" s="223">
        <v>4</v>
      </c>
      <c r="K365" s="11">
        <v>7.86</v>
      </c>
      <c r="L365" s="223">
        <v>7.7</v>
      </c>
      <c r="M365" s="12">
        <v>27</v>
      </c>
      <c r="N365" s="225">
        <v>27.5</v>
      </c>
      <c r="O365" s="224"/>
      <c r="P365" s="224"/>
      <c r="Q365" s="532"/>
      <c r="R365" s="478"/>
      <c r="S365" s="533"/>
      <c r="T365" s="610">
        <v>941</v>
      </c>
      <c r="U365" s="837">
        <v>33</v>
      </c>
      <c r="V365" s="83"/>
      <c r="W365" s="3" t="s">
        <v>15</v>
      </c>
      <c r="X365" s="240" t="s">
        <v>313</v>
      </c>
      <c r="Y365" s="138">
        <v>2</v>
      </c>
      <c r="Z365" s="228">
        <v>1.7</v>
      </c>
    </row>
    <row r="366" spans="1:26" x14ac:dyDescent="0.2">
      <c r="A366" s="1051"/>
      <c r="B366" s="389">
        <v>45705</v>
      </c>
      <c r="C366" s="432" t="str">
        <f t="shared" si="41"/>
        <v>(月)</v>
      </c>
      <c r="D366" s="531" t="s">
        <v>400</v>
      </c>
      <c r="E366" s="474" t="s">
        <v>24</v>
      </c>
      <c r="F366" s="475">
        <v>11.1</v>
      </c>
      <c r="G366" s="11">
        <v>8.4</v>
      </c>
      <c r="H366" s="225">
        <v>8.1999999999999993</v>
      </c>
      <c r="I366" s="12">
        <v>9.3000000000000007</v>
      </c>
      <c r="J366" s="223">
        <v>4.0999999999999996</v>
      </c>
      <c r="K366" s="11">
        <v>8.16</v>
      </c>
      <c r="L366" s="223">
        <v>7.79</v>
      </c>
      <c r="M366" s="12">
        <v>27.4</v>
      </c>
      <c r="N366" s="225">
        <v>27.7</v>
      </c>
      <c r="O366" s="224">
        <v>37.4</v>
      </c>
      <c r="P366" s="224">
        <v>83.2</v>
      </c>
      <c r="Q366" s="532">
        <v>25.9</v>
      </c>
      <c r="R366" s="478">
        <v>182</v>
      </c>
      <c r="S366" s="533">
        <v>0.1</v>
      </c>
      <c r="T366" s="610">
        <v>1018</v>
      </c>
      <c r="U366" s="837">
        <v>34</v>
      </c>
      <c r="V366" s="83"/>
      <c r="W366" s="3" t="s">
        <v>193</v>
      </c>
      <c r="X366" s="240" t="s">
        <v>313</v>
      </c>
      <c r="Y366" s="138">
        <v>12.7</v>
      </c>
      <c r="Z366" s="228">
        <v>12.8</v>
      </c>
    </row>
    <row r="367" spans="1:26" x14ac:dyDescent="0.2">
      <c r="A367" s="1051"/>
      <c r="B367" s="389">
        <v>45706</v>
      </c>
      <c r="C367" s="432" t="str">
        <f t="shared" si="41"/>
        <v>(火)</v>
      </c>
      <c r="D367" s="531" t="s">
        <v>400</v>
      </c>
      <c r="E367" s="474" t="s">
        <v>24</v>
      </c>
      <c r="F367" s="475">
        <v>4.5999999999999996</v>
      </c>
      <c r="G367" s="11">
        <v>7.3</v>
      </c>
      <c r="H367" s="225">
        <v>7.7</v>
      </c>
      <c r="I367" s="12">
        <v>10.1</v>
      </c>
      <c r="J367" s="223">
        <v>4.8</v>
      </c>
      <c r="K367" s="11">
        <v>8.17</v>
      </c>
      <c r="L367" s="223">
        <v>7.93</v>
      </c>
      <c r="M367" s="12">
        <v>27.3</v>
      </c>
      <c r="N367" s="225">
        <v>27.5</v>
      </c>
      <c r="O367" s="224">
        <v>39</v>
      </c>
      <c r="P367" s="224">
        <v>83.2</v>
      </c>
      <c r="Q367" s="532">
        <v>26</v>
      </c>
      <c r="R367" s="478">
        <v>185</v>
      </c>
      <c r="S367" s="533">
        <v>0.12</v>
      </c>
      <c r="T367" s="610">
        <v>1292</v>
      </c>
      <c r="U367" s="837">
        <v>35</v>
      </c>
      <c r="V367" s="83"/>
      <c r="W367" s="3" t="s">
        <v>194</v>
      </c>
      <c r="X367" s="240" t="s">
        <v>313</v>
      </c>
      <c r="Y367" s="140">
        <v>0.03</v>
      </c>
      <c r="Z367" s="229">
        <v>2.7E-2</v>
      </c>
    </row>
    <row r="368" spans="1:26" x14ac:dyDescent="0.2">
      <c r="A368" s="1051"/>
      <c r="B368" s="389">
        <v>45707</v>
      </c>
      <c r="C368" s="432" t="str">
        <f t="shared" si="41"/>
        <v>(水)</v>
      </c>
      <c r="D368" s="531" t="s">
        <v>400</v>
      </c>
      <c r="E368" s="474" t="s">
        <v>24</v>
      </c>
      <c r="F368" s="475">
        <v>3.6</v>
      </c>
      <c r="G368" s="11">
        <v>7</v>
      </c>
      <c r="H368" s="225">
        <v>7.3</v>
      </c>
      <c r="I368" s="12">
        <v>10.9</v>
      </c>
      <c r="J368" s="223">
        <v>4.0999999999999996</v>
      </c>
      <c r="K368" s="11">
        <v>8.52</v>
      </c>
      <c r="L368" s="223">
        <v>8.0399999999999991</v>
      </c>
      <c r="M368" s="12">
        <v>28.8</v>
      </c>
      <c r="N368" s="225">
        <v>27.7</v>
      </c>
      <c r="O368" s="224">
        <v>39.299999999999997</v>
      </c>
      <c r="P368" s="224">
        <v>83.2</v>
      </c>
      <c r="Q368" s="532">
        <v>26.9</v>
      </c>
      <c r="R368" s="478">
        <v>182</v>
      </c>
      <c r="S368" s="533">
        <v>0.09</v>
      </c>
      <c r="T368" s="610">
        <v>1779</v>
      </c>
      <c r="U368" s="837">
        <v>35</v>
      </c>
      <c r="V368" s="83"/>
      <c r="W368" s="3" t="s">
        <v>16</v>
      </c>
      <c r="X368" s="240" t="s">
        <v>313</v>
      </c>
      <c r="Y368" s="140">
        <v>0.01</v>
      </c>
      <c r="Z368" s="229">
        <v>0.01</v>
      </c>
    </row>
    <row r="369" spans="1:26" x14ac:dyDescent="0.2">
      <c r="A369" s="1051"/>
      <c r="B369" s="389">
        <v>45708</v>
      </c>
      <c r="C369" s="432" t="str">
        <f t="shared" si="41"/>
        <v>(木)</v>
      </c>
      <c r="D369" s="562" t="s">
        <v>400</v>
      </c>
      <c r="E369" s="508" t="s">
        <v>24</v>
      </c>
      <c r="F369" s="509">
        <v>5.0999999999999996</v>
      </c>
      <c r="G369" s="309">
        <v>6.8</v>
      </c>
      <c r="H369" s="512">
        <v>7</v>
      </c>
      <c r="I369" s="511">
        <v>11.4</v>
      </c>
      <c r="J369" s="510">
        <v>3.5</v>
      </c>
      <c r="K369" s="309">
        <v>8.89</v>
      </c>
      <c r="L369" s="510">
        <v>7.93</v>
      </c>
      <c r="M369" s="511">
        <v>27.2</v>
      </c>
      <c r="N369" s="512">
        <v>28</v>
      </c>
      <c r="O369" s="513">
        <v>39</v>
      </c>
      <c r="P369" s="513">
        <v>84.2</v>
      </c>
      <c r="Q369" s="514">
        <v>28.5</v>
      </c>
      <c r="R369" s="515">
        <v>180</v>
      </c>
      <c r="S369" s="516">
        <v>0.06</v>
      </c>
      <c r="T369" s="548">
        <v>2467</v>
      </c>
      <c r="U369" s="839">
        <v>33</v>
      </c>
      <c r="V369" s="83"/>
      <c r="W369" s="3" t="s">
        <v>195</v>
      </c>
      <c r="X369" s="240" t="s">
        <v>313</v>
      </c>
      <c r="Y369" s="140">
        <v>1.98</v>
      </c>
      <c r="Z369" s="229">
        <v>1.87</v>
      </c>
    </row>
    <row r="370" spans="1:26" x14ac:dyDescent="0.2">
      <c r="A370" s="1051"/>
      <c r="B370" s="389">
        <v>45709</v>
      </c>
      <c r="C370" s="432" t="str">
        <f t="shared" si="41"/>
        <v>(金)</v>
      </c>
      <c r="D370" s="562" t="s">
        <v>400</v>
      </c>
      <c r="E370" s="508" t="s">
        <v>24</v>
      </c>
      <c r="F370" s="509">
        <v>4.5</v>
      </c>
      <c r="G370" s="309">
        <v>7</v>
      </c>
      <c r="H370" s="512">
        <v>7</v>
      </c>
      <c r="I370" s="511">
        <v>10.4</v>
      </c>
      <c r="J370" s="510">
        <v>3.7</v>
      </c>
      <c r="K370" s="309">
        <v>9</v>
      </c>
      <c r="L370" s="510">
        <v>8.0399999999999991</v>
      </c>
      <c r="M370" s="511">
        <v>27.2</v>
      </c>
      <c r="N370" s="512">
        <v>28</v>
      </c>
      <c r="O370" s="513">
        <v>34.1</v>
      </c>
      <c r="P370" s="513">
        <v>81.2</v>
      </c>
      <c r="Q370" s="514">
        <v>29.4</v>
      </c>
      <c r="R370" s="515">
        <v>171</v>
      </c>
      <c r="S370" s="516">
        <v>0.05</v>
      </c>
      <c r="T370" s="548">
        <v>2891</v>
      </c>
      <c r="U370" s="839">
        <v>33</v>
      </c>
      <c r="V370" s="95"/>
      <c r="W370" s="3" t="s">
        <v>196</v>
      </c>
      <c r="X370" s="240" t="s">
        <v>313</v>
      </c>
      <c r="Y370" s="140">
        <v>0.12</v>
      </c>
      <c r="Z370" s="229">
        <v>9.1999999999999998E-2</v>
      </c>
    </row>
    <row r="371" spans="1:26" ht="13.5" customHeight="1" x14ac:dyDescent="0.2">
      <c r="A371" s="1051"/>
      <c r="B371" s="389">
        <v>45710</v>
      </c>
      <c r="C371" s="432" t="str">
        <f t="shared" si="41"/>
        <v>(土)</v>
      </c>
      <c r="D371" s="531" t="s">
        <v>400</v>
      </c>
      <c r="E371" s="474" t="s">
        <v>24</v>
      </c>
      <c r="F371" s="475">
        <v>4.9000000000000004</v>
      </c>
      <c r="G371" s="11">
        <v>7.3</v>
      </c>
      <c r="H371" s="225">
        <v>7.2</v>
      </c>
      <c r="I371" s="12">
        <v>10.8</v>
      </c>
      <c r="J371" s="223">
        <v>2.4</v>
      </c>
      <c r="K371" s="11">
        <v>9.17</v>
      </c>
      <c r="L371" s="223">
        <v>7.92</v>
      </c>
      <c r="M371" s="12">
        <v>26.5</v>
      </c>
      <c r="N371" s="225">
        <v>27.8</v>
      </c>
      <c r="O371" s="224"/>
      <c r="P371" s="224"/>
      <c r="Q371" s="532"/>
      <c r="R371" s="478"/>
      <c r="S371" s="533"/>
      <c r="T371" s="831">
        <v>3960</v>
      </c>
      <c r="U371" s="844">
        <v>32</v>
      </c>
      <c r="V371" s="81"/>
      <c r="W371" s="3" t="s">
        <v>197</v>
      </c>
      <c r="X371" s="240" t="s">
        <v>313</v>
      </c>
      <c r="Y371" s="138">
        <v>39.799999999999997</v>
      </c>
      <c r="Z371" s="228">
        <v>40</v>
      </c>
    </row>
    <row r="372" spans="1:26" x14ac:dyDescent="0.2">
      <c r="A372" s="1051"/>
      <c r="B372" s="389">
        <v>45711</v>
      </c>
      <c r="C372" s="432" t="str">
        <f t="shared" si="41"/>
        <v>(日)</v>
      </c>
      <c r="D372" s="531" t="s">
        <v>400</v>
      </c>
      <c r="E372" s="474" t="s">
        <v>24</v>
      </c>
      <c r="F372" s="475">
        <v>5.2</v>
      </c>
      <c r="G372" s="11">
        <v>7.4</v>
      </c>
      <c r="H372" s="225">
        <v>7.6</v>
      </c>
      <c r="I372" s="12">
        <v>12.3</v>
      </c>
      <c r="J372" s="223">
        <v>1.7</v>
      </c>
      <c r="K372" s="11">
        <v>9.3000000000000007</v>
      </c>
      <c r="L372" s="223">
        <v>7.75</v>
      </c>
      <c r="M372" s="12">
        <v>28.3</v>
      </c>
      <c r="N372" s="225">
        <v>28.1</v>
      </c>
      <c r="O372" s="224"/>
      <c r="P372" s="224"/>
      <c r="Q372" s="532"/>
      <c r="R372" s="478"/>
      <c r="S372" s="533"/>
      <c r="T372" s="831">
        <v>3041</v>
      </c>
      <c r="U372" s="844">
        <v>31</v>
      </c>
      <c r="V372" s="81"/>
      <c r="W372" s="3" t="s">
        <v>17</v>
      </c>
      <c r="X372" s="240" t="s">
        <v>313</v>
      </c>
      <c r="Y372" s="138">
        <v>22.5</v>
      </c>
      <c r="Z372" s="228">
        <v>21.5</v>
      </c>
    </row>
    <row r="373" spans="1:26" x14ac:dyDescent="0.2">
      <c r="A373" s="1051"/>
      <c r="B373" s="389">
        <v>45712</v>
      </c>
      <c r="C373" s="432" t="str">
        <f t="shared" si="41"/>
        <v>(月)</v>
      </c>
      <c r="D373" s="531" t="s">
        <v>400</v>
      </c>
      <c r="E373" s="474" t="s">
        <v>24</v>
      </c>
      <c r="F373" s="475">
        <v>4.0999999999999996</v>
      </c>
      <c r="G373" s="11">
        <v>7.1</v>
      </c>
      <c r="H373" s="225">
        <v>7.4</v>
      </c>
      <c r="I373" s="12">
        <v>13.4</v>
      </c>
      <c r="J373" s="223">
        <v>1.9</v>
      </c>
      <c r="K373" s="11">
        <v>9.26</v>
      </c>
      <c r="L373" s="223">
        <v>7.68</v>
      </c>
      <c r="M373" s="12">
        <v>26.9</v>
      </c>
      <c r="N373" s="225">
        <v>28.3</v>
      </c>
      <c r="O373" s="224"/>
      <c r="P373" s="224"/>
      <c r="Q373" s="532"/>
      <c r="R373" s="478"/>
      <c r="S373" s="533"/>
      <c r="T373" s="831">
        <v>4146</v>
      </c>
      <c r="U373" s="844">
        <v>31</v>
      </c>
      <c r="V373" s="81"/>
      <c r="W373" s="3" t="s">
        <v>198</v>
      </c>
      <c r="X373" s="240" t="s">
        <v>184</v>
      </c>
      <c r="Y373" s="276">
        <v>4.9000000000000004</v>
      </c>
      <c r="Z373" s="288">
        <v>4.3</v>
      </c>
    </row>
    <row r="374" spans="1:26" x14ac:dyDescent="0.2">
      <c r="A374" s="1051"/>
      <c r="B374" s="389">
        <v>45713</v>
      </c>
      <c r="C374" s="432" t="str">
        <f t="shared" si="41"/>
        <v>(火)</v>
      </c>
      <c r="D374" s="531" t="s">
        <v>400</v>
      </c>
      <c r="E374" s="474" t="s">
        <v>24</v>
      </c>
      <c r="F374" s="475">
        <v>5.4</v>
      </c>
      <c r="G374" s="11">
        <v>6.8</v>
      </c>
      <c r="H374" s="225">
        <v>7.2</v>
      </c>
      <c r="I374" s="12">
        <v>10.1</v>
      </c>
      <c r="J374" s="223">
        <v>1.8</v>
      </c>
      <c r="K374" s="11">
        <v>8.99</v>
      </c>
      <c r="L374" s="223">
        <v>7.66</v>
      </c>
      <c r="M374" s="12">
        <v>27.4</v>
      </c>
      <c r="N374" s="225">
        <v>28.5</v>
      </c>
      <c r="O374" s="224">
        <v>34.200000000000003</v>
      </c>
      <c r="P374" s="224">
        <v>81.2</v>
      </c>
      <c r="Q374" s="532">
        <v>32.6</v>
      </c>
      <c r="R374" s="478">
        <v>170</v>
      </c>
      <c r="S374" s="533">
        <v>0</v>
      </c>
      <c r="T374" s="831">
        <v>4128</v>
      </c>
      <c r="U374" s="844">
        <v>31</v>
      </c>
      <c r="V374" s="81"/>
      <c r="W374" s="3" t="s">
        <v>199</v>
      </c>
      <c r="X374" s="240" t="s">
        <v>313</v>
      </c>
      <c r="Y374" s="276">
        <v>7.6</v>
      </c>
      <c r="Z374" s="288">
        <v>6</v>
      </c>
    </row>
    <row r="375" spans="1:26" x14ac:dyDescent="0.2">
      <c r="A375" s="1051"/>
      <c r="B375" s="389">
        <v>45714</v>
      </c>
      <c r="C375" s="432" t="str">
        <f t="shared" si="41"/>
        <v>(水)</v>
      </c>
      <c r="D375" s="531" t="s">
        <v>400</v>
      </c>
      <c r="E375" s="474" t="s">
        <v>24</v>
      </c>
      <c r="F375" s="475">
        <v>9.5</v>
      </c>
      <c r="G375" s="11">
        <v>7.5</v>
      </c>
      <c r="H375" s="225">
        <v>7.7</v>
      </c>
      <c r="I375" s="12">
        <v>14.2</v>
      </c>
      <c r="J375" s="223">
        <v>2.7</v>
      </c>
      <c r="K375" s="11">
        <v>9.36</v>
      </c>
      <c r="L375" s="223">
        <v>7.77</v>
      </c>
      <c r="M375" s="12">
        <v>27.9</v>
      </c>
      <c r="N375" s="225">
        <v>29.1</v>
      </c>
      <c r="O375" s="224">
        <v>35.1</v>
      </c>
      <c r="P375" s="224">
        <v>83</v>
      </c>
      <c r="Q375" s="532">
        <v>34.1</v>
      </c>
      <c r="R375" s="478">
        <v>177</v>
      </c>
      <c r="S375" s="533">
        <v>0</v>
      </c>
      <c r="T375" s="831">
        <v>4583</v>
      </c>
      <c r="U375" s="844">
        <v>30</v>
      </c>
      <c r="V375" s="81"/>
      <c r="W375" s="3"/>
      <c r="X375" s="289"/>
      <c r="Y375" s="311"/>
      <c r="Z375" s="312"/>
    </row>
    <row r="376" spans="1:26" x14ac:dyDescent="0.2">
      <c r="A376" s="1051"/>
      <c r="B376" s="389">
        <v>45715</v>
      </c>
      <c r="C376" s="432" t="str">
        <f t="shared" si="41"/>
        <v>(木)</v>
      </c>
      <c r="D376" s="531" t="s">
        <v>400</v>
      </c>
      <c r="E376" s="474" t="s">
        <v>24</v>
      </c>
      <c r="F376" s="475">
        <v>10.7</v>
      </c>
      <c r="G376" s="11">
        <v>8</v>
      </c>
      <c r="H376" s="225">
        <v>7.9</v>
      </c>
      <c r="I376" s="12">
        <v>11.6</v>
      </c>
      <c r="J376" s="223">
        <v>1.7</v>
      </c>
      <c r="K376" s="11">
        <v>9.11</v>
      </c>
      <c r="L376" s="223">
        <v>7.62</v>
      </c>
      <c r="M376" s="12">
        <v>27.1</v>
      </c>
      <c r="N376" s="225">
        <v>28.4</v>
      </c>
      <c r="O376" s="224">
        <v>35</v>
      </c>
      <c r="P376" s="224">
        <v>81.8</v>
      </c>
      <c r="Q376" s="532">
        <v>32.700000000000003</v>
      </c>
      <c r="R376" s="478">
        <v>174</v>
      </c>
      <c r="S376" s="533">
        <v>0</v>
      </c>
      <c r="T376" s="831">
        <v>3815</v>
      </c>
      <c r="U376" s="844">
        <v>33</v>
      </c>
      <c r="V376" s="81"/>
      <c r="W376" s="3"/>
      <c r="X376" s="289"/>
      <c r="Y376" s="290"/>
      <c r="Z376" s="289"/>
    </row>
    <row r="377" spans="1:26" x14ac:dyDescent="0.2">
      <c r="A377" s="1051"/>
      <c r="B377" s="389">
        <v>45716</v>
      </c>
      <c r="C377" s="432" t="str">
        <f t="shared" ref="C377" si="42">IF(B377="","",IF(WEEKDAY(B377)=1,"(日)",IF(WEEKDAY(B377)=2,"(月)",IF(WEEKDAY(B377)=3,"(火)",IF(WEEKDAY(B377)=4,"(水)",IF(WEEKDAY(B377)=5,"(木)",IF(WEEKDAY(B377)=6,"(金)","(土)")))))))</f>
        <v>(金)</v>
      </c>
      <c r="D377" s="562" t="s">
        <v>401</v>
      </c>
      <c r="E377" s="508" t="s">
        <v>24</v>
      </c>
      <c r="F377" s="509">
        <v>7.1</v>
      </c>
      <c r="G377" s="309">
        <v>8.6</v>
      </c>
      <c r="H377" s="512">
        <v>8.6999999999999993</v>
      </c>
      <c r="I377" s="511">
        <v>12.6</v>
      </c>
      <c r="J377" s="510">
        <v>2.1</v>
      </c>
      <c r="K377" s="309">
        <v>9.08</v>
      </c>
      <c r="L377" s="510">
        <v>7.67</v>
      </c>
      <c r="M377" s="511">
        <v>27.3</v>
      </c>
      <c r="N377" s="512">
        <v>28.5</v>
      </c>
      <c r="O377" s="513">
        <v>34.6</v>
      </c>
      <c r="P377" s="513">
        <v>82.4</v>
      </c>
      <c r="Q377" s="514">
        <v>32.299999999999997</v>
      </c>
      <c r="R377" s="515">
        <v>176</v>
      </c>
      <c r="S377" s="516">
        <v>0</v>
      </c>
      <c r="T377" s="739">
        <v>4023</v>
      </c>
      <c r="U377" s="839">
        <v>31</v>
      </c>
      <c r="V377" s="81"/>
      <c r="W377" s="291"/>
      <c r="X377" s="292"/>
      <c r="Y377" s="293"/>
      <c r="Z377" s="292"/>
    </row>
    <row r="378" spans="1:26" x14ac:dyDescent="0.2">
      <c r="A378" s="1051"/>
      <c r="B378" s="1043" t="s">
        <v>239</v>
      </c>
      <c r="C378" s="1043"/>
      <c r="D378" s="479"/>
      <c r="E378" s="464">
        <f>MAX(E350:E377)</f>
        <v>5.5</v>
      </c>
      <c r="F378" s="480">
        <f t="shared" ref="F378:U378" si="43">IF(COUNT(F350:F377)=0,"",MAX(F350:F377))</f>
        <v>11.1</v>
      </c>
      <c r="G378" s="10">
        <f t="shared" si="43"/>
        <v>8.6</v>
      </c>
      <c r="H378" s="222">
        <f t="shared" si="43"/>
        <v>8.6999999999999993</v>
      </c>
      <c r="I378" s="466">
        <f t="shared" si="43"/>
        <v>14.2</v>
      </c>
      <c r="J378" s="467">
        <f t="shared" si="43"/>
        <v>4.8</v>
      </c>
      <c r="K378" s="10">
        <f t="shared" si="43"/>
        <v>9.36</v>
      </c>
      <c r="L378" s="222">
        <f t="shared" si="43"/>
        <v>8.0399999999999991</v>
      </c>
      <c r="M378" s="466">
        <f t="shared" si="43"/>
        <v>28.8</v>
      </c>
      <c r="N378" s="467">
        <f t="shared" si="43"/>
        <v>29.1</v>
      </c>
      <c r="O378" s="468">
        <f t="shared" si="43"/>
        <v>39.299999999999997</v>
      </c>
      <c r="P378" s="468">
        <f t="shared" si="43"/>
        <v>85.2</v>
      </c>
      <c r="Q378" s="518">
        <f t="shared" si="43"/>
        <v>34.1</v>
      </c>
      <c r="R378" s="484">
        <f t="shared" si="43"/>
        <v>189</v>
      </c>
      <c r="S378" s="485">
        <f t="shared" si="43"/>
        <v>0.13</v>
      </c>
      <c r="T378" s="620">
        <f t="shared" si="43"/>
        <v>4583</v>
      </c>
      <c r="U378" s="836">
        <f t="shared" si="43"/>
        <v>43</v>
      </c>
      <c r="V378" s="120"/>
      <c r="W378" s="9" t="s">
        <v>23</v>
      </c>
      <c r="X378" s="1" t="s">
        <v>24</v>
      </c>
      <c r="Y378" s="1" t="s">
        <v>24</v>
      </c>
      <c r="Z378" s="333" t="s">
        <v>24</v>
      </c>
    </row>
    <row r="379" spans="1:26" ht="13.5" customHeight="1" x14ac:dyDescent="0.2">
      <c r="A379" s="1051"/>
      <c r="B379" s="1044" t="s">
        <v>240</v>
      </c>
      <c r="C379" s="1044"/>
      <c r="D379" s="233"/>
      <c r="E379" s="234">
        <f>MIN(E350:E377)</f>
        <v>0</v>
      </c>
      <c r="F379" s="487">
        <f t="shared" ref="F379:S379" si="44">IF(COUNT(F350:F377)=0,"",MIN(F350:F377))</f>
        <v>3.5</v>
      </c>
      <c r="G379" s="11">
        <f t="shared" si="44"/>
        <v>6.1</v>
      </c>
      <c r="H379" s="223">
        <f t="shared" si="44"/>
        <v>6.4</v>
      </c>
      <c r="I379" s="12">
        <f t="shared" si="44"/>
        <v>5.7</v>
      </c>
      <c r="J379" s="225">
        <f t="shared" si="44"/>
        <v>1.7</v>
      </c>
      <c r="K379" s="11">
        <f t="shared" si="44"/>
        <v>7.79</v>
      </c>
      <c r="L379" s="223">
        <f t="shared" si="44"/>
        <v>7.51</v>
      </c>
      <c r="M379" s="12">
        <f t="shared" si="44"/>
        <v>25.8</v>
      </c>
      <c r="N379" s="225">
        <f t="shared" si="44"/>
        <v>26.1</v>
      </c>
      <c r="O379" s="224">
        <f t="shared" si="44"/>
        <v>34</v>
      </c>
      <c r="P379" s="224">
        <f t="shared" si="44"/>
        <v>78.8</v>
      </c>
      <c r="Q379" s="490">
        <f t="shared" si="44"/>
        <v>25</v>
      </c>
      <c r="R379" s="491">
        <f t="shared" si="44"/>
        <v>170</v>
      </c>
      <c r="S379" s="492">
        <f t="shared" si="44"/>
        <v>0</v>
      </c>
      <c r="T379" s="832"/>
      <c r="U379" s="837">
        <f>IF(COUNT(U350:U377)=0,"",MIN(U350:U377))</f>
        <v>30</v>
      </c>
      <c r="V379" s="81"/>
      <c r="W379" s="574" t="s">
        <v>301</v>
      </c>
      <c r="X379" s="583"/>
      <c r="Y379" s="583"/>
      <c r="Z379" s="584"/>
    </row>
    <row r="380" spans="1:26" x14ac:dyDescent="0.2">
      <c r="A380" s="1051"/>
      <c r="B380" s="1044" t="s">
        <v>241</v>
      </c>
      <c r="C380" s="1044"/>
      <c r="D380" s="416"/>
      <c r="E380" s="235"/>
      <c r="F380" s="494">
        <f t="shared" ref="F380:S380" si="45">IF(COUNT(F350:F377)=0,"",AVERAGE(F350:F377))</f>
        <v>6.0642857142857123</v>
      </c>
      <c r="G380" s="309">
        <f t="shared" si="45"/>
        <v>7.1857142857142859</v>
      </c>
      <c r="H380" s="510">
        <f t="shared" si="45"/>
        <v>7.3464285714285698</v>
      </c>
      <c r="I380" s="511">
        <f t="shared" si="45"/>
        <v>8.9372500000000006</v>
      </c>
      <c r="J380" s="512">
        <f t="shared" si="45"/>
        <v>3.092000000000001</v>
      </c>
      <c r="K380" s="309">
        <f t="shared" si="45"/>
        <v>8.4244642857142864</v>
      </c>
      <c r="L380" s="510">
        <f t="shared" si="45"/>
        <v>7.7350000000000003</v>
      </c>
      <c r="M380" s="511">
        <f t="shared" si="45"/>
        <v>26.921428571428571</v>
      </c>
      <c r="N380" s="512">
        <f t="shared" si="45"/>
        <v>27.425000000000001</v>
      </c>
      <c r="O380" s="513">
        <f t="shared" si="45"/>
        <v>35.716666666666669</v>
      </c>
      <c r="P380" s="513">
        <f t="shared" si="45"/>
        <v>81.988888888888908</v>
      </c>
      <c r="Q380" s="490">
        <f t="shared" si="45"/>
        <v>28</v>
      </c>
      <c r="R380" s="495">
        <f t="shared" si="45"/>
        <v>178.27777777777777</v>
      </c>
      <c r="S380" s="492">
        <f t="shared" si="45"/>
        <v>6.4444444444444457E-2</v>
      </c>
      <c r="T380" s="832"/>
      <c r="U380" s="839">
        <f>IF(COUNT(U350:U377)=0,"",AVERAGE(U350:U377))</f>
        <v>35.928571428571431</v>
      </c>
      <c r="V380" s="81"/>
      <c r="W380" s="585"/>
      <c r="X380" s="586"/>
      <c r="Y380" s="586"/>
      <c r="Z380" s="587"/>
    </row>
    <row r="381" spans="1:26" x14ac:dyDescent="0.2">
      <c r="A381" s="1056"/>
      <c r="B381" s="1045" t="s">
        <v>242</v>
      </c>
      <c r="C381" s="1045"/>
      <c r="D381" s="394"/>
      <c r="E381" s="497">
        <f>SUM(E350:E377)</f>
        <v>5.5</v>
      </c>
      <c r="F381" s="236"/>
      <c r="G381" s="236"/>
      <c r="H381" s="388"/>
      <c r="I381" s="236"/>
      <c r="J381" s="388"/>
      <c r="K381" s="500"/>
      <c r="L381" s="569"/>
      <c r="M381" s="524"/>
      <c r="N381" s="525"/>
      <c r="O381" s="503"/>
      <c r="P381" s="526"/>
      <c r="Q381" s="570"/>
      <c r="R381" s="238"/>
      <c r="S381" s="239"/>
      <c r="T381" s="684">
        <f>SUM(T350:T377)</f>
        <v>54665</v>
      </c>
      <c r="U381" s="841"/>
      <c r="V381" s="81"/>
      <c r="W381" s="595"/>
      <c r="X381" s="596"/>
      <c r="Y381" s="596"/>
      <c r="Z381" s="597"/>
    </row>
    <row r="382" spans="1:26" ht="13.5" customHeight="1" x14ac:dyDescent="0.2">
      <c r="A382" s="1057" t="s">
        <v>263</v>
      </c>
      <c r="B382" s="327">
        <v>45717</v>
      </c>
      <c r="C382" s="431" t="str">
        <f>IF(B382="","",IF(WEEKDAY(B382)=1,"(日)",IF(WEEKDAY(B382)=2,"(月)",IF(WEEKDAY(B382)=3,"(火)",IF(WEEKDAY(B382)=4,"(水)",IF(WEEKDAY(B382)=5,"(木)",IF(WEEKDAY(B382)=6,"(金)","(土)")))))))</f>
        <v>(土)</v>
      </c>
      <c r="D382" s="463" t="s">
        <v>400</v>
      </c>
      <c r="E382" s="464" t="s">
        <v>24</v>
      </c>
      <c r="F382" s="465">
        <v>11.4</v>
      </c>
      <c r="G382" s="10">
        <v>9.3000000000000007</v>
      </c>
      <c r="H382" s="222">
        <v>9.1999999999999993</v>
      </c>
      <c r="I382" s="466">
        <v>12.1</v>
      </c>
      <c r="J382" s="467">
        <v>2.7</v>
      </c>
      <c r="K382" s="10">
        <v>9.07</v>
      </c>
      <c r="L382" s="222">
        <v>7.8</v>
      </c>
      <c r="M382" s="466">
        <v>27.8</v>
      </c>
      <c r="N382" s="467">
        <v>28.4</v>
      </c>
      <c r="O382" s="468"/>
      <c r="P382" s="468"/>
      <c r="Q382" s="518"/>
      <c r="R382" s="472"/>
      <c r="S382" s="530"/>
      <c r="T382" s="603">
        <v>3934</v>
      </c>
      <c r="U382" s="836">
        <v>32</v>
      </c>
      <c r="V382" s="81"/>
      <c r="W382" s="338" t="s">
        <v>286</v>
      </c>
      <c r="X382" s="342"/>
      <c r="Y382" s="341">
        <v>45729</v>
      </c>
      <c r="Z382" s="339"/>
    </row>
    <row r="383" spans="1:26" x14ac:dyDescent="0.2">
      <c r="A383" s="1057"/>
      <c r="B383" s="389">
        <v>45718</v>
      </c>
      <c r="C383" s="432" t="str">
        <f t="shared" ref="C383:C412" si="46">IF(B383="","",IF(WEEKDAY(B383)=1,"(日)",IF(WEEKDAY(B383)=2,"(月)",IF(WEEKDAY(B383)=3,"(火)",IF(WEEKDAY(B383)=4,"(水)",IF(WEEKDAY(B383)=5,"(木)",IF(WEEKDAY(B383)=6,"(金)","(土)")))))))</f>
        <v>(日)</v>
      </c>
      <c r="D383" s="473" t="s">
        <v>400</v>
      </c>
      <c r="E383" s="474" t="s">
        <v>24</v>
      </c>
      <c r="F383" s="475">
        <v>12.5</v>
      </c>
      <c r="G383" s="11">
        <v>10.199999999999999</v>
      </c>
      <c r="H383" s="223">
        <v>10.5</v>
      </c>
      <c r="I383" s="12">
        <v>13</v>
      </c>
      <c r="J383" s="225">
        <v>2.6</v>
      </c>
      <c r="K383" s="11">
        <v>9.23</v>
      </c>
      <c r="L383" s="223">
        <v>7.65</v>
      </c>
      <c r="M383" s="12">
        <v>27.1</v>
      </c>
      <c r="N383" s="225">
        <v>28.6</v>
      </c>
      <c r="O383" s="224"/>
      <c r="P383" s="224"/>
      <c r="Q383" s="532"/>
      <c r="R383" s="478"/>
      <c r="S383" s="533"/>
      <c r="T383" s="610">
        <v>4623</v>
      </c>
      <c r="U383" s="837">
        <v>33</v>
      </c>
      <c r="V383" s="81"/>
      <c r="W383" s="343" t="s">
        <v>2</v>
      </c>
      <c r="X383" s="344" t="s">
        <v>305</v>
      </c>
      <c r="Y383" s="347">
        <v>14.2</v>
      </c>
      <c r="Z383" s="348"/>
    </row>
    <row r="384" spans="1:26" x14ac:dyDescent="0.2">
      <c r="A384" s="1057"/>
      <c r="B384" s="389">
        <v>45719</v>
      </c>
      <c r="C384" s="432" t="str">
        <f t="shared" si="46"/>
        <v>(月)</v>
      </c>
      <c r="D384" s="473" t="s">
        <v>402</v>
      </c>
      <c r="E384" s="474">
        <v>26</v>
      </c>
      <c r="F384" s="475">
        <v>7.9</v>
      </c>
      <c r="G384" s="11">
        <v>11</v>
      </c>
      <c r="H384" s="223">
        <v>11.1</v>
      </c>
      <c r="I384" s="12">
        <v>14.7</v>
      </c>
      <c r="J384" s="225">
        <v>3.3</v>
      </c>
      <c r="K384" s="11">
        <v>9.01</v>
      </c>
      <c r="L384" s="223">
        <v>7.7</v>
      </c>
      <c r="M384" s="12">
        <v>27.4</v>
      </c>
      <c r="N384" s="225">
        <v>28.3</v>
      </c>
      <c r="O384" s="224">
        <v>35.4</v>
      </c>
      <c r="P384" s="224">
        <v>80.2</v>
      </c>
      <c r="Q384" s="532">
        <v>32.700000000000003</v>
      </c>
      <c r="R384" s="478">
        <v>173</v>
      </c>
      <c r="S384" s="533">
        <v>0</v>
      </c>
      <c r="T384" s="610">
        <v>2557</v>
      </c>
      <c r="U384" s="837">
        <v>36</v>
      </c>
      <c r="V384" s="81"/>
      <c r="W384" s="4" t="s">
        <v>19</v>
      </c>
      <c r="X384" s="5" t="s">
        <v>20</v>
      </c>
      <c r="Y384" s="6" t="s">
        <v>21</v>
      </c>
      <c r="Z384" s="5" t="s">
        <v>22</v>
      </c>
    </row>
    <row r="385" spans="1:26" x14ac:dyDescent="0.2">
      <c r="A385" s="1057"/>
      <c r="B385" s="389">
        <v>45720</v>
      </c>
      <c r="C385" s="432" t="str">
        <f t="shared" si="46"/>
        <v>(火)</v>
      </c>
      <c r="D385" s="473" t="s">
        <v>401</v>
      </c>
      <c r="E385" s="474">
        <v>8.5</v>
      </c>
      <c r="F385" s="475">
        <v>2.9</v>
      </c>
      <c r="G385" s="11">
        <v>10.8</v>
      </c>
      <c r="H385" s="223">
        <v>10.199999999999999</v>
      </c>
      <c r="I385" s="12">
        <v>13</v>
      </c>
      <c r="J385" s="225">
        <v>3.1</v>
      </c>
      <c r="K385" s="11">
        <v>8.39</v>
      </c>
      <c r="L385" s="223">
        <v>7.82</v>
      </c>
      <c r="M385" s="12">
        <v>26.2</v>
      </c>
      <c r="N385" s="225">
        <v>27</v>
      </c>
      <c r="O385" s="224">
        <v>35.700000000000003</v>
      </c>
      <c r="P385" s="224">
        <v>79</v>
      </c>
      <c r="Q385" s="532">
        <v>29.9</v>
      </c>
      <c r="R385" s="478">
        <v>166</v>
      </c>
      <c r="S385" s="533">
        <v>0.03</v>
      </c>
      <c r="T385" s="610">
        <v>2788</v>
      </c>
      <c r="U385" s="837">
        <v>92</v>
      </c>
      <c r="V385" s="81"/>
      <c r="W385" s="2" t="s">
        <v>182</v>
      </c>
      <c r="X385" s="7" t="s">
        <v>11</v>
      </c>
      <c r="Y385" s="10">
        <v>10.199999999999999</v>
      </c>
      <c r="Z385" s="222">
        <v>10.1</v>
      </c>
    </row>
    <row r="386" spans="1:26" x14ac:dyDescent="0.2">
      <c r="A386" s="1057"/>
      <c r="B386" s="389">
        <v>45721</v>
      </c>
      <c r="C386" s="432" t="str">
        <f t="shared" si="46"/>
        <v>(水)</v>
      </c>
      <c r="D386" s="473" t="s">
        <v>402</v>
      </c>
      <c r="E386" s="474">
        <v>16</v>
      </c>
      <c r="F386" s="475">
        <v>3.6</v>
      </c>
      <c r="G386" s="11">
        <v>8.1999999999999993</v>
      </c>
      <c r="H386" s="223">
        <v>9.5</v>
      </c>
      <c r="I386" s="12">
        <v>11.3</v>
      </c>
      <c r="J386" s="225">
        <v>2.6</v>
      </c>
      <c r="K386" s="11">
        <v>7.59</v>
      </c>
      <c r="L386" s="223">
        <v>7.52</v>
      </c>
      <c r="M386" s="12">
        <v>22.1</v>
      </c>
      <c r="N386" s="225">
        <v>25.3</v>
      </c>
      <c r="O386" s="224">
        <v>35.700000000000003</v>
      </c>
      <c r="P386" s="224">
        <v>72.099999999999994</v>
      </c>
      <c r="Q386" s="532">
        <v>25.3</v>
      </c>
      <c r="R386" s="478">
        <v>151</v>
      </c>
      <c r="S386" s="533">
        <v>7.0000000000000007E-2</v>
      </c>
      <c r="T386" s="610">
        <v>1420</v>
      </c>
      <c r="U386" s="837">
        <v>56</v>
      </c>
      <c r="V386" s="81"/>
      <c r="W386" s="3" t="s">
        <v>183</v>
      </c>
      <c r="X386" s="8" t="s">
        <v>184</v>
      </c>
      <c r="Y386" s="11">
        <v>6.2</v>
      </c>
      <c r="Z386" s="223">
        <v>5.3</v>
      </c>
    </row>
    <row r="387" spans="1:26" x14ac:dyDescent="0.2">
      <c r="A387" s="1057"/>
      <c r="B387" s="389">
        <v>45722</v>
      </c>
      <c r="C387" s="432" t="str">
        <f t="shared" si="46"/>
        <v>(木)</v>
      </c>
      <c r="D387" s="473" t="s">
        <v>401</v>
      </c>
      <c r="E387" s="474">
        <v>0</v>
      </c>
      <c r="F387" s="475">
        <v>9.6</v>
      </c>
      <c r="G387" s="11">
        <v>8.1999999999999993</v>
      </c>
      <c r="H387" s="223">
        <v>8.3000000000000007</v>
      </c>
      <c r="I387" s="12">
        <v>7.2</v>
      </c>
      <c r="J387" s="225">
        <v>2.8</v>
      </c>
      <c r="K387" s="11">
        <v>7.53</v>
      </c>
      <c r="L387" s="223">
        <v>7.4</v>
      </c>
      <c r="M387" s="12">
        <v>21.8</v>
      </c>
      <c r="N387" s="225">
        <v>22.3</v>
      </c>
      <c r="O387" s="224">
        <v>35.1</v>
      </c>
      <c r="P387" s="224">
        <v>66.099999999999994</v>
      </c>
      <c r="Q387" s="532">
        <v>21.6</v>
      </c>
      <c r="R387" s="478">
        <v>134</v>
      </c>
      <c r="S387" s="533">
        <v>0.12</v>
      </c>
      <c r="T387" s="610">
        <v>958</v>
      </c>
      <c r="U387" s="837">
        <v>58</v>
      </c>
      <c r="V387" s="81"/>
      <c r="W387" s="3" t="s">
        <v>12</v>
      </c>
      <c r="X387" s="8"/>
      <c r="Y387" s="11">
        <v>7.84</v>
      </c>
      <c r="Z387" s="223">
        <v>7.58</v>
      </c>
    </row>
    <row r="388" spans="1:26" x14ac:dyDescent="0.2">
      <c r="A388" s="1057"/>
      <c r="B388" s="389">
        <v>45723</v>
      </c>
      <c r="C388" s="432" t="str">
        <f t="shared" si="46"/>
        <v>(金)</v>
      </c>
      <c r="D388" s="473" t="s">
        <v>400</v>
      </c>
      <c r="E388" s="474" t="s">
        <v>24</v>
      </c>
      <c r="F388" s="475">
        <v>7.5</v>
      </c>
      <c r="G388" s="11">
        <v>8.3000000000000007</v>
      </c>
      <c r="H388" s="223">
        <v>8.4</v>
      </c>
      <c r="I388" s="12">
        <v>9.1</v>
      </c>
      <c r="J388" s="225">
        <v>3</v>
      </c>
      <c r="K388" s="11">
        <v>7.59</v>
      </c>
      <c r="L388" s="223">
        <v>7.5</v>
      </c>
      <c r="M388" s="12">
        <v>20.9</v>
      </c>
      <c r="N388" s="225">
        <v>21</v>
      </c>
      <c r="O388" s="224">
        <v>29</v>
      </c>
      <c r="P388" s="224">
        <v>62.1</v>
      </c>
      <c r="Q388" s="532">
        <v>20.2</v>
      </c>
      <c r="R388" s="478">
        <v>132</v>
      </c>
      <c r="S388" s="533">
        <v>0.11</v>
      </c>
      <c r="T388" s="610">
        <v>813</v>
      </c>
      <c r="U388" s="837">
        <v>50</v>
      </c>
      <c r="V388" s="81"/>
      <c r="W388" s="3" t="s">
        <v>185</v>
      </c>
      <c r="X388" s="8" t="s">
        <v>13</v>
      </c>
      <c r="Y388" s="309">
        <v>22</v>
      </c>
      <c r="Z388" s="223">
        <v>22.1</v>
      </c>
    </row>
    <row r="389" spans="1:26" x14ac:dyDescent="0.2">
      <c r="A389" s="1057"/>
      <c r="B389" s="389">
        <v>45724</v>
      </c>
      <c r="C389" s="432" t="str">
        <f t="shared" si="46"/>
        <v>(土)</v>
      </c>
      <c r="D389" s="473" t="s">
        <v>401</v>
      </c>
      <c r="E389" s="474">
        <v>9.5</v>
      </c>
      <c r="F389" s="475">
        <v>3.7</v>
      </c>
      <c r="G389" s="11">
        <v>7.4</v>
      </c>
      <c r="H389" s="223">
        <v>7.6</v>
      </c>
      <c r="I389" s="12">
        <v>7.7</v>
      </c>
      <c r="J389" s="225">
        <v>4.4000000000000004</v>
      </c>
      <c r="K389" s="11">
        <v>7.55</v>
      </c>
      <c r="L389" s="223">
        <v>7.42</v>
      </c>
      <c r="M389" s="12">
        <v>21.2</v>
      </c>
      <c r="N389" s="225">
        <v>21.3</v>
      </c>
      <c r="O389" s="224"/>
      <c r="P389" s="224"/>
      <c r="Q389" s="532"/>
      <c r="R389" s="478"/>
      <c r="S389" s="533"/>
      <c r="T389" s="610">
        <v>689</v>
      </c>
      <c r="U389" s="837">
        <v>43</v>
      </c>
      <c r="V389" s="81"/>
      <c r="W389" s="3" t="s">
        <v>186</v>
      </c>
      <c r="X389" s="240" t="s">
        <v>313</v>
      </c>
      <c r="Y389" s="276">
        <v>36.299999999999997</v>
      </c>
      <c r="Z389" s="243">
        <v>35.700000000000003</v>
      </c>
    </row>
    <row r="390" spans="1:26" x14ac:dyDescent="0.2">
      <c r="A390" s="1057"/>
      <c r="B390" s="389">
        <v>45725</v>
      </c>
      <c r="C390" s="432" t="str">
        <f t="shared" si="46"/>
        <v>(日)</v>
      </c>
      <c r="D390" s="473" t="s">
        <v>400</v>
      </c>
      <c r="E390" s="474">
        <v>0</v>
      </c>
      <c r="F390" s="475">
        <v>5.8</v>
      </c>
      <c r="G390" s="11">
        <v>7.3</v>
      </c>
      <c r="H390" s="223">
        <v>7.7</v>
      </c>
      <c r="I390" s="12">
        <v>7</v>
      </c>
      <c r="J390" s="225">
        <v>3.8</v>
      </c>
      <c r="K390" s="11">
        <v>7.38</v>
      </c>
      <c r="L390" s="223">
        <v>7.32</v>
      </c>
      <c r="M390" s="12">
        <v>21.2</v>
      </c>
      <c r="N390" s="225">
        <v>21.7</v>
      </c>
      <c r="O390" s="224"/>
      <c r="P390" s="224"/>
      <c r="Q390" s="532"/>
      <c r="R390" s="478"/>
      <c r="S390" s="533"/>
      <c r="T390" s="610">
        <v>641</v>
      </c>
      <c r="U390" s="837">
        <v>38</v>
      </c>
      <c r="V390" s="81"/>
      <c r="W390" s="3" t="s">
        <v>187</v>
      </c>
      <c r="X390" s="240" t="s">
        <v>313</v>
      </c>
      <c r="Y390" s="276">
        <v>64.3</v>
      </c>
      <c r="Z390" s="243">
        <v>64.099999999999994</v>
      </c>
    </row>
    <row r="391" spans="1:26" x14ac:dyDescent="0.2">
      <c r="A391" s="1057"/>
      <c r="B391" s="389">
        <v>45726</v>
      </c>
      <c r="C391" s="432" t="str">
        <f t="shared" si="46"/>
        <v>(月)</v>
      </c>
      <c r="D391" s="473" t="s">
        <v>400</v>
      </c>
      <c r="E391" s="474" t="s">
        <v>24</v>
      </c>
      <c r="F391" s="475">
        <v>8.4</v>
      </c>
      <c r="G391" s="11">
        <v>7.8</v>
      </c>
      <c r="H391" s="223">
        <v>7.9</v>
      </c>
      <c r="I391" s="12">
        <v>6.2</v>
      </c>
      <c r="J391" s="225">
        <v>3.4</v>
      </c>
      <c r="K391" s="11">
        <v>7.53</v>
      </c>
      <c r="L391" s="223">
        <v>7.35</v>
      </c>
      <c r="M391" s="12">
        <v>19.82</v>
      </c>
      <c r="N391" s="225">
        <v>20.9</v>
      </c>
      <c r="O391" s="224">
        <v>36</v>
      </c>
      <c r="P391" s="224">
        <v>62.1</v>
      </c>
      <c r="Q391" s="532">
        <v>20.5</v>
      </c>
      <c r="R391" s="478">
        <v>130</v>
      </c>
      <c r="S391" s="533">
        <v>0.12</v>
      </c>
      <c r="T391" s="610">
        <v>650</v>
      </c>
      <c r="U391" s="837">
        <v>34</v>
      </c>
      <c r="V391" s="81"/>
      <c r="W391" s="3" t="s">
        <v>188</v>
      </c>
      <c r="X391" s="240" t="s">
        <v>313</v>
      </c>
      <c r="Y391" s="276">
        <v>47.1</v>
      </c>
      <c r="Z391" s="243">
        <v>47.1</v>
      </c>
    </row>
    <row r="392" spans="1:26" x14ac:dyDescent="0.2">
      <c r="A392" s="1057"/>
      <c r="B392" s="389">
        <v>45727</v>
      </c>
      <c r="C392" s="432" t="str">
        <f t="shared" si="46"/>
        <v>(火)</v>
      </c>
      <c r="D392" s="473" t="s">
        <v>401</v>
      </c>
      <c r="E392" s="474">
        <v>0</v>
      </c>
      <c r="F392" s="475">
        <v>9.1</v>
      </c>
      <c r="G392" s="11">
        <v>8.8000000000000007</v>
      </c>
      <c r="H392" s="223">
        <v>8.9</v>
      </c>
      <c r="I392" s="12">
        <v>7.3</v>
      </c>
      <c r="J392" s="225">
        <v>4.9000000000000004</v>
      </c>
      <c r="K392" s="11">
        <v>7.51</v>
      </c>
      <c r="L392" s="223">
        <v>7.44</v>
      </c>
      <c r="M392" s="12">
        <v>20.6</v>
      </c>
      <c r="N392" s="225">
        <v>20.7</v>
      </c>
      <c r="O392" s="224">
        <v>36.200000000000003</v>
      </c>
      <c r="P392" s="224">
        <v>60.1</v>
      </c>
      <c r="Q392" s="532">
        <v>19.7</v>
      </c>
      <c r="R392" s="478">
        <v>126</v>
      </c>
      <c r="S392" s="533">
        <v>0.17</v>
      </c>
      <c r="T392" s="610">
        <v>744</v>
      </c>
      <c r="U392" s="837">
        <v>31</v>
      </c>
      <c r="V392" s="81"/>
      <c r="W392" s="3" t="s">
        <v>189</v>
      </c>
      <c r="X392" s="240" t="s">
        <v>313</v>
      </c>
      <c r="Y392" s="276">
        <v>17.2</v>
      </c>
      <c r="Z392" s="243">
        <v>17</v>
      </c>
    </row>
    <row r="393" spans="1:26" x14ac:dyDescent="0.2">
      <c r="A393" s="1057"/>
      <c r="B393" s="389">
        <v>45728</v>
      </c>
      <c r="C393" s="432" t="str">
        <f t="shared" si="46"/>
        <v>(水)</v>
      </c>
      <c r="D393" s="473" t="s">
        <v>401</v>
      </c>
      <c r="E393" s="474">
        <v>6</v>
      </c>
      <c r="F393" s="475">
        <v>11.4</v>
      </c>
      <c r="G393" s="11">
        <v>9.5</v>
      </c>
      <c r="H393" s="223">
        <v>9.3000000000000007</v>
      </c>
      <c r="I393" s="12">
        <v>6.9</v>
      </c>
      <c r="J393" s="225">
        <v>4.8</v>
      </c>
      <c r="K393" s="11">
        <v>7.59</v>
      </c>
      <c r="L393" s="223">
        <v>7.46</v>
      </c>
      <c r="M393" s="12">
        <v>21.2</v>
      </c>
      <c r="N393" s="225">
        <v>21</v>
      </c>
      <c r="O393" s="224">
        <v>38.1</v>
      </c>
      <c r="P393" s="224">
        <v>62.9</v>
      </c>
      <c r="Q393" s="532">
        <v>17.2</v>
      </c>
      <c r="R393" s="478">
        <v>129</v>
      </c>
      <c r="S393" s="533">
        <v>0.17</v>
      </c>
      <c r="T393" s="610">
        <v>645</v>
      </c>
      <c r="U393" s="837">
        <v>34</v>
      </c>
      <c r="V393" s="81"/>
      <c r="W393" s="3" t="s">
        <v>190</v>
      </c>
      <c r="X393" s="240" t="s">
        <v>313</v>
      </c>
      <c r="Y393" s="139">
        <v>21</v>
      </c>
      <c r="Z393" s="244">
        <v>21.5</v>
      </c>
    </row>
    <row r="394" spans="1:26" x14ac:dyDescent="0.2">
      <c r="A394" s="1057"/>
      <c r="B394" s="389">
        <v>45729</v>
      </c>
      <c r="C394" s="432" t="str">
        <f t="shared" si="46"/>
        <v>(木)</v>
      </c>
      <c r="D394" s="473" t="s">
        <v>400</v>
      </c>
      <c r="E394" s="474" t="s">
        <v>24</v>
      </c>
      <c r="F394" s="475">
        <v>14.2</v>
      </c>
      <c r="G394" s="11">
        <v>10.199999999999999</v>
      </c>
      <c r="H394" s="223">
        <v>10.1</v>
      </c>
      <c r="I394" s="12">
        <v>6.2</v>
      </c>
      <c r="J394" s="225">
        <v>5.3</v>
      </c>
      <c r="K394" s="11">
        <v>7.84</v>
      </c>
      <c r="L394" s="223">
        <v>7.58</v>
      </c>
      <c r="M394" s="12">
        <v>22</v>
      </c>
      <c r="N394" s="225">
        <v>22.1</v>
      </c>
      <c r="O394" s="224">
        <v>35.700000000000003</v>
      </c>
      <c r="P394" s="224">
        <v>64.099999999999994</v>
      </c>
      <c r="Q394" s="532">
        <v>21.5</v>
      </c>
      <c r="R394" s="478">
        <v>138</v>
      </c>
      <c r="S394" s="533">
        <v>0.17</v>
      </c>
      <c r="T394" s="610">
        <v>840</v>
      </c>
      <c r="U394" s="837">
        <v>38</v>
      </c>
      <c r="V394" s="81"/>
      <c r="W394" s="3" t="s">
        <v>191</v>
      </c>
      <c r="X394" s="240" t="s">
        <v>313</v>
      </c>
      <c r="Y394" s="141">
        <v>138</v>
      </c>
      <c r="Z394" s="310">
        <v>138</v>
      </c>
    </row>
    <row r="395" spans="1:26" x14ac:dyDescent="0.2">
      <c r="A395" s="1057"/>
      <c r="B395" s="389">
        <v>45730</v>
      </c>
      <c r="C395" s="432" t="str">
        <f t="shared" si="46"/>
        <v>(金)</v>
      </c>
      <c r="D395" s="473" t="s">
        <v>400</v>
      </c>
      <c r="E395" s="474" t="s">
        <v>24</v>
      </c>
      <c r="F395" s="475">
        <v>11.4</v>
      </c>
      <c r="G395" s="11">
        <v>11.1</v>
      </c>
      <c r="H395" s="223">
        <v>10.8</v>
      </c>
      <c r="I395" s="12">
        <v>7.3</v>
      </c>
      <c r="J395" s="225">
        <v>4.5</v>
      </c>
      <c r="K395" s="11">
        <v>7.94</v>
      </c>
      <c r="L395" s="223">
        <v>7.68</v>
      </c>
      <c r="M395" s="12">
        <v>22.6</v>
      </c>
      <c r="N395" s="225">
        <v>22.8</v>
      </c>
      <c r="O395" s="224">
        <v>37.200000000000003</v>
      </c>
      <c r="P395" s="224">
        <v>68.3</v>
      </c>
      <c r="Q395" s="532">
        <v>21.3</v>
      </c>
      <c r="R395" s="478">
        <v>140</v>
      </c>
      <c r="S395" s="533">
        <v>0.14000000000000001</v>
      </c>
      <c r="T395" s="610">
        <v>1105</v>
      </c>
      <c r="U395" s="837">
        <v>38</v>
      </c>
      <c r="V395" s="81"/>
      <c r="W395" s="3" t="s">
        <v>192</v>
      </c>
      <c r="X395" s="240" t="s">
        <v>313</v>
      </c>
      <c r="Y395" s="140">
        <v>0.21</v>
      </c>
      <c r="Z395" s="227">
        <v>0.17</v>
      </c>
    </row>
    <row r="396" spans="1:26" x14ac:dyDescent="0.2">
      <c r="A396" s="1057"/>
      <c r="B396" s="389">
        <v>45731</v>
      </c>
      <c r="C396" s="432" t="str">
        <f t="shared" si="46"/>
        <v>(土)</v>
      </c>
      <c r="D396" s="473" t="s">
        <v>400</v>
      </c>
      <c r="E396" s="474">
        <v>0</v>
      </c>
      <c r="F396" s="475">
        <v>9.3000000000000007</v>
      </c>
      <c r="G396" s="11">
        <v>11.4</v>
      </c>
      <c r="H396" s="223">
        <v>11.5</v>
      </c>
      <c r="I396" s="12">
        <v>8.6</v>
      </c>
      <c r="J396" s="225">
        <v>4.0999999999999996</v>
      </c>
      <c r="K396" s="11">
        <v>8.24</v>
      </c>
      <c r="L396" s="223">
        <v>7.91</v>
      </c>
      <c r="M396" s="12">
        <v>23.4</v>
      </c>
      <c r="N396" s="225">
        <v>23.3</v>
      </c>
      <c r="O396" s="224"/>
      <c r="P396" s="224"/>
      <c r="Q396" s="532"/>
      <c r="R396" s="478"/>
      <c r="S396" s="533"/>
      <c r="T396" s="610">
        <v>1105</v>
      </c>
      <c r="U396" s="837">
        <v>43</v>
      </c>
      <c r="V396" s="81"/>
      <c r="W396" s="3" t="s">
        <v>14</v>
      </c>
      <c r="X396" s="240" t="s">
        <v>313</v>
      </c>
      <c r="Y396" s="138">
        <v>4.5</v>
      </c>
      <c r="Z396" s="228">
        <v>4.5</v>
      </c>
    </row>
    <row r="397" spans="1:26" x14ac:dyDescent="0.2">
      <c r="A397" s="1057"/>
      <c r="B397" s="389">
        <v>45732</v>
      </c>
      <c r="C397" s="432" t="str">
        <f t="shared" si="46"/>
        <v>(日)</v>
      </c>
      <c r="D397" s="473" t="s">
        <v>402</v>
      </c>
      <c r="E397" s="474">
        <v>25</v>
      </c>
      <c r="F397" s="475">
        <v>5.7</v>
      </c>
      <c r="G397" s="11">
        <v>11.1</v>
      </c>
      <c r="H397" s="223">
        <v>11</v>
      </c>
      <c r="I397" s="12">
        <v>8.6999999999999993</v>
      </c>
      <c r="J397" s="225">
        <v>4</v>
      </c>
      <c r="K397" s="11">
        <v>7.74</v>
      </c>
      <c r="L397" s="223">
        <v>7.63</v>
      </c>
      <c r="M397" s="12">
        <v>25</v>
      </c>
      <c r="N397" s="225">
        <v>24.1</v>
      </c>
      <c r="O397" s="224"/>
      <c r="P397" s="224"/>
      <c r="Q397" s="532"/>
      <c r="R397" s="478"/>
      <c r="S397" s="533"/>
      <c r="T397" s="610">
        <v>707</v>
      </c>
      <c r="U397" s="837">
        <v>38</v>
      </c>
      <c r="V397" s="81"/>
      <c r="W397" s="3" t="s">
        <v>15</v>
      </c>
      <c r="X397" s="240" t="s">
        <v>313</v>
      </c>
      <c r="Y397" s="138">
        <v>2.2000000000000002</v>
      </c>
      <c r="Z397" s="228">
        <v>2.1</v>
      </c>
    </row>
    <row r="398" spans="1:26" x14ac:dyDescent="0.2">
      <c r="A398" s="1057"/>
      <c r="B398" s="389">
        <v>45733</v>
      </c>
      <c r="C398" s="432" t="str">
        <f t="shared" si="46"/>
        <v>(月)</v>
      </c>
      <c r="D398" s="473" t="s">
        <v>400</v>
      </c>
      <c r="E398" s="474">
        <v>0.5</v>
      </c>
      <c r="F398" s="475">
        <v>11.3</v>
      </c>
      <c r="G398" s="11">
        <v>11.4</v>
      </c>
      <c r="H398" s="223">
        <v>11.4</v>
      </c>
      <c r="I398" s="12">
        <v>8.1</v>
      </c>
      <c r="J398" s="225">
        <v>4.3</v>
      </c>
      <c r="K398" s="11">
        <v>8.1199999999999992</v>
      </c>
      <c r="L398" s="223">
        <v>7.84</v>
      </c>
      <c r="M398" s="12">
        <v>24.5</v>
      </c>
      <c r="N398" s="225">
        <v>24.1</v>
      </c>
      <c r="O398" s="224">
        <v>42</v>
      </c>
      <c r="P398" s="224">
        <v>71.5</v>
      </c>
      <c r="Q398" s="532">
        <v>22.4</v>
      </c>
      <c r="R398" s="478">
        <v>148</v>
      </c>
      <c r="S398" s="533">
        <v>0.12</v>
      </c>
      <c r="T398" s="610">
        <v>1220</v>
      </c>
      <c r="U398" s="837">
        <v>43</v>
      </c>
      <c r="V398" s="81"/>
      <c r="W398" s="3" t="s">
        <v>193</v>
      </c>
      <c r="X398" s="240" t="s">
        <v>313</v>
      </c>
      <c r="Y398" s="138">
        <v>12.1</v>
      </c>
      <c r="Z398" s="228">
        <v>11.9</v>
      </c>
    </row>
    <row r="399" spans="1:26" x14ac:dyDescent="0.2">
      <c r="A399" s="1057"/>
      <c r="B399" s="389">
        <v>45734</v>
      </c>
      <c r="C399" s="432" t="str">
        <f t="shared" si="46"/>
        <v>(火)</v>
      </c>
      <c r="D399" s="473" t="s">
        <v>400</v>
      </c>
      <c r="E399" s="474">
        <v>0</v>
      </c>
      <c r="F399" s="475">
        <v>7.4</v>
      </c>
      <c r="G399" s="11">
        <v>11.3</v>
      </c>
      <c r="H399" s="223">
        <v>11.4</v>
      </c>
      <c r="I399" s="12">
        <v>8.4</v>
      </c>
      <c r="J399" s="225">
        <v>4.2</v>
      </c>
      <c r="K399" s="11">
        <v>7.96</v>
      </c>
      <c r="L399" s="223">
        <v>7.87</v>
      </c>
      <c r="M399" s="12">
        <v>24.1</v>
      </c>
      <c r="N399" s="225">
        <v>24.3</v>
      </c>
      <c r="O399" s="224">
        <v>40.9</v>
      </c>
      <c r="P399" s="224">
        <v>72.099999999999994</v>
      </c>
      <c r="Q399" s="532">
        <v>22.9</v>
      </c>
      <c r="R399" s="478">
        <v>154</v>
      </c>
      <c r="S399" s="533">
        <v>0.11</v>
      </c>
      <c r="T399" s="610">
        <v>946</v>
      </c>
      <c r="U399" s="837">
        <v>46</v>
      </c>
      <c r="V399" s="81"/>
      <c r="W399" s="3" t="s">
        <v>194</v>
      </c>
      <c r="X399" s="240" t="s">
        <v>313</v>
      </c>
      <c r="Y399" s="140">
        <v>3.6999999999999998E-2</v>
      </c>
      <c r="Z399" s="229">
        <v>4.7E-2</v>
      </c>
    </row>
    <row r="400" spans="1:26" x14ac:dyDescent="0.2">
      <c r="A400" s="1057"/>
      <c r="B400" s="389">
        <v>45735</v>
      </c>
      <c r="C400" s="432" t="str">
        <f t="shared" si="46"/>
        <v>(水)</v>
      </c>
      <c r="D400" s="473" t="s">
        <v>402</v>
      </c>
      <c r="E400" s="474">
        <v>18.5</v>
      </c>
      <c r="F400" s="475">
        <v>3.9</v>
      </c>
      <c r="G400" s="11">
        <v>11</v>
      </c>
      <c r="H400" s="223">
        <v>11.4</v>
      </c>
      <c r="I400" s="12">
        <v>8.1</v>
      </c>
      <c r="J400" s="225">
        <v>3.7</v>
      </c>
      <c r="K400" s="11">
        <v>8.1199999999999992</v>
      </c>
      <c r="L400" s="223">
        <v>7.8</v>
      </c>
      <c r="M400" s="12">
        <v>23.2</v>
      </c>
      <c r="N400" s="225">
        <v>24</v>
      </c>
      <c r="O400" s="224">
        <v>38.4</v>
      </c>
      <c r="P400" s="224">
        <v>72.3</v>
      </c>
      <c r="Q400" s="532">
        <v>23.4</v>
      </c>
      <c r="R400" s="478">
        <v>153</v>
      </c>
      <c r="S400" s="533">
        <v>0.09</v>
      </c>
      <c r="T400" s="610">
        <v>1017</v>
      </c>
      <c r="U400" s="837">
        <v>41</v>
      </c>
      <c r="V400" s="81"/>
      <c r="W400" s="3" t="s">
        <v>16</v>
      </c>
      <c r="X400" s="240" t="s">
        <v>313</v>
      </c>
      <c r="Y400" s="140">
        <v>0.02</v>
      </c>
      <c r="Z400" s="229">
        <v>0.02</v>
      </c>
    </row>
    <row r="401" spans="1:26" x14ac:dyDescent="0.2">
      <c r="A401" s="1057"/>
      <c r="B401" s="389">
        <v>45736</v>
      </c>
      <c r="C401" s="432" t="str">
        <f t="shared" si="46"/>
        <v>(木)</v>
      </c>
      <c r="D401" s="473" t="s">
        <v>400</v>
      </c>
      <c r="E401" s="474" t="s">
        <v>24</v>
      </c>
      <c r="F401" s="475">
        <v>7.1</v>
      </c>
      <c r="G401" s="11">
        <v>10.1</v>
      </c>
      <c r="H401" s="223">
        <v>10</v>
      </c>
      <c r="I401" s="12">
        <v>6.2</v>
      </c>
      <c r="J401" s="225">
        <v>3.3</v>
      </c>
      <c r="K401" s="11">
        <v>7.67</v>
      </c>
      <c r="L401" s="223">
        <v>7.57</v>
      </c>
      <c r="M401" s="12">
        <v>20.399999999999999</v>
      </c>
      <c r="N401" s="225">
        <v>21.9</v>
      </c>
      <c r="O401" s="224"/>
      <c r="P401" s="224"/>
      <c r="Q401" s="532"/>
      <c r="R401" s="478"/>
      <c r="S401" s="533"/>
      <c r="T401" s="610">
        <v>566</v>
      </c>
      <c r="U401" s="837">
        <v>87</v>
      </c>
      <c r="V401" s="81"/>
      <c r="W401" s="3" t="s">
        <v>195</v>
      </c>
      <c r="X401" s="240" t="s">
        <v>313</v>
      </c>
      <c r="Y401" s="140">
        <v>2.27</v>
      </c>
      <c r="Z401" s="229">
        <v>2.23</v>
      </c>
    </row>
    <row r="402" spans="1:26" x14ac:dyDescent="0.2">
      <c r="A402" s="1057"/>
      <c r="B402" s="389">
        <v>45737</v>
      </c>
      <c r="C402" s="432" t="str">
        <f t="shared" si="46"/>
        <v>(金)</v>
      </c>
      <c r="D402" s="473" t="s">
        <v>400</v>
      </c>
      <c r="E402" s="474" t="s">
        <v>24</v>
      </c>
      <c r="F402" s="475">
        <v>9.4</v>
      </c>
      <c r="G402" s="11">
        <v>9.8000000000000007</v>
      </c>
      <c r="H402" s="223">
        <v>10</v>
      </c>
      <c r="I402" s="12">
        <v>7.3</v>
      </c>
      <c r="J402" s="225">
        <v>3.4</v>
      </c>
      <c r="K402" s="11">
        <v>7.39</v>
      </c>
      <c r="L402" s="223">
        <v>7.5</v>
      </c>
      <c r="M402" s="12">
        <v>21.9</v>
      </c>
      <c r="N402" s="225">
        <v>21.3</v>
      </c>
      <c r="O402" s="224">
        <v>36.9</v>
      </c>
      <c r="P402" s="224">
        <v>65.099999999999994</v>
      </c>
      <c r="Q402" s="532">
        <v>19.2</v>
      </c>
      <c r="R402" s="478">
        <v>134</v>
      </c>
      <c r="S402" s="533">
        <v>0.15</v>
      </c>
      <c r="T402" s="610">
        <v>771</v>
      </c>
      <c r="U402" s="837">
        <v>48</v>
      </c>
      <c r="V402" s="81"/>
      <c r="W402" s="3" t="s">
        <v>196</v>
      </c>
      <c r="X402" s="240" t="s">
        <v>313</v>
      </c>
      <c r="Y402" s="140">
        <v>0.107</v>
      </c>
      <c r="Z402" s="229">
        <v>8.8999999999999996E-2</v>
      </c>
    </row>
    <row r="403" spans="1:26" x14ac:dyDescent="0.2">
      <c r="A403" s="1057"/>
      <c r="B403" s="389">
        <v>45738</v>
      </c>
      <c r="C403" s="432" t="str">
        <f t="shared" si="46"/>
        <v>(土)</v>
      </c>
      <c r="D403" s="473" t="s">
        <v>400</v>
      </c>
      <c r="E403" s="474" t="s">
        <v>24</v>
      </c>
      <c r="F403" s="475">
        <v>16.399999999999999</v>
      </c>
      <c r="G403" s="11">
        <v>10.6</v>
      </c>
      <c r="H403" s="223">
        <v>10.6</v>
      </c>
      <c r="I403" s="12">
        <v>8</v>
      </c>
      <c r="J403" s="225">
        <v>5.0999999999999996</v>
      </c>
      <c r="K403" s="11">
        <v>7.57</v>
      </c>
      <c r="L403" s="223">
        <v>7.56</v>
      </c>
      <c r="M403" s="12">
        <v>21.7</v>
      </c>
      <c r="N403" s="225">
        <v>22</v>
      </c>
      <c r="O403" s="224"/>
      <c r="P403" s="224"/>
      <c r="Q403" s="532"/>
      <c r="R403" s="478"/>
      <c r="S403" s="533"/>
      <c r="T403" s="610">
        <v>624</v>
      </c>
      <c r="U403" s="837">
        <v>38</v>
      </c>
      <c r="V403" s="81"/>
      <c r="W403" s="3" t="s">
        <v>197</v>
      </c>
      <c r="X403" s="240" t="s">
        <v>313</v>
      </c>
      <c r="Y403" s="138">
        <v>23.3</v>
      </c>
      <c r="Z403" s="228">
        <v>24.2</v>
      </c>
    </row>
    <row r="404" spans="1:26" x14ac:dyDescent="0.2">
      <c r="A404" s="1057"/>
      <c r="B404" s="389">
        <v>45739</v>
      </c>
      <c r="C404" s="432" t="str">
        <f t="shared" si="46"/>
        <v>(日)</v>
      </c>
      <c r="D404" s="473" t="s">
        <v>400</v>
      </c>
      <c r="E404" s="474" t="s">
        <v>24</v>
      </c>
      <c r="F404" s="475">
        <v>18.100000000000001</v>
      </c>
      <c r="G404" s="11">
        <v>11.5</v>
      </c>
      <c r="H404" s="223">
        <v>11.4</v>
      </c>
      <c r="I404" s="12">
        <v>9.1999999999999993</v>
      </c>
      <c r="J404" s="225">
        <v>4</v>
      </c>
      <c r="K404" s="11">
        <v>7.52</v>
      </c>
      <c r="L404" s="223">
        <v>7.44</v>
      </c>
      <c r="M404" s="12">
        <v>21.3</v>
      </c>
      <c r="N404" s="225">
        <v>21.1</v>
      </c>
      <c r="O404" s="224"/>
      <c r="P404" s="224"/>
      <c r="Q404" s="532"/>
      <c r="R404" s="478"/>
      <c r="S404" s="533"/>
      <c r="T404" s="610">
        <v>547</v>
      </c>
      <c r="U404" s="837">
        <v>38</v>
      </c>
      <c r="V404" s="81"/>
      <c r="W404" s="3" t="s">
        <v>17</v>
      </c>
      <c r="X404" s="240" t="s">
        <v>313</v>
      </c>
      <c r="Y404" s="138">
        <v>17.600000000000001</v>
      </c>
      <c r="Z404" s="228">
        <v>16.7</v>
      </c>
    </row>
    <row r="405" spans="1:26" x14ac:dyDescent="0.2">
      <c r="A405" s="1057"/>
      <c r="B405" s="389">
        <v>45740</v>
      </c>
      <c r="C405" s="432" t="str">
        <f t="shared" si="46"/>
        <v>(月)</v>
      </c>
      <c r="D405" s="473" t="s">
        <v>401</v>
      </c>
      <c r="E405" s="474">
        <v>0</v>
      </c>
      <c r="F405" s="475">
        <v>13.6</v>
      </c>
      <c r="G405" s="11">
        <v>12.2</v>
      </c>
      <c r="H405" s="223">
        <v>12.1</v>
      </c>
      <c r="I405" s="12">
        <v>7</v>
      </c>
      <c r="J405" s="225">
        <v>4.3</v>
      </c>
      <c r="K405" s="11">
        <v>7.46</v>
      </c>
      <c r="L405" s="223">
        <v>7.4</v>
      </c>
      <c r="M405" s="12">
        <v>21.3</v>
      </c>
      <c r="N405" s="225">
        <v>21.4</v>
      </c>
      <c r="O405" s="224">
        <v>35</v>
      </c>
      <c r="P405" s="224">
        <v>63.9</v>
      </c>
      <c r="Q405" s="532">
        <v>19</v>
      </c>
      <c r="R405" s="478">
        <v>150</v>
      </c>
      <c r="S405" s="533">
        <v>0.13</v>
      </c>
      <c r="T405" s="610">
        <v>590</v>
      </c>
      <c r="U405" s="837">
        <v>40</v>
      </c>
      <c r="V405" s="81"/>
      <c r="W405" s="3" t="s">
        <v>198</v>
      </c>
      <c r="X405" s="240" t="s">
        <v>184</v>
      </c>
      <c r="Y405" s="276">
        <v>6.5</v>
      </c>
      <c r="Z405" s="288">
        <v>5.4</v>
      </c>
    </row>
    <row r="406" spans="1:26" x14ac:dyDescent="0.2">
      <c r="A406" s="1057"/>
      <c r="B406" s="389">
        <v>45741</v>
      </c>
      <c r="C406" s="432" t="str">
        <f t="shared" si="46"/>
        <v>(火)</v>
      </c>
      <c r="D406" s="473" t="s">
        <v>400</v>
      </c>
      <c r="E406" s="474" t="s">
        <v>24</v>
      </c>
      <c r="F406" s="475">
        <v>16.899999999999999</v>
      </c>
      <c r="G406" s="11">
        <v>13</v>
      </c>
      <c r="H406" s="223">
        <v>13</v>
      </c>
      <c r="I406" s="12">
        <v>7</v>
      </c>
      <c r="J406" s="225">
        <v>4.8</v>
      </c>
      <c r="K406" s="11">
        <v>7.68</v>
      </c>
      <c r="L406" s="223">
        <v>7.53</v>
      </c>
      <c r="M406" s="12">
        <v>21.8</v>
      </c>
      <c r="N406" s="225">
        <v>22</v>
      </c>
      <c r="O406" s="224">
        <v>35.200000000000003</v>
      </c>
      <c r="P406" s="224">
        <v>66.099999999999994</v>
      </c>
      <c r="Q406" s="532">
        <v>19.100000000000001</v>
      </c>
      <c r="R406" s="478">
        <v>154</v>
      </c>
      <c r="S406" s="533">
        <v>0.13</v>
      </c>
      <c r="T406" s="610">
        <v>1095</v>
      </c>
      <c r="U406" s="837">
        <v>50</v>
      </c>
      <c r="V406" s="81"/>
      <c r="W406" s="3" t="s">
        <v>199</v>
      </c>
      <c r="X406" s="240" t="s">
        <v>313</v>
      </c>
      <c r="Y406" s="276">
        <v>7.7</v>
      </c>
      <c r="Z406" s="288">
        <v>7.9</v>
      </c>
    </row>
    <row r="407" spans="1:26" x14ac:dyDescent="0.2">
      <c r="A407" s="1057"/>
      <c r="B407" s="389">
        <v>45742</v>
      </c>
      <c r="C407" s="432" t="str">
        <f t="shared" si="46"/>
        <v>(水)</v>
      </c>
      <c r="D407" s="473" t="s">
        <v>400</v>
      </c>
      <c r="E407" s="474" t="s">
        <v>24</v>
      </c>
      <c r="F407" s="475">
        <v>21.2</v>
      </c>
      <c r="G407" s="11">
        <v>14.5</v>
      </c>
      <c r="H407" s="223">
        <v>14.3</v>
      </c>
      <c r="I407" s="12">
        <v>8.5</v>
      </c>
      <c r="J407" s="225">
        <v>3.1</v>
      </c>
      <c r="K407" s="11">
        <v>8.1999999999999993</v>
      </c>
      <c r="L407" s="223">
        <v>7.8</v>
      </c>
      <c r="M407" s="12">
        <v>22.2</v>
      </c>
      <c r="N407" s="225">
        <v>22.2</v>
      </c>
      <c r="O407" s="224">
        <v>35.200000000000003</v>
      </c>
      <c r="P407" s="224">
        <v>66.099999999999994</v>
      </c>
      <c r="Q407" s="532">
        <v>20.5</v>
      </c>
      <c r="R407" s="478">
        <v>154</v>
      </c>
      <c r="S407" s="533">
        <v>0.06</v>
      </c>
      <c r="T407" s="610">
        <v>1480</v>
      </c>
      <c r="U407" s="837">
        <v>45</v>
      </c>
      <c r="V407" s="81"/>
      <c r="W407" s="3"/>
      <c r="X407" s="289"/>
      <c r="Y407" s="311"/>
      <c r="Z407" s="312"/>
    </row>
    <row r="408" spans="1:26" x14ac:dyDescent="0.2">
      <c r="A408" s="1057"/>
      <c r="B408" s="389">
        <v>45743</v>
      </c>
      <c r="C408" s="432" t="str">
        <f t="shared" si="46"/>
        <v>(木)</v>
      </c>
      <c r="D408" s="507" t="s">
        <v>400</v>
      </c>
      <c r="E408" s="508" t="s">
        <v>24</v>
      </c>
      <c r="F408" s="509">
        <v>16.100000000000001</v>
      </c>
      <c r="G408" s="309">
        <v>15.3</v>
      </c>
      <c r="H408" s="510">
        <v>15.1</v>
      </c>
      <c r="I408" s="511">
        <v>8.3000000000000007</v>
      </c>
      <c r="J408" s="512">
        <v>3.2</v>
      </c>
      <c r="K408" s="309">
        <v>8.34</v>
      </c>
      <c r="L408" s="510">
        <v>7.93</v>
      </c>
      <c r="M408" s="511">
        <v>23.9</v>
      </c>
      <c r="N408" s="512">
        <v>23.5</v>
      </c>
      <c r="O408" s="513">
        <v>37.200000000000003</v>
      </c>
      <c r="P408" s="513">
        <v>69.099999999999994</v>
      </c>
      <c r="Q408" s="514">
        <v>22.2</v>
      </c>
      <c r="R408" s="515">
        <v>164</v>
      </c>
      <c r="S408" s="516">
        <v>0.05</v>
      </c>
      <c r="T408" s="548">
        <v>2164</v>
      </c>
      <c r="U408" s="839">
        <v>44</v>
      </c>
      <c r="V408" s="81"/>
      <c r="W408" s="3"/>
      <c r="X408" s="289"/>
      <c r="Y408" s="290"/>
      <c r="Z408" s="289"/>
    </row>
    <row r="409" spans="1:26" x14ac:dyDescent="0.2">
      <c r="A409" s="1057"/>
      <c r="B409" s="389">
        <v>45744</v>
      </c>
      <c r="C409" s="432" t="str">
        <f t="shared" si="46"/>
        <v>(金)</v>
      </c>
      <c r="D409" s="507" t="s">
        <v>402</v>
      </c>
      <c r="E409" s="508">
        <v>3.5</v>
      </c>
      <c r="F409" s="509">
        <v>18.3</v>
      </c>
      <c r="G409" s="309">
        <v>16.5</v>
      </c>
      <c r="H409" s="510">
        <v>16.600000000000001</v>
      </c>
      <c r="I409" s="511">
        <v>8</v>
      </c>
      <c r="J409" s="512">
        <v>2.6</v>
      </c>
      <c r="K409" s="309">
        <v>8.4499999999999993</v>
      </c>
      <c r="L409" s="510">
        <v>7.79</v>
      </c>
      <c r="M409" s="511">
        <v>24.3</v>
      </c>
      <c r="N409" s="512">
        <v>24.5</v>
      </c>
      <c r="O409" s="513">
        <v>39.700000000000003</v>
      </c>
      <c r="P409" s="513">
        <v>72.099999999999994</v>
      </c>
      <c r="Q409" s="514">
        <v>24.3</v>
      </c>
      <c r="R409" s="515">
        <v>166</v>
      </c>
      <c r="S409" s="516">
        <v>0</v>
      </c>
      <c r="T409" s="548">
        <v>2113</v>
      </c>
      <c r="U409" s="839">
        <v>43</v>
      </c>
      <c r="V409" s="81"/>
      <c r="W409" s="291"/>
      <c r="X409" s="292"/>
      <c r="Y409" s="293"/>
      <c r="Z409" s="292"/>
    </row>
    <row r="410" spans="1:26" x14ac:dyDescent="0.2">
      <c r="A410" s="1057"/>
      <c r="B410" s="389">
        <v>45745</v>
      </c>
      <c r="C410" s="432" t="str">
        <f t="shared" si="46"/>
        <v>(土)</v>
      </c>
      <c r="D410" s="507" t="s">
        <v>402</v>
      </c>
      <c r="E410" s="508">
        <v>8</v>
      </c>
      <c r="F410" s="509">
        <v>8.8000000000000007</v>
      </c>
      <c r="G410" s="309">
        <v>16.399999999999999</v>
      </c>
      <c r="H410" s="510">
        <v>16.399999999999999</v>
      </c>
      <c r="I410" s="511">
        <v>6.1</v>
      </c>
      <c r="J410" s="512">
        <v>2.4</v>
      </c>
      <c r="K410" s="309">
        <v>7.93</v>
      </c>
      <c r="L410" s="510">
        <v>7.74</v>
      </c>
      <c r="M410" s="511">
        <v>24.5</v>
      </c>
      <c r="N410" s="512">
        <v>24.7</v>
      </c>
      <c r="O410" s="513"/>
      <c r="P410" s="513"/>
      <c r="Q410" s="514"/>
      <c r="R410" s="515"/>
      <c r="S410" s="516"/>
      <c r="T410" s="548">
        <v>881</v>
      </c>
      <c r="U410" s="839">
        <v>49</v>
      </c>
      <c r="V410" s="81"/>
      <c r="W410" s="9" t="s">
        <v>23</v>
      </c>
      <c r="X410" s="1" t="s">
        <v>24</v>
      </c>
      <c r="Y410" s="1" t="s">
        <v>24</v>
      </c>
      <c r="Z410" s="333" t="s">
        <v>24</v>
      </c>
    </row>
    <row r="411" spans="1:26" ht="13.5" customHeight="1" x14ac:dyDescent="0.2">
      <c r="A411" s="1057"/>
      <c r="B411" s="389">
        <v>45746</v>
      </c>
      <c r="C411" s="432" t="str">
        <f t="shared" si="46"/>
        <v>(日)</v>
      </c>
      <c r="D411" s="507" t="s">
        <v>401</v>
      </c>
      <c r="E411" s="508">
        <v>2</v>
      </c>
      <c r="F411" s="509">
        <v>8.6</v>
      </c>
      <c r="G411" s="309">
        <v>15.6</v>
      </c>
      <c r="H411" s="510">
        <v>15.9</v>
      </c>
      <c r="I411" s="511">
        <v>4.9000000000000004</v>
      </c>
      <c r="J411" s="512">
        <v>3.8</v>
      </c>
      <c r="K411" s="309">
        <v>7.8</v>
      </c>
      <c r="L411" s="510">
        <v>7.69</v>
      </c>
      <c r="M411" s="511">
        <v>21.8</v>
      </c>
      <c r="N411" s="512">
        <v>23.8</v>
      </c>
      <c r="O411" s="513"/>
      <c r="P411" s="513"/>
      <c r="Q411" s="514"/>
      <c r="R411" s="515"/>
      <c r="S411" s="516"/>
      <c r="T411" s="548">
        <v>375</v>
      </c>
      <c r="U411" s="839">
        <v>69</v>
      </c>
      <c r="V411" s="81"/>
      <c r="W411" s="574" t="s">
        <v>301</v>
      </c>
      <c r="X411" s="575"/>
      <c r="Y411" s="575"/>
      <c r="Z411" s="576"/>
    </row>
    <row r="412" spans="1:26" x14ac:dyDescent="0.2">
      <c r="A412" s="1057"/>
      <c r="B412" s="389">
        <v>45382</v>
      </c>
      <c r="C412" s="432" t="str">
        <f t="shared" si="46"/>
        <v>(日)</v>
      </c>
      <c r="D412" s="544" t="s">
        <v>401</v>
      </c>
      <c r="E412" s="497">
        <v>0</v>
      </c>
      <c r="F412" s="535">
        <v>7.1</v>
      </c>
      <c r="G412" s="366">
        <v>14.6</v>
      </c>
      <c r="H412" s="300">
        <v>15.4</v>
      </c>
      <c r="I412" s="537">
        <v>4.8</v>
      </c>
      <c r="J412" s="536">
        <v>3.6</v>
      </c>
      <c r="K412" s="366">
        <v>7.55</v>
      </c>
      <c r="L412" s="300">
        <v>7.7</v>
      </c>
      <c r="M412" s="537">
        <v>19.899999999999999</v>
      </c>
      <c r="N412" s="536">
        <v>21.5</v>
      </c>
      <c r="O412" s="538">
        <v>36.700000000000003</v>
      </c>
      <c r="P412" s="538">
        <v>65.099999999999994</v>
      </c>
      <c r="Q412" s="539">
        <v>18.600000000000001</v>
      </c>
      <c r="R412" s="540">
        <v>155</v>
      </c>
      <c r="S412" s="541">
        <v>0.13</v>
      </c>
      <c r="T412" s="545">
        <v>256</v>
      </c>
      <c r="U412" s="842">
        <v>59</v>
      </c>
      <c r="V412" s="81"/>
      <c r="W412" s="577"/>
      <c r="X412" s="578"/>
      <c r="Y412" s="578"/>
      <c r="Z412" s="579"/>
    </row>
    <row r="413" spans="1:26" x14ac:dyDescent="0.2">
      <c r="A413" s="1057"/>
      <c r="B413" s="1043" t="s">
        <v>239</v>
      </c>
      <c r="C413" s="1043"/>
      <c r="D413" s="479"/>
      <c r="E413" s="464">
        <f>MAX(E382:E412)</f>
        <v>26</v>
      </c>
      <c r="F413" s="480">
        <f t="shared" ref="F413:U413" si="47">IF(COUNT(F382:F412)=0,"",MAX(F382:F412))</f>
        <v>21.2</v>
      </c>
      <c r="G413" s="10">
        <f t="shared" si="47"/>
        <v>16.5</v>
      </c>
      <c r="H413" s="222">
        <f t="shared" si="47"/>
        <v>16.600000000000001</v>
      </c>
      <c r="I413" s="466">
        <f t="shared" si="47"/>
        <v>14.7</v>
      </c>
      <c r="J413" s="467">
        <f t="shared" si="47"/>
        <v>5.3</v>
      </c>
      <c r="K413" s="10">
        <f t="shared" si="47"/>
        <v>9.23</v>
      </c>
      <c r="L413" s="222">
        <f t="shared" si="47"/>
        <v>7.93</v>
      </c>
      <c r="M413" s="466">
        <f t="shared" si="47"/>
        <v>27.8</v>
      </c>
      <c r="N413" s="467">
        <f t="shared" si="47"/>
        <v>28.6</v>
      </c>
      <c r="O413" s="468">
        <f t="shared" si="47"/>
        <v>42</v>
      </c>
      <c r="P413" s="468">
        <f t="shared" si="47"/>
        <v>80.2</v>
      </c>
      <c r="Q413" s="518">
        <f t="shared" si="47"/>
        <v>32.700000000000003</v>
      </c>
      <c r="R413" s="484">
        <f t="shared" si="47"/>
        <v>173</v>
      </c>
      <c r="S413" s="485">
        <f t="shared" si="47"/>
        <v>0.17</v>
      </c>
      <c r="T413" s="828">
        <f t="shared" si="47"/>
        <v>4623</v>
      </c>
      <c r="U413" s="836">
        <f t="shared" si="47"/>
        <v>92</v>
      </c>
      <c r="V413" s="83"/>
      <c r="W413" s="577"/>
      <c r="X413" s="578"/>
      <c r="Y413" s="578"/>
      <c r="Z413" s="579"/>
    </row>
    <row r="414" spans="1:26" x14ac:dyDescent="0.2">
      <c r="A414" s="1057"/>
      <c r="B414" s="1044" t="s">
        <v>240</v>
      </c>
      <c r="C414" s="1044"/>
      <c r="D414" s="233"/>
      <c r="E414" s="234">
        <f>MIN(E382:E412)</f>
        <v>0</v>
      </c>
      <c r="F414" s="487">
        <f t="shared" ref="F414:U414" si="48">IF(COUNT(F382:F412)=0,"",MIN(F382:F412))</f>
        <v>2.9</v>
      </c>
      <c r="G414" s="11">
        <f t="shared" si="48"/>
        <v>7.3</v>
      </c>
      <c r="H414" s="223">
        <f t="shared" si="48"/>
        <v>7.6</v>
      </c>
      <c r="I414" s="12">
        <f t="shared" si="48"/>
        <v>4.8</v>
      </c>
      <c r="J414" s="225">
        <f t="shared" si="48"/>
        <v>2.4</v>
      </c>
      <c r="K414" s="11">
        <f t="shared" si="48"/>
        <v>7.38</v>
      </c>
      <c r="L414" s="223">
        <f t="shared" si="48"/>
        <v>7.32</v>
      </c>
      <c r="M414" s="12">
        <f t="shared" si="48"/>
        <v>19.82</v>
      </c>
      <c r="N414" s="225">
        <f t="shared" si="48"/>
        <v>20.7</v>
      </c>
      <c r="O414" s="224">
        <f t="shared" si="48"/>
        <v>29</v>
      </c>
      <c r="P414" s="224">
        <f t="shared" si="48"/>
        <v>60.1</v>
      </c>
      <c r="Q414" s="490">
        <f t="shared" si="48"/>
        <v>17.2</v>
      </c>
      <c r="R414" s="491">
        <f t="shared" si="48"/>
        <v>126</v>
      </c>
      <c r="S414" s="492">
        <f t="shared" si="48"/>
        <v>0</v>
      </c>
      <c r="T414" s="827"/>
      <c r="U414" s="837">
        <f t="shared" si="48"/>
        <v>31</v>
      </c>
      <c r="V414" s="83"/>
      <c r="W414" s="577"/>
      <c r="X414" s="578"/>
      <c r="Y414" s="578"/>
      <c r="Z414" s="579"/>
    </row>
    <row r="415" spans="1:26" x14ac:dyDescent="0.2">
      <c r="A415" s="1057"/>
      <c r="B415" s="1044" t="s">
        <v>241</v>
      </c>
      <c r="C415" s="1044"/>
      <c r="D415" s="416"/>
      <c r="E415" s="235"/>
      <c r="F415" s="494">
        <f t="shared" ref="F415:U415" si="49">IF(COUNT(F382:F412)=0,"",AVERAGE(F382:F412))</f>
        <v>10.277419354838715</v>
      </c>
      <c r="G415" s="309">
        <f t="shared" si="49"/>
        <v>11.10967741935484</v>
      </c>
      <c r="H415" s="510">
        <f t="shared" si="49"/>
        <v>11.193548387096774</v>
      </c>
      <c r="I415" s="511">
        <f t="shared" si="49"/>
        <v>8.2645161290322573</v>
      </c>
      <c r="J415" s="512">
        <f t="shared" si="49"/>
        <v>3.7129032258064512</v>
      </c>
      <c r="K415" s="309">
        <f t="shared" si="49"/>
        <v>7.919032258064516</v>
      </c>
      <c r="L415" s="510">
        <f t="shared" si="49"/>
        <v>7.6238709677419356</v>
      </c>
      <c r="M415" s="511">
        <f t="shared" si="49"/>
        <v>22.810322580645153</v>
      </c>
      <c r="N415" s="512">
        <f t="shared" si="49"/>
        <v>23.261290322580649</v>
      </c>
      <c r="O415" s="513">
        <f t="shared" si="49"/>
        <v>36.565000000000012</v>
      </c>
      <c r="P415" s="513">
        <f t="shared" si="49"/>
        <v>68.019999999999982</v>
      </c>
      <c r="Q415" s="520">
        <f t="shared" si="49"/>
        <v>22.074999999999999</v>
      </c>
      <c r="R415" s="521">
        <f t="shared" si="49"/>
        <v>147.55000000000001</v>
      </c>
      <c r="S415" s="522">
        <f t="shared" si="49"/>
        <v>0.10350000000000001</v>
      </c>
      <c r="T415" s="829"/>
      <c r="U415" s="840">
        <f t="shared" si="49"/>
        <v>46.258064516129032</v>
      </c>
      <c r="V415" s="83"/>
      <c r="W415" s="577"/>
      <c r="X415" s="578"/>
      <c r="Y415" s="578"/>
      <c r="Z415" s="579"/>
    </row>
    <row r="416" spans="1:26" x14ac:dyDescent="0.2">
      <c r="A416" s="1057"/>
      <c r="B416" s="1045" t="s">
        <v>242</v>
      </c>
      <c r="C416" s="1045"/>
      <c r="D416" s="394"/>
      <c r="E416" s="497">
        <f>SUM(E382:E412)</f>
        <v>123.5</v>
      </c>
      <c r="F416" s="236"/>
      <c r="G416" s="236"/>
      <c r="H416" s="388"/>
      <c r="I416" s="236"/>
      <c r="J416" s="388"/>
      <c r="K416" s="499"/>
      <c r="L416" s="500"/>
      <c r="M416" s="524"/>
      <c r="N416" s="525"/>
      <c r="O416" s="526"/>
      <c r="P416" s="526"/>
      <c r="Q416" s="527"/>
      <c r="R416" s="238"/>
      <c r="S416" s="239"/>
      <c r="T416" s="830">
        <f>SUM(T382:T412)</f>
        <v>38864</v>
      </c>
      <c r="U416" s="841"/>
      <c r="V416" s="83"/>
      <c r="W416" s="588"/>
      <c r="X416" s="589"/>
      <c r="Y416" s="589"/>
      <c r="Z416" s="332"/>
    </row>
    <row r="417" spans="1:23" x14ac:dyDescent="0.2">
      <c r="A417" s="1054" t="s">
        <v>247</v>
      </c>
      <c r="B417" s="1037" t="s">
        <v>239</v>
      </c>
      <c r="C417" s="1038"/>
      <c r="D417" s="479"/>
      <c r="E417" s="464">
        <f t="shared" ref="E417:U417" si="50">MAX(E$4:E$33,E$38:E$68,E$73:E$102,E$107:E$137,E$142:E$172,E$177:E$206,E$211:E$241,E$246:E$275,E$280:E$310,E$315:E$345,E$350:E$377,E$382:E$412)</f>
        <v>92.5</v>
      </c>
      <c r="F417" s="464">
        <f t="shared" si="50"/>
        <v>35.4</v>
      </c>
      <c r="G417" s="875">
        <f t="shared" si="50"/>
        <v>32.9</v>
      </c>
      <c r="H417" s="876">
        <f t="shared" si="50"/>
        <v>32</v>
      </c>
      <c r="I417" s="877">
        <f t="shared" si="50"/>
        <v>140.69999999999999</v>
      </c>
      <c r="J417" s="878">
        <f t="shared" si="50"/>
        <v>5.3</v>
      </c>
      <c r="K417" s="875">
        <f t="shared" si="50"/>
        <v>9.36</v>
      </c>
      <c r="L417" s="876">
        <f t="shared" si="50"/>
        <v>8.15</v>
      </c>
      <c r="M417" s="875">
        <f t="shared" si="50"/>
        <v>41.6</v>
      </c>
      <c r="N417" s="876">
        <f t="shared" si="50"/>
        <v>29.5</v>
      </c>
      <c r="O417" s="482">
        <f t="shared" si="50"/>
        <v>51.4</v>
      </c>
      <c r="P417" s="482">
        <f t="shared" si="50"/>
        <v>91.1</v>
      </c>
      <c r="Q417" s="464">
        <f t="shared" si="50"/>
        <v>34.1</v>
      </c>
      <c r="R417" s="482">
        <f t="shared" si="50"/>
        <v>200</v>
      </c>
      <c r="S417" s="745">
        <f t="shared" si="50"/>
        <v>0.17</v>
      </c>
      <c r="T417" s="882">
        <f t="shared" si="50"/>
        <v>4623</v>
      </c>
      <c r="U417" s="836">
        <f t="shared" si="50"/>
        <v>947</v>
      </c>
    </row>
    <row r="418" spans="1:23" s="1" customFormat="1" ht="13.5" customHeight="1" x14ac:dyDescent="0.2">
      <c r="A418" s="1054"/>
      <c r="B418" s="1039" t="s">
        <v>240</v>
      </c>
      <c r="C418" s="1040"/>
      <c r="D418" s="233"/>
      <c r="E418" s="234"/>
      <c r="F418" s="197">
        <f t="shared" ref="F418:S418" si="51">MIN(F$4:F$33,F$38:F$68,F$73:F$102,F$107:F$137,F$142:F$172,F$177:F$206,F$211:F$241,F$246:F$275,F$280:F$310,F$315:F$345,F$350:F$377,F$382:F$412)</f>
        <v>1.6</v>
      </c>
      <c r="G418" s="851">
        <f t="shared" si="51"/>
        <v>5.7</v>
      </c>
      <c r="H418" s="850">
        <f t="shared" si="51"/>
        <v>5.8</v>
      </c>
      <c r="I418" s="853">
        <f t="shared" si="51"/>
        <v>0.5</v>
      </c>
      <c r="J418" s="852">
        <f t="shared" si="51"/>
        <v>1.4</v>
      </c>
      <c r="K418" s="851">
        <f t="shared" si="51"/>
        <v>6.97</v>
      </c>
      <c r="L418" s="850">
        <f t="shared" si="51"/>
        <v>7</v>
      </c>
      <c r="M418" s="851">
        <f t="shared" si="51"/>
        <v>12.3</v>
      </c>
      <c r="N418" s="850">
        <f t="shared" si="51"/>
        <v>13.9</v>
      </c>
      <c r="O418" s="415">
        <f t="shared" si="51"/>
        <v>16.5</v>
      </c>
      <c r="P418" s="415">
        <f t="shared" si="51"/>
        <v>46</v>
      </c>
      <c r="Q418" s="197">
        <f t="shared" si="51"/>
        <v>8.6999999999999993</v>
      </c>
      <c r="R418" s="415">
        <f t="shared" si="51"/>
        <v>97</v>
      </c>
      <c r="S418" s="799">
        <f t="shared" si="51"/>
        <v>0</v>
      </c>
      <c r="T418" s="834"/>
      <c r="U418" s="843">
        <f>MIN(U$4:U$33,U$38:U$68,U$73:U$102,U$107:U$137,U$142:U$172,U$177:U$206,U$211:U$241,U$246:U$275,U$280:U$310,U$315:U$345,U$350:U$377,U$382:U$412)</f>
        <v>30</v>
      </c>
      <c r="V418" s="81"/>
      <c r="W418" s="111"/>
    </row>
    <row r="419" spans="1:23" s="1" customFormat="1" ht="13.5" customHeight="1" x14ac:dyDescent="0.2">
      <c r="A419" s="1054"/>
      <c r="B419" s="1039" t="s">
        <v>241</v>
      </c>
      <c r="C419" s="1040"/>
      <c r="D419" s="416"/>
      <c r="E419" s="235"/>
      <c r="F419" s="197">
        <f t="shared" ref="F419:S419" si="52">AVERAGE(F$4:F$33,F$38:F$68,F$73:F$102,F$107:F$137,F$142:F$172,F$177:F$206,F$211:F$241,F$246:F$275,F$280:F$310,F$315:F$345,F$350:F$377,F$382:F$412)</f>
        <v>17.657260273972614</v>
      </c>
      <c r="G419" s="851">
        <f t="shared" si="52"/>
        <v>17.985205479452059</v>
      </c>
      <c r="H419" s="850">
        <f t="shared" si="52"/>
        <v>18.148767123287669</v>
      </c>
      <c r="I419" s="853">
        <f t="shared" si="52"/>
        <v>7.884632876712323</v>
      </c>
      <c r="J419" s="852">
        <f t="shared" si="52"/>
        <v>2.6228356164383562</v>
      </c>
      <c r="K419" s="851">
        <f t="shared" si="52"/>
        <v>7.5727808219178145</v>
      </c>
      <c r="L419" s="850">
        <f t="shared" si="52"/>
        <v>7.4744657534246555</v>
      </c>
      <c r="M419" s="851">
        <f t="shared" si="52"/>
        <v>22.351013698630137</v>
      </c>
      <c r="N419" s="850">
        <f t="shared" si="52"/>
        <v>22.540767123287694</v>
      </c>
      <c r="O419" s="415">
        <f t="shared" si="52"/>
        <v>36.512757201646124</v>
      </c>
      <c r="P419" s="415">
        <f t="shared" si="52"/>
        <v>71.281069958847795</v>
      </c>
      <c r="Q419" s="197">
        <f t="shared" si="52"/>
        <v>18.294238683127563</v>
      </c>
      <c r="R419" s="415">
        <f t="shared" si="52"/>
        <v>151.10699588477365</v>
      </c>
      <c r="S419" s="799">
        <f t="shared" si="52"/>
        <v>9.3004115226337503E-2</v>
      </c>
      <c r="T419" s="835"/>
      <c r="U419" s="843">
        <f>AVERAGE(U$4:U$33,U$38:U$68,U$73:U$102,U$107:U$137,U$142:U$172,U$177:U$206,U$211:U$241,U$246:U$275,U$280:U$310,U$315:U$345,U$350:U$377,U$382:U$412)</f>
        <v>86.720547945205482</v>
      </c>
      <c r="V419" s="81"/>
      <c r="W419" s="111"/>
    </row>
    <row r="420" spans="1:23" s="1" customFormat="1" ht="13.5" customHeight="1" x14ac:dyDescent="0.2">
      <c r="A420" s="1054"/>
      <c r="B420" s="1041" t="s">
        <v>242</v>
      </c>
      <c r="C420" s="1042"/>
      <c r="D420" s="418"/>
      <c r="E420" s="197">
        <f>SUM(E$4:E$33,E$38:E$68,E$73:E$102,E$107:E$137,E$142:E$172,E$177:E$206,E$211:E$241,E$246:E$275,E$280:E$310,E$315:E$345,E$350:E$377,E$382:E$412)</f>
        <v>1373.5</v>
      </c>
      <c r="F420" s="236"/>
      <c r="G420" s="236"/>
      <c r="H420" s="388"/>
      <c r="I420" s="236"/>
      <c r="J420" s="388"/>
      <c r="K420" s="237"/>
      <c r="L420" s="419"/>
      <c r="M420" s="236"/>
      <c r="N420" s="388"/>
      <c r="O420" s="388"/>
      <c r="P420" s="388"/>
      <c r="Q420" s="420"/>
      <c r="R420" s="238"/>
      <c r="S420" s="239"/>
      <c r="T420" s="833">
        <f>SUM(T$4:T$33,T$38:T$68,T$73:T$102,T$107:T$137,T$142:T$172,T$177:T$206,T$211:T$241,T$246:T$275,T$280:T$310,T$315:T$345,T$350:T$377,T$382:T$412)</f>
        <v>242306</v>
      </c>
      <c r="U420" s="841"/>
      <c r="V420" s="81"/>
      <c r="W420" s="111"/>
    </row>
    <row r="421" spans="1:23" s="1" customFormat="1" ht="13.5" customHeight="1" x14ac:dyDescent="0.2">
      <c r="A421" s="392"/>
      <c r="B421" s="1048" t="s">
        <v>246</v>
      </c>
      <c r="C421" s="1049"/>
      <c r="D421" s="825">
        <f>COUNT(E$4:E$33,E$38:E$68,E$73:E$102,E$107:E$137,E$142:E$172,E$177:E$206,E$211:E$241,E$246:E$275,E$280:E$310,E$315:E$345,E$350:E$377,E$382:E$412)</f>
        <v>160</v>
      </c>
      <c r="E421" s="106"/>
      <c r="F421" s="107"/>
      <c r="G421" s="107"/>
      <c r="H421" s="107"/>
      <c r="I421" s="108"/>
      <c r="J421" s="108"/>
      <c r="K421" s="109"/>
      <c r="L421" s="109"/>
      <c r="M421" s="108"/>
      <c r="N421" s="108"/>
      <c r="O421" s="107"/>
      <c r="P421" s="107"/>
      <c r="Q421" s="108"/>
      <c r="R421" s="110"/>
      <c r="S421" s="109"/>
      <c r="T421" s="110"/>
      <c r="U421" s="110"/>
      <c r="V421" s="80"/>
      <c r="W421" s="111"/>
    </row>
    <row r="422" spans="1:23" s="1" customFormat="1" ht="13.5" customHeight="1" x14ac:dyDescent="0.2">
      <c r="V422" s="80"/>
      <c r="W422" s="111"/>
    </row>
  </sheetData>
  <protectedRanges>
    <protectedRange sqref="D281:N310" name="範囲1_1"/>
    <protectedRange sqref="O281:S310" name="範囲1_5_1"/>
    <protectedRange sqref="P142:P172" name="範囲1_6_2"/>
    <protectedRange sqref="Q142:Q172" name="範囲1_6_2_1"/>
  </protectedRanges>
  <sortState xmlns:xlrd2="http://schemas.microsoft.com/office/spreadsheetml/2017/richdata2" ref="Y112:Z131">
    <sortCondition ref="Y112"/>
  </sortState>
  <mergeCells count="68">
    <mergeCell ref="A382:A416"/>
    <mergeCell ref="B413:C413"/>
    <mergeCell ref="B414:C414"/>
    <mergeCell ref="B415:C415"/>
    <mergeCell ref="B416:C416"/>
    <mergeCell ref="A350:A381"/>
    <mergeCell ref="B141:C141"/>
    <mergeCell ref="A246:A279"/>
    <mergeCell ref="B243:C243"/>
    <mergeCell ref="B244:C244"/>
    <mergeCell ref="B245:C245"/>
    <mergeCell ref="A211:A245"/>
    <mergeCell ref="A177:A210"/>
    <mergeCell ref="B207:C207"/>
    <mergeCell ref="B208:C208"/>
    <mergeCell ref="B209:C209"/>
    <mergeCell ref="B210:C210"/>
    <mergeCell ref="B242:C242"/>
    <mergeCell ref="G2:H2"/>
    <mergeCell ref="A38:A72"/>
    <mergeCell ref="B72:C72"/>
    <mergeCell ref="B174:C174"/>
    <mergeCell ref="B175:C175"/>
    <mergeCell ref="A73:A106"/>
    <mergeCell ref="A142:A176"/>
    <mergeCell ref="B139:C139"/>
    <mergeCell ref="B103:C103"/>
    <mergeCell ref="B138:C138"/>
    <mergeCell ref="B104:C104"/>
    <mergeCell ref="A107:A141"/>
    <mergeCell ref="B173:C173"/>
    <mergeCell ref="B1:E1"/>
    <mergeCell ref="A4:A37"/>
    <mergeCell ref="B69:C69"/>
    <mergeCell ref="B70:C70"/>
    <mergeCell ref="B71:C71"/>
    <mergeCell ref="B421:C421"/>
    <mergeCell ref="A280:A314"/>
    <mergeCell ref="B346:C346"/>
    <mergeCell ref="B347:C347"/>
    <mergeCell ref="B348:C348"/>
    <mergeCell ref="B349:C349"/>
    <mergeCell ref="A315:A349"/>
    <mergeCell ref="B311:C311"/>
    <mergeCell ref="B312:C312"/>
    <mergeCell ref="B313:C313"/>
    <mergeCell ref="B314:C314"/>
    <mergeCell ref="A417:A420"/>
    <mergeCell ref="B378:C378"/>
    <mergeCell ref="B379:C379"/>
    <mergeCell ref="B380:C380"/>
    <mergeCell ref="B381:C381"/>
    <mergeCell ref="W2:Z3"/>
    <mergeCell ref="B417:C417"/>
    <mergeCell ref="B418:C418"/>
    <mergeCell ref="B419:C419"/>
    <mergeCell ref="B420:C420"/>
    <mergeCell ref="B276:C276"/>
    <mergeCell ref="B277:C277"/>
    <mergeCell ref="B278:C278"/>
    <mergeCell ref="B279:C279"/>
    <mergeCell ref="B105:C105"/>
    <mergeCell ref="B106:C106"/>
    <mergeCell ref="B140:C140"/>
    <mergeCell ref="K2:L2"/>
    <mergeCell ref="M2:N2"/>
    <mergeCell ref="I2:J2"/>
    <mergeCell ref="B176:C176"/>
  </mergeCells>
  <phoneticPr fontId="4"/>
  <conditionalFormatting sqref="D349">
    <cfRule type="expression" dxfId="259" priority="110" stopIfTrue="1">
      <formula>$A$1=1</formula>
    </cfRule>
  </conditionalFormatting>
  <conditionalFormatting sqref="D381">
    <cfRule type="expression" dxfId="258" priority="106" stopIfTrue="1">
      <formula>$A$1=1</formula>
    </cfRule>
  </conditionalFormatting>
  <conditionalFormatting sqref="D416">
    <cfRule type="expression" dxfId="257" priority="49" stopIfTrue="1">
      <formula>$A$1=1</formula>
    </cfRule>
  </conditionalFormatting>
  <conditionalFormatting sqref="D420">
    <cfRule type="expression" dxfId="256" priority="44" stopIfTrue="1">
      <formula>$A$1=1</formula>
    </cfRule>
  </conditionalFormatting>
  <conditionalFormatting sqref="F34:S36 F37:P37 F69:S71 F72:P72 F103:S105 F106:P106 F138:S140 F141:P141 F173:S175 F176:P176 F207:S209 F210:P210 F242:S244 F245:P245 F276:S278 F279:P279 D281:S310 F311:S313 F314:P314 F346:S348 F349:P349 F378:S380 F381:P381 F413:S415 F416:P416 F420:P420">
    <cfRule type="expression" dxfId="255" priority="128" stopIfTrue="1">
      <formula>$A$1=1</formula>
    </cfRule>
  </conditionalFormatting>
  <conditionalFormatting sqref="P142:Q172">
    <cfRule type="expression" dxfId="254" priority="1" stopIfTrue="1">
      <formula>$A$1=1</formula>
    </cfRule>
  </conditionalFormatting>
  <conditionalFormatting sqref="T34:T37">
    <cfRule type="expression" dxfId="253" priority="52" stopIfTrue="1">
      <formula>$A$1=1</formula>
    </cfRule>
  </conditionalFormatting>
  <conditionalFormatting sqref="T69:T72">
    <cfRule type="expression" dxfId="252" priority="100" stopIfTrue="1">
      <formula>$A$1=1</formula>
    </cfRule>
  </conditionalFormatting>
  <conditionalFormatting sqref="T103:T106">
    <cfRule type="expression" dxfId="251" priority="30" stopIfTrue="1">
      <formula>$A$1=1</formula>
    </cfRule>
  </conditionalFormatting>
  <conditionalFormatting sqref="T138:T141">
    <cfRule type="expression" dxfId="250" priority="76" stopIfTrue="1">
      <formula>$A$1=1</formula>
    </cfRule>
  </conditionalFormatting>
  <conditionalFormatting sqref="T173:T176">
    <cfRule type="expression" dxfId="249" priority="72" stopIfTrue="1">
      <formula>$A$1=1</formula>
    </cfRule>
  </conditionalFormatting>
  <conditionalFormatting sqref="T207:T210">
    <cfRule type="expression" dxfId="248" priority="84" stopIfTrue="1">
      <formula>$A$1=1</formula>
    </cfRule>
  </conditionalFormatting>
  <conditionalFormatting sqref="T242:T245">
    <cfRule type="expression" dxfId="247" priority="68" stopIfTrue="1">
      <formula>$A$1=1</formula>
    </cfRule>
  </conditionalFormatting>
  <conditionalFormatting sqref="T276:T279">
    <cfRule type="expression" dxfId="246" priority="27" stopIfTrue="1">
      <formula>$A$1=1</formula>
    </cfRule>
  </conditionalFormatting>
  <conditionalFormatting sqref="T311:T314">
    <cfRule type="expression" dxfId="245" priority="34" stopIfTrue="1">
      <formula>$A$1=1</formula>
    </cfRule>
  </conditionalFormatting>
  <conditionalFormatting sqref="T346:T349">
    <cfRule type="expression" dxfId="244" priority="60" stopIfTrue="1">
      <formula>$A$1=1</formula>
    </cfRule>
  </conditionalFormatting>
  <conditionalFormatting sqref="T413:T416">
    <cfRule type="expression" dxfId="243" priority="47" stopIfTrue="1">
      <formula>$A$1=1</formula>
    </cfRule>
  </conditionalFormatting>
  <conditionalFormatting sqref="T418:T419">
    <cfRule type="expression" dxfId="242" priority="42" stopIfTrue="1">
      <formula>$A$1=1</formula>
    </cfRule>
  </conditionalFormatting>
  <conditionalFormatting sqref="T378:U381">
    <cfRule type="expression" dxfId="241" priority="103" stopIfTrue="1">
      <formula>$A$1=1</formula>
    </cfRule>
  </conditionalFormatting>
  <conditionalFormatting sqref="U34:U36">
    <cfRule type="expression" dxfId="240" priority="50" stopIfTrue="1">
      <formula>$A$1=1</formula>
    </cfRule>
  </conditionalFormatting>
  <conditionalFormatting sqref="U69:U71">
    <cfRule type="expression" dxfId="239" priority="98" stopIfTrue="1">
      <formula>$A$1=1</formula>
    </cfRule>
  </conditionalFormatting>
  <conditionalFormatting sqref="U103:U105">
    <cfRule type="expression" dxfId="238" priority="29" stopIfTrue="1">
      <formula>$A$1=1</formula>
    </cfRule>
  </conditionalFormatting>
  <conditionalFormatting sqref="U138:U140">
    <cfRule type="expression" dxfId="237" priority="74" stopIfTrue="1">
      <formula>$A$1=1</formula>
    </cfRule>
  </conditionalFormatting>
  <conditionalFormatting sqref="U173:U175">
    <cfRule type="expression" dxfId="236" priority="70" stopIfTrue="1">
      <formula>$A$1=1</formula>
    </cfRule>
  </conditionalFormatting>
  <conditionalFormatting sqref="U207:U209">
    <cfRule type="expression" dxfId="235" priority="82" stopIfTrue="1">
      <formula>$A$1=1</formula>
    </cfRule>
  </conditionalFormatting>
  <conditionalFormatting sqref="U242:U244">
    <cfRule type="expression" dxfId="234" priority="66" stopIfTrue="1">
      <formula>$A$1=1</formula>
    </cfRule>
  </conditionalFormatting>
  <conditionalFormatting sqref="U276:U278">
    <cfRule type="expression" dxfId="233" priority="25" stopIfTrue="1">
      <formula>$A$1=1</formula>
    </cfRule>
  </conditionalFormatting>
  <conditionalFormatting sqref="U311:U313">
    <cfRule type="expression" dxfId="232" priority="32" stopIfTrue="1">
      <formula>$A$1=1</formula>
    </cfRule>
  </conditionalFormatting>
  <conditionalFormatting sqref="U346:U348">
    <cfRule type="expression" dxfId="231" priority="58" stopIfTrue="1">
      <formula>$A$1=1</formula>
    </cfRule>
  </conditionalFormatting>
  <conditionalFormatting sqref="U413:U415">
    <cfRule type="expression" dxfId="230" priority="45" stopIfTrue="1">
      <formula>$A$1=1</formula>
    </cfRule>
  </conditionalFormatting>
  <conditionalFormatting sqref="V310:V315">
    <cfRule type="expression" dxfId="229" priority="126" stopIfTrue="1">
      <formula>$A$1=1</formula>
    </cfRule>
  </conditionalFormatting>
  <conditionalFormatting sqref="W314:Z314">
    <cfRule type="expression" dxfId="228" priority="120" stopIfTrue="1">
      <formula>$A$1=1</formula>
    </cfRule>
  </conditionalFormatting>
  <conditionalFormatting sqref="Y7:Z28">
    <cfRule type="expression" dxfId="227" priority="129" stopIfTrue="1">
      <formula>$B$1=1</formula>
    </cfRule>
  </conditionalFormatting>
  <conditionalFormatting sqref="Y41:Z62">
    <cfRule type="expression" dxfId="226" priority="23" stopIfTrue="1">
      <formula>$B$1=1</formula>
    </cfRule>
  </conditionalFormatting>
  <conditionalFormatting sqref="Y76:Z97">
    <cfRule type="expression" dxfId="225" priority="21" stopIfTrue="1">
      <formula>$B$1=1</formula>
    </cfRule>
  </conditionalFormatting>
  <conditionalFormatting sqref="Y110:Z131">
    <cfRule type="expression" dxfId="224" priority="19" stopIfTrue="1">
      <formula>$B$1=1</formula>
    </cfRule>
  </conditionalFormatting>
  <conditionalFormatting sqref="Y145:Z166">
    <cfRule type="expression" dxfId="223" priority="17" stopIfTrue="1">
      <formula>$B$1=1</formula>
    </cfRule>
  </conditionalFormatting>
  <conditionalFormatting sqref="Y180:Z201">
    <cfRule type="expression" dxfId="222" priority="15" stopIfTrue="1">
      <formula>$B$1=1</formula>
    </cfRule>
  </conditionalFormatting>
  <conditionalFormatting sqref="Y214:Z235">
    <cfRule type="expression" dxfId="221" priority="13" stopIfTrue="1">
      <formula>$B$1=1</formula>
    </cfRule>
  </conditionalFormatting>
  <conditionalFormatting sqref="Y249:Z270">
    <cfRule type="expression" dxfId="220" priority="11" stopIfTrue="1">
      <formula>$B$1=1</formula>
    </cfRule>
  </conditionalFormatting>
  <conditionalFormatting sqref="Y283:Z304">
    <cfRule type="expression" dxfId="219" priority="9" stopIfTrue="1">
      <formula>$B$1=1</formula>
    </cfRule>
  </conditionalFormatting>
  <conditionalFormatting sqref="Y318:Z339">
    <cfRule type="expression" dxfId="218" priority="7" stopIfTrue="1">
      <formula>$B$1=1</formula>
    </cfRule>
  </conditionalFormatting>
  <conditionalFormatting sqref="Y353:Z374">
    <cfRule type="expression" dxfId="217" priority="5" stopIfTrue="1">
      <formula>$B$1=1</formula>
    </cfRule>
  </conditionalFormatting>
  <conditionalFormatting sqref="Y385:Z406">
    <cfRule type="expression" dxfId="216" priority="3" stopIfTrue="1">
      <formula>$B$1=1</formula>
    </cfRule>
  </conditionalFormatting>
  <dataValidations count="2">
    <dataValidation imeMode="off" allowBlank="1" showInputMessage="1" showErrorMessage="1" sqref="Y2 E382:U412 E4:V33 E281:S310 W18:X31 Y29:Z31 W52:X65 Y63:Z65 W87:X100 Y98:Z100 W121:X134 Y132:Z134 W156:X169 Y167:Z169 W191:X204 Y202:Z204 W225:X238 Y236:Z238 W260:X273 Y271:Z273 W294:X307 Y305:Z307 W329:X342 Y340:Z342 P142:Q172 W396:X409 Y407:Z409 Y375:Z377 W364:X377 E371:U377 V371:V412" xr:uid="{00000000-0002-0000-0000-000000000000}"/>
    <dataValidation imeMode="on" allowBlank="1" showInputMessage="1" showErrorMessage="1" sqref="Y6:Z6 D4:D33 X66:Z66 Y384:Z384 X343:Z343 X378:Z378 W32:W33 D281:D310 X101:Z101 X135:Z135 X170:Z170 X205:Z205 X239:Z239 X274:Z274 X308:Z308 D382:D412 X422:Z422 X32:Z32 W410:W411 Y40:Z40 W66:W67 Y75:Z75 W101:W102 W141:Z141 Y109:Z109 W135:W136 W176:Z176 Y144:Z144 W170:W171 Y179:Z179 W205:W206 W245:Z245 Y213:Z213 W239:W240 Y248:Z248 W274:W275 Y282:Z282 W308:W309 Y317:Z317 W343:W344 Y352:Z352 W378:W379 W416:Z416 X410:Z410 D371:D377" xr:uid="{00000000-0002-0000-0000-000001000000}"/>
  </dataValidations>
  <pageMargins left="0.25" right="0.25" top="0.75" bottom="0.75" header="0.3" footer="0.3"/>
  <pageSetup paperSize="9" scale="97"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25" man="1"/>
    <brk id="381" max="16383" man="1"/>
    <brk id="41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499984740745262"/>
  </sheetPr>
  <dimension ref="B1:O42"/>
  <sheetViews>
    <sheetView topLeftCell="B1" zoomScale="68" zoomScaleNormal="68" workbookViewId="0">
      <pane xSplit="3" ySplit="5" topLeftCell="E6" activePane="bottomRight" state="frozen"/>
      <selection activeCell="B1" sqref="B1"/>
      <selection pane="topRight" activeCell="E1" sqref="E1"/>
      <selection pane="bottomLeft" activeCell="B6" sqref="B6"/>
      <selection pane="bottomRight" activeCell="B1" sqref="B1:G1"/>
    </sheetView>
  </sheetViews>
  <sheetFormatPr defaultColWidth="9" defaultRowHeight="13.2" x14ac:dyDescent="0.2"/>
  <cols>
    <col min="1" max="1" width="2.33203125" style="18" customWidth="1"/>
    <col min="2" max="2" width="3.77734375" style="18" customWidth="1"/>
    <col min="3" max="3" width="4.109375" style="18" customWidth="1"/>
    <col min="4" max="4" width="26.44140625" style="18" customWidth="1"/>
    <col min="5" max="11" width="12.77734375" style="18" customWidth="1"/>
    <col min="12" max="12" width="14.77734375" style="18" customWidth="1"/>
    <col min="13" max="13" width="24.44140625" style="18" customWidth="1"/>
    <col min="14" max="14" width="24.33203125" style="18" customWidth="1"/>
    <col min="15" max="15" width="27.44140625" style="18" customWidth="1"/>
    <col min="16" max="16384" width="9" style="18"/>
  </cols>
  <sheetData>
    <row r="1" spans="2:15" ht="29.25" customHeight="1" thickBot="1" x14ac:dyDescent="0.25">
      <c r="B1" s="1176" t="s">
        <v>230</v>
      </c>
      <c r="C1" s="1176"/>
      <c r="D1" s="1176"/>
      <c r="E1" s="1176"/>
      <c r="F1" s="1176"/>
      <c r="G1" s="1176"/>
    </row>
    <row r="2" spans="2:15" ht="8.25" customHeight="1" thickTop="1" x14ac:dyDescent="0.2">
      <c r="B2" s="65"/>
      <c r="C2" s="65"/>
      <c r="D2" s="65"/>
      <c r="E2" s="65"/>
      <c r="F2" s="65"/>
      <c r="G2" s="65"/>
    </row>
    <row r="3" spans="2:15" ht="15.75" customHeight="1" x14ac:dyDescent="0.2">
      <c r="I3" s="1179" t="s">
        <v>177</v>
      </c>
      <c r="J3" s="1179"/>
      <c r="K3" s="1179"/>
      <c r="L3" s="1179"/>
      <c r="M3" s="1179"/>
      <c r="N3" s="1179"/>
      <c r="O3" s="1179"/>
    </row>
    <row r="4" spans="2:15" ht="20.25" customHeight="1" x14ac:dyDescent="0.2">
      <c r="B4" s="1180" t="s">
        <v>150</v>
      </c>
      <c r="C4" s="1180"/>
      <c r="D4" s="62"/>
      <c r="E4" s="1177" t="s">
        <v>151</v>
      </c>
      <c r="F4" s="1178"/>
      <c r="G4" s="1177" t="s">
        <v>397</v>
      </c>
      <c r="H4" s="1178"/>
      <c r="I4" s="1013" t="s">
        <v>152</v>
      </c>
      <c r="J4" s="1014"/>
      <c r="K4" s="1015"/>
      <c r="L4" s="122" t="s">
        <v>265</v>
      </c>
      <c r="M4" s="137" t="s">
        <v>268</v>
      </c>
      <c r="N4" s="137" t="s">
        <v>269</v>
      </c>
      <c r="O4" s="1181" t="s">
        <v>179</v>
      </c>
    </row>
    <row r="5" spans="2:15" x14ac:dyDescent="0.2">
      <c r="B5" s="1180"/>
      <c r="C5" s="1180"/>
      <c r="D5" s="63" t="s">
        <v>176</v>
      </c>
      <c r="E5" s="90">
        <v>45477</v>
      </c>
      <c r="F5" s="90">
        <v>45666</v>
      </c>
      <c r="G5" s="90">
        <v>45477</v>
      </c>
      <c r="H5" s="90">
        <v>45673</v>
      </c>
      <c r="I5" s="90">
        <v>45405</v>
      </c>
      <c r="J5" s="90">
        <v>45428</v>
      </c>
      <c r="K5" s="90">
        <v>45603</v>
      </c>
      <c r="L5" s="90">
        <v>45666</v>
      </c>
      <c r="M5" s="64"/>
      <c r="N5" s="64"/>
      <c r="O5" s="1180"/>
    </row>
    <row r="6" spans="2:15" ht="14.25" customHeight="1" x14ac:dyDescent="0.2">
      <c r="B6" s="1184" t="s">
        <v>261</v>
      </c>
      <c r="C6" s="84">
        <v>1</v>
      </c>
      <c r="D6" s="85" t="s">
        <v>158</v>
      </c>
      <c r="E6" s="130" t="s">
        <v>422</v>
      </c>
      <c r="F6" s="130" t="s">
        <v>422</v>
      </c>
      <c r="G6" s="130" t="s">
        <v>422</v>
      </c>
      <c r="H6" s="130" t="s">
        <v>422</v>
      </c>
      <c r="I6" s="130" t="s">
        <v>422</v>
      </c>
      <c r="J6" s="130" t="s">
        <v>422</v>
      </c>
      <c r="K6" s="130" t="s">
        <v>422</v>
      </c>
      <c r="L6" s="130" t="s">
        <v>422</v>
      </c>
      <c r="M6" s="130"/>
      <c r="N6" s="130"/>
      <c r="O6" s="1182" t="s">
        <v>270</v>
      </c>
    </row>
    <row r="7" spans="2:15" ht="14.25" customHeight="1" x14ac:dyDescent="0.2">
      <c r="B7" s="1185"/>
      <c r="C7" s="84">
        <v>2</v>
      </c>
      <c r="D7" s="85" t="s">
        <v>157</v>
      </c>
      <c r="E7" s="130" t="s">
        <v>423</v>
      </c>
      <c r="F7" s="130" t="s">
        <v>423</v>
      </c>
      <c r="G7" s="130" t="s">
        <v>423</v>
      </c>
      <c r="H7" s="130" t="s">
        <v>423</v>
      </c>
      <c r="I7" s="130" t="s">
        <v>423</v>
      </c>
      <c r="J7" s="130" t="s">
        <v>423</v>
      </c>
      <c r="K7" s="130" t="s">
        <v>423</v>
      </c>
      <c r="L7" s="130" t="s">
        <v>423</v>
      </c>
      <c r="M7" s="130"/>
      <c r="N7" s="130"/>
      <c r="O7" s="1183"/>
    </row>
    <row r="8" spans="2:15" ht="14.25" customHeight="1" x14ac:dyDescent="0.2">
      <c r="B8" s="1185"/>
      <c r="C8" s="84">
        <v>3</v>
      </c>
      <c r="D8" s="85" t="s">
        <v>106</v>
      </c>
      <c r="E8" s="130" t="s">
        <v>441</v>
      </c>
      <c r="F8" s="130" t="s">
        <v>441</v>
      </c>
      <c r="G8" s="130" t="s">
        <v>441</v>
      </c>
      <c r="H8" s="130" t="s">
        <v>441</v>
      </c>
      <c r="I8" s="130" t="s">
        <v>431</v>
      </c>
      <c r="J8" s="130" t="s">
        <v>431</v>
      </c>
      <c r="K8" s="130" t="s">
        <v>441</v>
      </c>
      <c r="L8" s="130" t="s">
        <v>441</v>
      </c>
      <c r="M8" s="130"/>
      <c r="N8" s="130"/>
      <c r="O8" s="1183"/>
    </row>
    <row r="9" spans="2:15" ht="14.25" customHeight="1" x14ac:dyDescent="0.2">
      <c r="B9" s="1185"/>
      <c r="C9" s="84">
        <v>4</v>
      </c>
      <c r="D9" s="85" t="s">
        <v>107</v>
      </c>
      <c r="E9" s="130" t="s">
        <v>424</v>
      </c>
      <c r="F9" s="130" t="s">
        <v>424</v>
      </c>
      <c r="G9" s="130" t="s">
        <v>424</v>
      </c>
      <c r="H9" s="130" t="s">
        <v>424</v>
      </c>
      <c r="I9" s="130" t="s">
        <v>424</v>
      </c>
      <c r="J9" s="130" t="s">
        <v>424</v>
      </c>
      <c r="K9" s="130" t="s">
        <v>424</v>
      </c>
      <c r="L9" s="130" t="s">
        <v>424</v>
      </c>
      <c r="M9" s="130"/>
      <c r="N9" s="130"/>
      <c r="O9" s="1183"/>
    </row>
    <row r="10" spans="2:15" ht="14.25" customHeight="1" x14ac:dyDescent="0.2">
      <c r="B10" s="1185"/>
      <c r="C10" s="84">
        <v>5</v>
      </c>
      <c r="D10" s="85" t="s">
        <v>154</v>
      </c>
      <c r="E10" s="130" t="s">
        <v>425</v>
      </c>
      <c r="F10" s="130" t="s">
        <v>425</v>
      </c>
      <c r="G10" s="130" t="s">
        <v>425</v>
      </c>
      <c r="H10" s="130" t="s">
        <v>425</v>
      </c>
      <c r="I10" s="130" t="s">
        <v>425</v>
      </c>
      <c r="J10" s="130" t="s">
        <v>425</v>
      </c>
      <c r="K10" s="130" t="s">
        <v>425</v>
      </c>
      <c r="L10" s="130" t="s">
        <v>425</v>
      </c>
      <c r="M10" s="130"/>
      <c r="N10" s="130"/>
      <c r="O10" s="1183"/>
    </row>
    <row r="11" spans="2:15" ht="14.25" customHeight="1" x14ac:dyDescent="0.2">
      <c r="B11" s="1185"/>
      <c r="C11" s="84">
        <v>6</v>
      </c>
      <c r="D11" s="85" t="s">
        <v>155</v>
      </c>
      <c r="E11" s="130" t="s">
        <v>414</v>
      </c>
      <c r="F11" s="130" t="s">
        <v>414</v>
      </c>
      <c r="G11" s="130" t="s">
        <v>414</v>
      </c>
      <c r="H11" s="130" t="s">
        <v>414</v>
      </c>
      <c r="I11" s="130" t="s">
        <v>430</v>
      </c>
      <c r="J11" s="130" t="s">
        <v>430</v>
      </c>
      <c r="K11" s="130" t="s">
        <v>414</v>
      </c>
      <c r="L11" s="130" t="s">
        <v>414</v>
      </c>
      <c r="M11" s="130"/>
      <c r="N11" s="130"/>
      <c r="O11" s="1183"/>
    </row>
    <row r="12" spans="2:15" ht="14.25" customHeight="1" x14ac:dyDescent="0.2">
      <c r="B12" s="1185"/>
      <c r="C12" s="84">
        <v>7</v>
      </c>
      <c r="D12" s="85" t="s">
        <v>156</v>
      </c>
      <c r="E12" s="131" t="s">
        <v>442</v>
      </c>
      <c r="F12" s="131" t="s">
        <v>442</v>
      </c>
      <c r="G12" s="131" t="s">
        <v>442</v>
      </c>
      <c r="H12" s="130" t="s">
        <v>442</v>
      </c>
      <c r="I12" s="131" t="s">
        <v>429</v>
      </c>
      <c r="J12" s="131" t="s">
        <v>429</v>
      </c>
      <c r="K12" s="131" t="s">
        <v>442</v>
      </c>
      <c r="L12" s="131" t="s">
        <v>442</v>
      </c>
      <c r="M12" s="131"/>
      <c r="N12" s="131"/>
      <c r="O12" s="1183"/>
    </row>
    <row r="13" spans="2:15" ht="14.25" customHeight="1" x14ac:dyDescent="0.2">
      <c r="B13" s="1185"/>
      <c r="C13" s="84">
        <v>8</v>
      </c>
      <c r="D13" s="85" t="s">
        <v>153</v>
      </c>
      <c r="E13" s="130" t="s">
        <v>425</v>
      </c>
      <c r="F13" s="130" t="s">
        <v>425</v>
      </c>
      <c r="G13" s="130" t="s">
        <v>425</v>
      </c>
      <c r="H13" s="130" t="s">
        <v>425</v>
      </c>
      <c r="I13" s="130" t="s">
        <v>425</v>
      </c>
      <c r="J13" s="130" t="s">
        <v>425</v>
      </c>
      <c r="K13" s="130" t="s">
        <v>425</v>
      </c>
      <c r="L13" s="130" t="s">
        <v>425</v>
      </c>
      <c r="M13" s="130"/>
      <c r="N13" s="131"/>
      <c r="O13" s="1183"/>
    </row>
    <row r="14" spans="2:15" ht="14.25" customHeight="1" x14ac:dyDescent="0.2">
      <c r="B14" s="1185"/>
      <c r="C14" s="84">
        <v>9</v>
      </c>
      <c r="D14" s="85" t="s">
        <v>159</v>
      </c>
      <c r="E14" s="130" t="s">
        <v>423</v>
      </c>
      <c r="F14" s="130" t="s">
        <v>423</v>
      </c>
      <c r="G14" s="130" t="s">
        <v>423</v>
      </c>
      <c r="H14" s="130" t="s">
        <v>423</v>
      </c>
      <c r="I14" s="130" t="s">
        <v>423</v>
      </c>
      <c r="J14" s="130" t="s">
        <v>423</v>
      </c>
      <c r="K14" s="130" t="s">
        <v>423</v>
      </c>
      <c r="L14" s="130" t="s">
        <v>423</v>
      </c>
      <c r="M14" s="130"/>
      <c r="N14" s="131"/>
      <c r="O14" s="1183"/>
    </row>
    <row r="15" spans="2:15" ht="14.25" customHeight="1" x14ac:dyDescent="0.2">
      <c r="B15" s="1185"/>
      <c r="C15" s="84">
        <v>10</v>
      </c>
      <c r="D15" s="85" t="s">
        <v>167</v>
      </c>
      <c r="E15" s="130" t="s">
        <v>426</v>
      </c>
      <c r="F15" s="130" t="s">
        <v>426</v>
      </c>
      <c r="G15" s="130" t="s">
        <v>426</v>
      </c>
      <c r="H15" s="130" t="s">
        <v>426</v>
      </c>
      <c r="I15" s="130" t="s">
        <v>428</v>
      </c>
      <c r="J15" s="130" t="s">
        <v>428</v>
      </c>
      <c r="K15" s="130" t="s">
        <v>426</v>
      </c>
      <c r="L15" s="130" t="s">
        <v>426</v>
      </c>
      <c r="M15" s="130"/>
      <c r="N15" s="131"/>
      <c r="O15" s="1183"/>
    </row>
    <row r="16" spans="2:15" ht="14.25" customHeight="1" x14ac:dyDescent="0.2">
      <c r="B16" s="1185"/>
      <c r="C16" s="84">
        <v>11</v>
      </c>
      <c r="D16" s="85" t="s">
        <v>168</v>
      </c>
      <c r="E16" s="130" t="s">
        <v>426</v>
      </c>
      <c r="F16" s="130" t="s">
        <v>426</v>
      </c>
      <c r="G16" s="130" t="s">
        <v>426</v>
      </c>
      <c r="H16" s="130" t="s">
        <v>426</v>
      </c>
      <c r="I16" s="130" t="s">
        <v>428</v>
      </c>
      <c r="J16" s="130" t="s">
        <v>428</v>
      </c>
      <c r="K16" s="130" t="s">
        <v>426</v>
      </c>
      <c r="L16" s="130" t="s">
        <v>426</v>
      </c>
      <c r="M16" s="130"/>
      <c r="N16" s="130"/>
      <c r="O16" s="1183"/>
    </row>
    <row r="17" spans="2:15" ht="14.25" customHeight="1" x14ac:dyDescent="0.2">
      <c r="B17" s="1185"/>
      <c r="C17" s="84">
        <v>12</v>
      </c>
      <c r="D17" s="85" t="s">
        <v>160</v>
      </c>
      <c r="E17" s="130" t="s">
        <v>426</v>
      </c>
      <c r="F17" s="130" t="s">
        <v>426</v>
      </c>
      <c r="G17" s="130" t="s">
        <v>426</v>
      </c>
      <c r="H17" s="130" t="s">
        <v>426</v>
      </c>
      <c r="I17" s="130" t="s">
        <v>428</v>
      </c>
      <c r="J17" s="130" t="s">
        <v>428</v>
      </c>
      <c r="K17" s="130" t="s">
        <v>426</v>
      </c>
      <c r="L17" s="130" t="s">
        <v>426</v>
      </c>
      <c r="M17" s="130"/>
      <c r="N17" s="130"/>
      <c r="O17" s="1183"/>
    </row>
    <row r="18" spans="2:15" ht="14.25" customHeight="1" x14ac:dyDescent="0.2">
      <c r="B18" s="1185"/>
      <c r="C18" s="84">
        <v>13</v>
      </c>
      <c r="D18" s="85" t="s">
        <v>161</v>
      </c>
      <c r="E18" s="130" t="s">
        <v>426</v>
      </c>
      <c r="F18" s="130" t="s">
        <v>426</v>
      </c>
      <c r="G18" s="130" t="s">
        <v>426</v>
      </c>
      <c r="H18" s="130" t="s">
        <v>426</v>
      </c>
      <c r="I18" s="130" t="s">
        <v>426</v>
      </c>
      <c r="J18" s="130" t="s">
        <v>426</v>
      </c>
      <c r="K18" s="130" t="s">
        <v>426</v>
      </c>
      <c r="L18" s="130" t="s">
        <v>426</v>
      </c>
      <c r="M18" s="130"/>
      <c r="N18" s="130"/>
      <c r="O18" s="1183"/>
    </row>
    <row r="19" spans="2:15" ht="14.25" customHeight="1" x14ac:dyDescent="0.2">
      <c r="B19" s="1185"/>
      <c r="C19" s="84">
        <v>14</v>
      </c>
      <c r="D19" s="85" t="s">
        <v>162</v>
      </c>
      <c r="E19" s="130" t="s">
        <v>426</v>
      </c>
      <c r="F19" s="130" t="s">
        <v>426</v>
      </c>
      <c r="G19" s="130" t="s">
        <v>426</v>
      </c>
      <c r="H19" s="130" t="s">
        <v>426</v>
      </c>
      <c r="I19" s="130" t="s">
        <v>428</v>
      </c>
      <c r="J19" s="130" t="s">
        <v>428</v>
      </c>
      <c r="K19" s="130" t="s">
        <v>426</v>
      </c>
      <c r="L19" s="130" t="s">
        <v>426</v>
      </c>
      <c r="M19" s="130"/>
      <c r="N19" s="131"/>
      <c r="O19" s="1183"/>
    </row>
    <row r="20" spans="2:15" ht="14.25" customHeight="1" x14ac:dyDescent="0.2">
      <c r="B20" s="1185"/>
      <c r="C20" s="84">
        <v>15</v>
      </c>
      <c r="D20" s="85" t="s">
        <v>163</v>
      </c>
      <c r="E20" s="130" t="s">
        <v>426</v>
      </c>
      <c r="F20" s="130" t="s">
        <v>426</v>
      </c>
      <c r="G20" s="130" t="s">
        <v>426</v>
      </c>
      <c r="H20" s="130" t="s">
        <v>426</v>
      </c>
      <c r="I20" s="130" t="s">
        <v>428</v>
      </c>
      <c r="J20" s="130" t="s">
        <v>428</v>
      </c>
      <c r="K20" s="130" t="s">
        <v>426</v>
      </c>
      <c r="L20" s="130" t="s">
        <v>426</v>
      </c>
      <c r="M20" s="130"/>
      <c r="N20" s="131"/>
      <c r="O20" s="1183"/>
    </row>
    <row r="21" spans="2:15" ht="14.25" customHeight="1" x14ac:dyDescent="0.2">
      <c r="B21" s="1185"/>
      <c r="C21" s="84">
        <v>16</v>
      </c>
      <c r="D21" s="85" t="s">
        <v>164</v>
      </c>
      <c r="E21" s="130" t="s">
        <v>426</v>
      </c>
      <c r="F21" s="130" t="s">
        <v>426</v>
      </c>
      <c r="G21" s="130" t="s">
        <v>426</v>
      </c>
      <c r="H21" s="130" t="s">
        <v>426</v>
      </c>
      <c r="I21" s="130" t="s">
        <v>428</v>
      </c>
      <c r="J21" s="130" t="s">
        <v>428</v>
      </c>
      <c r="K21" s="130" t="s">
        <v>426</v>
      </c>
      <c r="L21" s="130" t="s">
        <v>426</v>
      </c>
      <c r="M21" s="130"/>
      <c r="N21" s="131"/>
      <c r="O21" s="1183"/>
    </row>
    <row r="22" spans="2:15" ht="14.25" customHeight="1" x14ac:dyDescent="0.2">
      <c r="B22" s="1185"/>
      <c r="C22" s="84">
        <v>17</v>
      </c>
      <c r="D22" s="85" t="s">
        <v>165</v>
      </c>
      <c r="E22" s="130" t="s">
        <v>426</v>
      </c>
      <c r="F22" s="130" t="s">
        <v>426</v>
      </c>
      <c r="G22" s="130" t="s">
        <v>426</v>
      </c>
      <c r="H22" s="130" t="s">
        <v>426</v>
      </c>
      <c r="I22" s="130" t="s">
        <v>428</v>
      </c>
      <c r="J22" s="130" t="s">
        <v>428</v>
      </c>
      <c r="K22" s="130" t="s">
        <v>426</v>
      </c>
      <c r="L22" s="130" t="s">
        <v>426</v>
      </c>
      <c r="M22" s="130"/>
      <c r="N22" s="130"/>
      <c r="O22" s="1183"/>
    </row>
    <row r="23" spans="2:15" ht="14.25" customHeight="1" x14ac:dyDescent="0.2">
      <c r="B23" s="1185"/>
      <c r="C23" s="84">
        <v>18</v>
      </c>
      <c r="D23" s="85" t="s">
        <v>166</v>
      </c>
      <c r="E23" s="130" t="s">
        <v>426</v>
      </c>
      <c r="F23" s="130" t="s">
        <v>426</v>
      </c>
      <c r="G23" s="130" t="s">
        <v>426</v>
      </c>
      <c r="H23" s="130" t="s">
        <v>426</v>
      </c>
      <c r="I23" s="130" t="s">
        <v>428</v>
      </c>
      <c r="J23" s="130" t="s">
        <v>428</v>
      </c>
      <c r="K23" s="130" t="s">
        <v>426</v>
      </c>
      <c r="L23" s="130" t="s">
        <v>426</v>
      </c>
      <c r="M23" s="130"/>
      <c r="N23" s="130"/>
      <c r="O23" s="1183"/>
    </row>
    <row r="24" spans="2:15" ht="14.25" customHeight="1" x14ac:dyDescent="0.2">
      <c r="B24" s="1185"/>
      <c r="C24" s="84">
        <v>19</v>
      </c>
      <c r="D24" s="85" t="s">
        <v>169</v>
      </c>
      <c r="E24" s="130" t="s">
        <v>426</v>
      </c>
      <c r="F24" s="130" t="s">
        <v>426</v>
      </c>
      <c r="G24" s="130" t="s">
        <v>426</v>
      </c>
      <c r="H24" s="130" t="s">
        <v>426</v>
      </c>
      <c r="I24" s="130" t="s">
        <v>426</v>
      </c>
      <c r="J24" s="130" t="s">
        <v>426</v>
      </c>
      <c r="K24" s="130" t="s">
        <v>426</v>
      </c>
      <c r="L24" s="130" t="s">
        <v>426</v>
      </c>
      <c r="M24" s="130"/>
      <c r="N24" s="130"/>
      <c r="O24" s="1183"/>
    </row>
    <row r="25" spans="2:15" ht="14.25" customHeight="1" x14ac:dyDescent="0.2">
      <c r="B25" s="1185"/>
      <c r="C25" s="84">
        <v>20</v>
      </c>
      <c r="D25" s="85" t="s">
        <v>170</v>
      </c>
      <c r="E25" s="130" t="s">
        <v>426</v>
      </c>
      <c r="F25" s="130" t="s">
        <v>426</v>
      </c>
      <c r="G25" s="130" t="s">
        <v>426</v>
      </c>
      <c r="H25" s="130" t="s">
        <v>426</v>
      </c>
      <c r="I25" s="130" t="s">
        <v>428</v>
      </c>
      <c r="J25" s="130" t="s">
        <v>428</v>
      </c>
      <c r="K25" s="130" t="s">
        <v>426</v>
      </c>
      <c r="L25" s="130" t="s">
        <v>426</v>
      </c>
      <c r="M25" s="130"/>
      <c r="N25" s="131"/>
      <c r="O25" s="1183"/>
    </row>
    <row r="26" spans="2:15" ht="14.25" customHeight="1" x14ac:dyDescent="0.2">
      <c r="B26" s="1185"/>
      <c r="C26" s="84">
        <v>21</v>
      </c>
      <c r="D26" s="85" t="s">
        <v>171</v>
      </c>
      <c r="E26" s="130" t="s">
        <v>426</v>
      </c>
      <c r="F26" s="130" t="s">
        <v>426</v>
      </c>
      <c r="G26" s="130" t="s">
        <v>426</v>
      </c>
      <c r="H26" s="130" t="s">
        <v>426</v>
      </c>
      <c r="I26" s="130" t="s">
        <v>428</v>
      </c>
      <c r="J26" s="130" t="s">
        <v>428</v>
      </c>
      <c r="K26" s="130" t="s">
        <v>426</v>
      </c>
      <c r="L26" s="130" t="s">
        <v>426</v>
      </c>
      <c r="M26" s="130"/>
      <c r="N26" s="131"/>
      <c r="O26" s="1183"/>
    </row>
    <row r="27" spans="2:15" ht="14.25" customHeight="1" x14ac:dyDescent="0.2">
      <c r="B27" s="1185"/>
      <c r="C27" s="84">
        <v>22</v>
      </c>
      <c r="D27" s="85" t="s">
        <v>172</v>
      </c>
      <c r="E27" s="130" t="s">
        <v>426</v>
      </c>
      <c r="F27" s="130" t="s">
        <v>426</v>
      </c>
      <c r="G27" s="130" t="s">
        <v>426</v>
      </c>
      <c r="H27" s="130" t="s">
        <v>426</v>
      </c>
      <c r="I27" s="130" t="s">
        <v>428</v>
      </c>
      <c r="J27" s="130" t="s">
        <v>428</v>
      </c>
      <c r="K27" s="130" t="s">
        <v>426</v>
      </c>
      <c r="L27" s="130" t="s">
        <v>426</v>
      </c>
      <c r="M27" s="130"/>
      <c r="N27" s="131"/>
      <c r="O27" s="1183"/>
    </row>
    <row r="28" spans="2:15" ht="14.25" customHeight="1" x14ac:dyDescent="0.2">
      <c r="B28" s="1185"/>
      <c r="C28" s="84">
        <v>23</v>
      </c>
      <c r="D28" s="85" t="s">
        <v>173</v>
      </c>
      <c r="E28" s="130" t="s">
        <v>426</v>
      </c>
      <c r="F28" s="130" t="s">
        <v>426</v>
      </c>
      <c r="G28" s="130" t="s">
        <v>426</v>
      </c>
      <c r="H28" s="130" t="s">
        <v>426</v>
      </c>
      <c r="I28" s="130" t="s">
        <v>428</v>
      </c>
      <c r="J28" s="130" t="s">
        <v>428</v>
      </c>
      <c r="K28" s="130" t="s">
        <v>426</v>
      </c>
      <c r="L28" s="130" t="s">
        <v>426</v>
      </c>
      <c r="M28" s="130"/>
      <c r="N28" s="130"/>
      <c r="O28" s="1183"/>
    </row>
    <row r="29" spans="2:15" ht="14.25" customHeight="1" x14ac:dyDescent="0.2">
      <c r="B29" s="1185"/>
      <c r="C29" s="84">
        <v>24</v>
      </c>
      <c r="D29" s="85" t="s">
        <v>174</v>
      </c>
      <c r="E29" s="130" t="s">
        <v>426</v>
      </c>
      <c r="F29" s="130" t="s">
        <v>426</v>
      </c>
      <c r="G29" s="130" t="s">
        <v>426</v>
      </c>
      <c r="H29" s="130" t="s">
        <v>426</v>
      </c>
      <c r="I29" s="130" t="s">
        <v>428</v>
      </c>
      <c r="J29" s="130" t="s">
        <v>428</v>
      </c>
      <c r="K29" s="130" t="s">
        <v>426</v>
      </c>
      <c r="L29" s="130" t="s">
        <v>426</v>
      </c>
      <c r="M29" s="130"/>
      <c r="N29" s="130"/>
      <c r="O29" s="1183"/>
    </row>
    <row r="30" spans="2:15" ht="14.25" customHeight="1" x14ac:dyDescent="0.2">
      <c r="B30" s="1185"/>
      <c r="C30" s="116">
        <v>25</v>
      </c>
      <c r="D30" s="85" t="s">
        <v>236</v>
      </c>
      <c r="E30" s="132" t="s">
        <v>414</v>
      </c>
      <c r="F30" s="132" t="s">
        <v>414</v>
      </c>
      <c r="G30" s="132" t="s">
        <v>414</v>
      </c>
      <c r="H30" s="130" t="s">
        <v>414</v>
      </c>
      <c r="I30" s="132" t="s">
        <v>414</v>
      </c>
      <c r="J30" s="132" t="s">
        <v>414</v>
      </c>
      <c r="K30" s="132" t="s">
        <v>414</v>
      </c>
      <c r="L30" s="132" t="s">
        <v>414</v>
      </c>
      <c r="M30" s="132"/>
      <c r="N30" s="132"/>
      <c r="O30" s="1183"/>
    </row>
    <row r="31" spans="2:15" ht="14.25" customHeight="1" x14ac:dyDescent="0.2">
      <c r="B31" s="1185"/>
      <c r="C31" s="116">
        <v>26</v>
      </c>
      <c r="D31" s="85" t="s">
        <v>257</v>
      </c>
      <c r="E31" s="132" t="s">
        <v>373</v>
      </c>
      <c r="F31" s="133">
        <v>0.1</v>
      </c>
      <c r="G31" s="132" t="s">
        <v>373</v>
      </c>
      <c r="H31" s="130">
        <v>0.1</v>
      </c>
      <c r="I31" s="132" t="s">
        <v>373</v>
      </c>
      <c r="J31" s="132" t="s">
        <v>373</v>
      </c>
      <c r="K31" s="133">
        <v>0.1</v>
      </c>
      <c r="L31" s="132" t="s">
        <v>479</v>
      </c>
      <c r="M31" s="133"/>
      <c r="N31" s="133"/>
      <c r="O31" s="1183"/>
    </row>
    <row r="32" spans="2:15" ht="14.25" customHeight="1" x14ac:dyDescent="0.2">
      <c r="B32" s="1185"/>
      <c r="C32" s="116">
        <v>27</v>
      </c>
      <c r="D32" s="85" t="s">
        <v>258</v>
      </c>
      <c r="E32" s="130" t="s">
        <v>373</v>
      </c>
      <c r="F32" s="130">
        <v>0.02</v>
      </c>
      <c r="G32" s="130" t="s">
        <v>373</v>
      </c>
      <c r="H32" s="130">
        <v>0.01</v>
      </c>
      <c r="I32" s="130" t="s">
        <v>373</v>
      </c>
      <c r="J32" s="130" t="s">
        <v>373</v>
      </c>
      <c r="K32" s="130">
        <v>0.01</v>
      </c>
      <c r="L32" s="130">
        <v>0.08</v>
      </c>
      <c r="M32" s="130"/>
      <c r="N32" s="130"/>
      <c r="O32" s="1183"/>
    </row>
    <row r="33" spans="2:15" ht="14.25" customHeight="1" x14ac:dyDescent="0.2">
      <c r="B33" s="1186"/>
      <c r="C33" s="88">
        <v>28</v>
      </c>
      <c r="D33" s="85" t="s">
        <v>259</v>
      </c>
      <c r="E33" s="132" t="s">
        <v>373</v>
      </c>
      <c r="F33" s="132" t="s">
        <v>465</v>
      </c>
      <c r="G33" s="132" t="s">
        <v>373</v>
      </c>
      <c r="H33" s="132" t="s">
        <v>465</v>
      </c>
      <c r="I33" s="132" t="s">
        <v>373</v>
      </c>
      <c r="J33" s="132" t="s">
        <v>373</v>
      </c>
      <c r="K33" s="132" t="s">
        <v>465</v>
      </c>
      <c r="L33" s="132" t="s">
        <v>465</v>
      </c>
      <c r="M33" s="132"/>
      <c r="N33" s="132"/>
      <c r="O33" s="1183"/>
    </row>
    <row r="34" spans="2:15" ht="14.25" customHeight="1" x14ac:dyDescent="0.2">
      <c r="B34" s="1184" t="s">
        <v>260</v>
      </c>
      <c r="C34" s="117">
        <v>29</v>
      </c>
      <c r="D34" s="86" t="s">
        <v>175</v>
      </c>
      <c r="E34" s="87" t="s">
        <v>443</v>
      </c>
      <c r="F34" s="87" t="s">
        <v>477</v>
      </c>
      <c r="G34" s="87" t="s">
        <v>444</v>
      </c>
      <c r="H34" s="87" t="s">
        <v>478</v>
      </c>
      <c r="I34" s="87" t="s">
        <v>427</v>
      </c>
      <c r="J34" s="87" t="s">
        <v>434</v>
      </c>
      <c r="K34" s="87" t="s">
        <v>466</v>
      </c>
      <c r="L34" s="87" t="s">
        <v>480</v>
      </c>
      <c r="M34" s="136"/>
      <c r="N34" s="87"/>
      <c r="O34" s="1182" t="s">
        <v>262</v>
      </c>
    </row>
    <row r="35" spans="2:15" ht="14.25" customHeight="1" x14ac:dyDescent="0.2">
      <c r="B35" s="1185"/>
      <c r="C35" s="84">
        <v>30</v>
      </c>
      <c r="D35" s="85" t="s">
        <v>369</v>
      </c>
      <c r="E35" s="134">
        <v>18.2</v>
      </c>
      <c r="F35" s="134">
        <v>13</v>
      </c>
      <c r="G35" s="134">
        <v>24</v>
      </c>
      <c r="H35" s="134">
        <v>22.9</v>
      </c>
      <c r="I35" s="115">
        <v>15.5</v>
      </c>
      <c r="J35" s="134">
        <v>15.2</v>
      </c>
      <c r="K35" s="134">
        <v>16</v>
      </c>
      <c r="L35" s="115">
        <v>16.8</v>
      </c>
      <c r="M35" s="181"/>
      <c r="N35" s="181"/>
      <c r="O35" s="1183"/>
    </row>
    <row r="36" spans="2:15" ht="14.25" customHeight="1" x14ac:dyDescent="0.2">
      <c r="B36" s="1185"/>
      <c r="C36" s="84">
        <v>31</v>
      </c>
      <c r="D36" s="85" t="s">
        <v>254</v>
      </c>
      <c r="E36" s="115" t="s">
        <v>374</v>
      </c>
      <c r="F36" s="115" t="s">
        <v>467</v>
      </c>
      <c r="G36" s="115" t="s">
        <v>374</v>
      </c>
      <c r="H36" s="115" t="s">
        <v>467</v>
      </c>
      <c r="I36" s="115" t="s">
        <v>373</v>
      </c>
      <c r="J36" s="115" t="s">
        <v>373</v>
      </c>
      <c r="K36" s="115" t="s">
        <v>467</v>
      </c>
      <c r="L36" s="115" t="s">
        <v>467</v>
      </c>
      <c r="M36" s="135"/>
      <c r="N36" s="135"/>
      <c r="O36" s="1187" t="s">
        <v>264</v>
      </c>
    </row>
    <row r="37" spans="2:15" ht="14.25" customHeight="1" x14ac:dyDescent="0.2">
      <c r="B37" s="1185"/>
      <c r="C37" s="84">
        <v>32</v>
      </c>
      <c r="D37" s="85" t="s">
        <v>255</v>
      </c>
      <c r="E37" s="115" t="s">
        <v>374</v>
      </c>
      <c r="F37" s="181">
        <v>7</v>
      </c>
      <c r="G37" s="115" t="s">
        <v>374</v>
      </c>
      <c r="H37" s="115">
        <v>3</v>
      </c>
      <c r="I37" s="115" t="s">
        <v>373</v>
      </c>
      <c r="J37" s="115" t="s">
        <v>373</v>
      </c>
      <c r="K37" s="115">
        <v>1</v>
      </c>
      <c r="L37" s="115">
        <v>5</v>
      </c>
      <c r="M37" s="115"/>
      <c r="N37" s="115"/>
      <c r="O37" s="1187"/>
    </row>
    <row r="38" spans="2:15" ht="14.25" customHeight="1" x14ac:dyDescent="0.2">
      <c r="B38" s="1186"/>
      <c r="C38" s="88">
        <v>33</v>
      </c>
      <c r="D38" s="89" t="s">
        <v>256</v>
      </c>
      <c r="E38" s="118" t="s">
        <v>374</v>
      </c>
      <c r="F38" s="459">
        <v>0.1</v>
      </c>
      <c r="G38" s="118" t="s">
        <v>374</v>
      </c>
      <c r="H38" s="459">
        <v>1.1000000000000001</v>
      </c>
      <c r="I38" s="118" t="s">
        <v>373</v>
      </c>
      <c r="J38" s="118" t="s">
        <v>373</v>
      </c>
      <c r="K38" s="118">
        <v>1.4</v>
      </c>
      <c r="L38" s="459">
        <v>3.3</v>
      </c>
      <c r="M38" s="118"/>
      <c r="N38" s="118"/>
      <c r="O38" s="119"/>
    </row>
    <row r="39" spans="2:15" ht="12.6" customHeight="1" x14ac:dyDescent="0.2"/>
    <row r="40" spans="2:15" ht="12.6" customHeight="1" x14ac:dyDescent="0.2"/>
    <row r="41" spans="2:15" ht="14.4" x14ac:dyDescent="0.2">
      <c r="D41" s="1157" t="s">
        <v>200</v>
      </c>
      <c r="E41" s="1157"/>
      <c r="F41" s="1157"/>
      <c r="G41" s="1157"/>
      <c r="H41" s="1157"/>
    </row>
    <row r="42" spans="2:15" ht="14.25" customHeight="1" x14ac:dyDescent="0.2">
      <c r="D42" s="1155" t="s">
        <v>368</v>
      </c>
      <c r="E42" s="1168"/>
      <c r="F42" s="1168"/>
      <c r="G42" s="1168"/>
      <c r="H42" s="1168"/>
      <c r="I42" s="1168"/>
    </row>
  </sheetData>
  <mergeCells count="13">
    <mergeCell ref="B1:G1"/>
    <mergeCell ref="D42:I42"/>
    <mergeCell ref="D41:H41"/>
    <mergeCell ref="E4:F4"/>
    <mergeCell ref="G4:H4"/>
    <mergeCell ref="I3:O3"/>
    <mergeCell ref="B4:C5"/>
    <mergeCell ref="O4:O5"/>
    <mergeCell ref="O6:O33"/>
    <mergeCell ref="B6:B33"/>
    <mergeCell ref="B34:B38"/>
    <mergeCell ref="O36:O37"/>
    <mergeCell ref="O34:O35"/>
  </mergeCells>
  <phoneticPr fontId="4"/>
  <hyperlinks>
    <hyperlink ref="D42" r:id="rId1" display="http://www.pref.chiba.lg.jp/suidou/kyshisetsu/press/2011/odei.html" xr:uid="{00000000-0004-0000-0900-000000000000}"/>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B1:V53"/>
  <sheetViews>
    <sheetView view="pageBreakPreview" zoomScale="70" zoomScaleNormal="85" zoomScaleSheetLayoutView="70" workbookViewId="0"/>
  </sheetViews>
  <sheetFormatPr defaultColWidth="9" defaultRowHeight="13.2" x14ac:dyDescent="0.2"/>
  <cols>
    <col min="1" max="1" width="1.77734375" style="18" customWidth="1"/>
    <col min="2" max="2" width="18.109375" style="18" customWidth="1"/>
    <col min="3" max="5" width="23" style="18" customWidth="1"/>
    <col min="6" max="7" width="4" style="18" customWidth="1"/>
    <col min="8" max="8" width="7" style="18" customWidth="1"/>
    <col min="9" max="9" width="7.109375" style="18" customWidth="1"/>
    <col min="10" max="20" width="6.33203125" style="18" customWidth="1"/>
    <col min="21" max="21" width="9" style="18"/>
    <col min="22" max="22" width="10.77734375" style="18" customWidth="1"/>
    <col min="23" max="16384" width="9" style="18"/>
  </cols>
  <sheetData>
    <row r="1" spans="2:20" ht="21.6" thickBot="1" x14ac:dyDescent="0.25">
      <c r="B1" s="61" t="s">
        <v>130</v>
      </c>
      <c r="C1" s="39"/>
      <c r="D1" s="39"/>
      <c r="E1" s="39"/>
    </row>
    <row r="2" spans="2:20" ht="6.75" customHeight="1" thickTop="1" x14ac:dyDescent="0.2">
      <c r="B2" s="19"/>
      <c r="C2" s="19"/>
      <c r="D2" s="19"/>
      <c r="E2" s="19"/>
    </row>
    <row r="3" spans="2:20" s="21" customFormat="1" x14ac:dyDescent="0.2">
      <c r="B3" s="1206" t="s">
        <v>79</v>
      </c>
      <c r="C3" s="1206"/>
      <c r="D3" s="1206"/>
      <c r="E3" s="1206"/>
    </row>
    <row r="4" spans="2:20" s="21" customFormat="1" x14ac:dyDescent="0.2">
      <c r="B4" s="20"/>
      <c r="C4" s="20"/>
      <c r="D4" s="20"/>
      <c r="E4" s="20"/>
    </row>
    <row r="5" spans="2:20" s="21" customFormat="1" ht="16.5" customHeight="1" x14ac:dyDescent="0.2">
      <c r="B5" s="22" t="s">
        <v>80</v>
      </c>
      <c r="C5" s="22"/>
      <c r="D5" s="22"/>
      <c r="E5" s="22"/>
      <c r="H5" s="18" t="s">
        <v>149</v>
      </c>
      <c r="T5" s="38" t="s">
        <v>204</v>
      </c>
    </row>
    <row r="6" spans="2:20" s="21" customFormat="1" x14ac:dyDescent="0.2">
      <c r="B6" s="1195" t="s">
        <v>34</v>
      </c>
      <c r="C6" s="31" t="s">
        <v>81</v>
      </c>
      <c r="D6" s="31" t="s">
        <v>82</v>
      </c>
      <c r="E6" s="31" t="s">
        <v>83</v>
      </c>
      <c r="G6" s="45"/>
      <c r="H6" s="1199"/>
      <c r="I6" s="1196" t="s">
        <v>66</v>
      </c>
      <c r="J6" s="1188" t="s">
        <v>132</v>
      </c>
      <c r="K6" s="1188"/>
      <c r="L6" s="1188"/>
      <c r="M6" s="1188" t="s">
        <v>133</v>
      </c>
      <c r="N6" s="1188"/>
      <c r="O6" s="1196" t="s">
        <v>67</v>
      </c>
      <c r="P6" s="1188" t="s">
        <v>209</v>
      </c>
      <c r="Q6" s="1188"/>
      <c r="R6" s="1188"/>
      <c r="S6" s="1188"/>
      <c r="T6" s="1188" t="s">
        <v>68</v>
      </c>
    </row>
    <row r="7" spans="2:20" s="21" customFormat="1" x14ac:dyDescent="0.2">
      <c r="B7" s="1195"/>
      <c r="C7" s="32" t="s">
        <v>84</v>
      </c>
      <c r="D7" s="32" t="s">
        <v>85</v>
      </c>
      <c r="E7" s="32" t="s">
        <v>86</v>
      </c>
      <c r="G7" s="45"/>
      <c r="H7" s="1200"/>
      <c r="I7" s="1197"/>
      <c r="J7" s="1188"/>
      <c r="K7" s="1188"/>
      <c r="L7" s="1188"/>
      <c r="M7" s="1188"/>
      <c r="N7" s="1188"/>
      <c r="O7" s="1197"/>
      <c r="P7" s="1201" t="s">
        <v>209</v>
      </c>
      <c r="Q7" s="1202"/>
      <c r="R7" s="1198" t="s">
        <v>134</v>
      </c>
      <c r="S7" s="1188"/>
      <c r="T7" s="1188"/>
    </row>
    <row r="8" spans="2:20" s="21" customFormat="1" ht="25.5" customHeight="1" x14ac:dyDescent="0.2">
      <c r="B8" s="33" t="s">
        <v>87</v>
      </c>
      <c r="C8" s="24" t="s">
        <v>208</v>
      </c>
      <c r="D8" s="24" t="s">
        <v>88</v>
      </c>
      <c r="E8" s="24" t="s">
        <v>89</v>
      </c>
      <c r="G8" s="45"/>
      <c r="H8" s="46" t="s">
        <v>31</v>
      </c>
      <c r="I8" s="47" t="s">
        <v>136</v>
      </c>
      <c r="J8" s="48" t="s">
        <v>245</v>
      </c>
      <c r="K8" s="49" t="s">
        <v>128</v>
      </c>
      <c r="L8" s="50" t="s">
        <v>135</v>
      </c>
      <c r="M8" s="48" t="s">
        <v>135</v>
      </c>
      <c r="N8" s="50" t="s">
        <v>136</v>
      </c>
      <c r="O8" s="50" t="s">
        <v>139</v>
      </c>
      <c r="P8" s="16" t="s">
        <v>140</v>
      </c>
      <c r="Q8" s="50" t="s">
        <v>136</v>
      </c>
      <c r="R8" s="16" t="s">
        <v>141</v>
      </c>
      <c r="S8" s="50" t="s">
        <v>136</v>
      </c>
      <c r="T8" s="47" t="s">
        <v>136</v>
      </c>
    </row>
    <row r="9" spans="2:20" s="21" customFormat="1" ht="25.5" customHeight="1" x14ac:dyDescent="0.2">
      <c r="B9" s="33" t="s">
        <v>90</v>
      </c>
      <c r="C9" s="25" t="s">
        <v>91</v>
      </c>
      <c r="D9" s="23" t="s">
        <v>92</v>
      </c>
      <c r="E9" s="23" t="s">
        <v>93</v>
      </c>
      <c r="G9" s="37"/>
      <c r="H9" s="51" t="s">
        <v>69</v>
      </c>
      <c r="I9" s="52">
        <v>168.6</v>
      </c>
      <c r="J9" s="53">
        <v>607</v>
      </c>
      <c r="K9" s="54">
        <v>973.5</v>
      </c>
      <c r="L9" s="52">
        <v>3502</v>
      </c>
      <c r="M9" s="53">
        <v>225</v>
      </c>
      <c r="N9" s="52">
        <v>22.3</v>
      </c>
      <c r="O9" s="52">
        <v>1117.4000000000001</v>
      </c>
      <c r="P9" s="53">
        <v>26.3</v>
      </c>
      <c r="Q9" s="52">
        <v>21.7</v>
      </c>
      <c r="R9" s="53">
        <v>10.88</v>
      </c>
      <c r="S9" s="52">
        <v>3.24</v>
      </c>
      <c r="T9" s="55">
        <v>500.9</v>
      </c>
    </row>
    <row r="10" spans="2:20" s="21" customFormat="1" ht="25.5" customHeight="1" x14ac:dyDescent="0.2">
      <c r="B10" s="33" t="s">
        <v>94</v>
      </c>
      <c r="C10" s="23" t="s">
        <v>95</v>
      </c>
      <c r="D10" s="23" t="s">
        <v>96</v>
      </c>
      <c r="E10" s="23" t="s">
        <v>97</v>
      </c>
      <c r="G10" s="37"/>
      <c r="H10" s="56" t="s">
        <v>70</v>
      </c>
      <c r="I10" s="52">
        <v>155.4</v>
      </c>
      <c r="J10" s="53">
        <v>355.3</v>
      </c>
      <c r="K10" s="54">
        <v>1243.2</v>
      </c>
      <c r="L10" s="52">
        <v>2792.8</v>
      </c>
      <c r="M10" s="53">
        <v>345.8</v>
      </c>
      <c r="N10" s="52"/>
      <c r="O10" s="52">
        <v>1064.4000000000001</v>
      </c>
      <c r="P10" s="53">
        <v>56.03</v>
      </c>
      <c r="Q10" s="52">
        <v>2.0499999999999998</v>
      </c>
      <c r="R10" s="53">
        <v>34.17</v>
      </c>
      <c r="S10" s="52">
        <v>6.06</v>
      </c>
      <c r="T10" s="55">
        <v>689.7</v>
      </c>
    </row>
    <row r="11" spans="2:20" s="21" customFormat="1" ht="25.5" customHeight="1" x14ac:dyDescent="0.2">
      <c r="B11" s="33" t="s">
        <v>98</v>
      </c>
      <c r="C11" s="23" t="s">
        <v>99</v>
      </c>
      <c r="D11" s="23" t="s">
        <v>100</v>
      </c>
      <c r="E11" s="23" t="s">
        <v>27</v>
      </c>
      <c r="G11" s="37"/>
      <c r="H11" s="56" t="s">
        <v>71</v>
      </c>
      <c r="I11" s="52">
        <v>170.5</v>
      </c>
      <c r="J11" s="53">
        <v>388</v>
      </c>
      <c r="K11" s="54">
        <v>1048.5999999999999</v>
      </c>
      <c r="L11" s="52">
        <v>3325.9</v>
      </c>
      <c r="M11" s="53">
        <v>402.4</v>
      </c>
      <c r="N11" s="52"/>
      <c r="O11" s="52">
        <v>1250.4000000000001</v>
      </c>
      <c r="P11" s="53">
        <v>16.43</v>
      </c>
      <c r="Q11" s="52">
        <v>0.99</v>
      </c>
      <c r="R11" s="53">
        <v>4.0599999999999996</v>
      </c>
      <c r="S11" s="52">
        <v>0.41</v>
      </c>
      <c r="T11" s="55">
        <v>781.1</v>
      </c>
    </row>
    <row r="12" spans="2:20" s="21" customFormat="1" ht="25.5" customHeight="1" x14ac:dyDescent="0.2">
      <c r="B12" s="33" t="s">
        <v>101</v>
      </c>
      <c r="C12" s="23" t="s">
        <v>102</v>
      </c>
      <c r="D12" s="23" t="s">
        <v>102</v>
      </c>
      <c r="E12" s="23" t="s">
        <v>102</v>
      </c>
      <c r="G12" s="37"/>
      <c r="H12" s="56" t="s">
        <v>72</v>
      </c>
      <c r="I12" s="52">
        <v>274.27</v>
      </c>
      <c r="J12" s="53">
        <v>348.86</v>
      </c>
      <c r="K12" s="54">
        <v>903</v>
      </c>
      <c r="L12" s="52">
        <v>3672.8270000000002</v>
      </c>
      <c r="M12" s="53">
        <v>158.07</v>
      </c>
      <c r="N12" s="52"/>
      <c r="O12" s="52">
        <v>1255.123</v>
      </c>
      <c r="P12" s="53">
        <v>27.17</v>
      </c>
      <c r="Q12" s="52">
        <v>14.247000000000002</v>
      </c>
      <c r="R12" s="53">
        <v>8.6549999999999994</v>
      </c>
      <c r="S12" s="52">
        <v>0.19600000000000001</v>
      </c>
      <c r="T12" s="55">
        <v>584.91499999999996</v>
      </c>
    </row>
    <row r="13" spans="2:20" s="21" customFormat="1" ht="25.5" customHeight="1" x14ac:dyDescent="0.2">
      <c r="B13" s="33" t="s">
        <v>103</v>
      </c>
      <c r="C13" s="23" t="s">
        <v>104</v>
      </c>
      <c r="D13" s="23" t="s">
        <v>319</v>
      </c>
      <c r="E13" s="23" t="s">
        <v>319</v>
      </c>
      <c r="G13" s="37"/>
      <c r="H13" s="56" t="s">
        <v>73</v>
      </c>
      <c r="I13" s="52">
        <v>191</v>
      </c>
      <c r="J13" s="53">
        <v>366</v>
      </c>
      <c r="K13" s="54">
        <v>862.8</v>
      </c>
      <c r="L13" s="52">
        <v>2671.8</v>
      </c>
      <c r="M13" s="53">
        <v>138.5</v>
      </c>
      <c r="N13" s="52"/>
      <c r="O13" s="52">
        <v>1515.8</v>
      </c>
      <c r="P13" s="53">
        <v>72.739999999999995</v>
      </c>
      <c r="Q13" s="52">
        <v>60.25</v>
      </c>
      <c r="R13" s="53">
        <v>12.11</v>
      </c>
      <c r="S13" s="52">
        <v>4.3499999999999996</v>
      </c>
      <c r="T13" s="55">
        <v>877.8</v>
      </c>
    </row>
    <row r="14" spans="2:20" s="21" customFormat="1" ht="25.5" customHeight="1" x14ac:dyDescent="0.2">
      <c r="B14" s="33" t="s">
        <v>105</v>
      </c>
      <c r="C14" s="23" t="s">
        <v>104</v>
      </c>
      <c r="D14" s="23" t="s">
        <v>102</v>
      </c>
      <c r="E14" s="23" t="s">
        <v>102</v>
      </c>
      <c r="G14" s="37"/>
      <c r="H14" s="56" t="s">
        <v>74</v>
      </c>
      <c r="I14" s="52">
        <v>180.76</v>
      </c>
      <c r="J14" s="53">
        <v>405.41799999999995</v>
      </c>
      <c r="K14" s="54">
        <v>991.94500000000005</v>
      </c>
      <c r="L14" s="52">
        <v>2263.7470000000003</v>
      </c>
      <c r="M14" s="53">
        <v>387.28</v>
      </c>
      <c r="N14" s="52"/>
      <c r="O14" s="52">
        <v>1147.5219999999999</v>
      </c>
      <c r="P14" s="53">
        <v>7.2860000000000005</v>
      </c>
      <c r="Q14" s="52">
        <v>4.1610000000000005</v>
      </c>
      <c r="R14" s="53">
        <v>3.105</v>
      </c>
      <c r="S14" s="52">
        <v>0.55900000000000005</v>
      </c>
      <c r="T14" s="55">
        <v>638.77199999999993</v>
      </c>
    </row>
    <row r="15" spans="2:20" s="21" customFormat="1" ht="25.5" customHeight="1" x14ac:dyDescent="0.2">
      <c r="B15" s="33" t="s">
        <v>29</v>
      </c>
      <c r="C15" s="23" t="s">
        <v>320</v>
      </c>
      <c r="D15" s="23" t="s">
        <v>320</v>
      </c>
      <c r="E15" s="23" t="s">
        <v>320</v>
      </c>
      <c r="G15" s="37"/>
      <c r="H15" s="56" t="s">
        <v>75</v>
      </c>
      <c r="I15" s="52">
        <v>149.03</v>
      </c>
      <c r="J15" s="53">
        <v>273.39999999999992</v>
      </c>
      <c r="K15" s="54">
        <v>743</v>
      </c>
      <c r="L15" s="52">
        <v>3390.605</v>
      </c>
      <c r="M15" s="53">
        <v>330.95</v>
      </c>
      <c r="N15" s="52"/>
      <c r="O15" s="52">
        <v>1383.7</v>
      </c>
      <c r="P15" s="53">
        <v>40.527000000000001</v>
      </c>
      <c r="Q15" s="52">
        <v>13.498000000000001</v>
      </c>
      <c r="R15" s="53">
        <v>7.8339999999999996</v>
      </c>
      <c r="S15" s="52">
        <v>2.0449999999999995</v>
      </c>
      <c r="T15" s="55">
        <v>602.6</v>
      </c>
    </row>
    <row r="16" spans="2:20" s="21" customFormat="1" ht="25.5" customHeight="1" x14ac:dyDescent="0.2">
      <c r="B16" s="33" t="s">
        <v>106</v>
      </c>
      <c r="C16" s="23" t="s">
        <v>321</v>
      </c>
      <c r="D16" s="23" t="s">
        <v>321</v>
      </c>
      <c r="E16" s="23" t="s">
        <v>321</v>
      </c>
      <c r="G16" s="37"/>
      <c r="H16" s="56" t="s">
        <v>76</v>
      </c>
      <c r="I16" s="57">
        <v>199</v>
      </c>
      <c r="J16" s="58">
        <v>207</v>
      </c>
      <c r="K16" s="59">
        <v>692</v>
      </c>
      <c r="L16" s="57">
        <v>3789</v>
      </c>
      <c r="M16" s="58">
        <v>176</v>
      </c>
      <c r="N16" s="17"/>
      <c r="O16" s="57">
        <v>1516</v>
      </c>
      <c r="P16" s="58">
        <v>2</v>
      </c>
      <c r="Q16" s="57">
        <v>2</v>
      </c>
      <c r="R16" s="58">
        <v>0</v>
      </c>
      <c r="S16" s="57">
        <v>0.1</v>
      </c>
      <c r="T16" s="60">
        <v>493</v>
      </c>
    </row>
    <row r="17" spans="2:20" s="21" customFormat="1" ht="25.5" customHeight="1" x14ac:dyDescent="0.2">
      <c r="B17" s="33" t="s">
        <v>107</v>
      </c>
      <c r="C17" s="23" t="s">
        <v>322</v>
      </c>
      <c r="D17" s="23" t="s">
        <v>322</v>
      </c>
      <c r="E17" s="23" t="s">
        <v>322</v>
      </c>
      <c r="G17" s="37"/>
      <c r="H17" s="56" t="s">
        <v>77</v>
      </c>
      <c r="I17" s="52">
        <v>264</v>
      </c>
      <c r="J17" s="53">
        <v>238</v>
      </c>
      <c r="K17" s="54">
        <v>719</v>
      </c>
      <c r="L17" s="52">
        <v>4313</v>
      </c>
      <c r="M17" s="53">
        <v>248</v>
      </c>
      <c r="N17" s="52"/>
      <c r="O17" s="52">
        <v>1320</v>
      </c>
      <c r="P17" s="53">
        <v>26</v>
      </c>
      <c r="Q17" s="52">
        <v>6</v>
      </c>
      <c r="R17" s="53">
        <v>6</v>
      </c>
      <c r="S17" s="52">
        <v>0.1</v>
      </c>
      <c r="T17" s="55">
        <v>485</v>
      </c>
    </row>
    <row r="18" spans="2:20" s="21" customFormat="1" ht="25.5" customHeight="1" x14ac:dyDescent="0.2">
      <c r="B18" s="33" t="s">
        <v>108</v>
      </c>
      <c r="C18" s="23" t="s">
        <v>323</v>
      </c>
      <c r="D18" s="23" t="s">
        <v>323</v>
      </c>
      <c r="E18" s="23" t="s">
        <v>323</v>
      </c>
      <c r="G18" s="18"/>
      <c r="H18" s="35" t="s">
        <v>217</v>
      </c>
      <c r="I18" s="57">
        <v>226</v>
      </c>
      <c r="J18" s="58">
        <v>338</v>
      </c>
      <c r="K18" s="59">
        <v>635</v>
      </c>
      <c r="L18" s="57">
        <v>4523</v>
      </c>
      <c r="M18" s="58">
        <v>256</v>
      </c>
      <c r="N18" s="17"/>
      <c r="O18" s="57">
        <v>1302</v>
      </c>
      <c r="P18" s="58">
        <v>32</v>
      </c>
      <c r="Q18" s="57">
        <v>8</v>
      </c>
      <c r="R18" s="58">
        <v>12</v>
      </c>
      <c r="S18" s="57">
        <v>0</v>
      </c>
      <c r="T18" s="60">
        <v>991</v>
      </c>
    </row>
    <row r="19" spans="2:20" s="21" customFormat="1" ht="25.5" customHeight="1" x14ac:dyDescent="0.2">
      <c r="B19" s="33" t="s">
        <v>109</v>
      </c>
      <c r="C19" s="23" t="s">
        <v>322</v>
      </c>
      <c r="D19" s="23" t="s">
        <v>322</v>
      </c>
      <c r="E19" s="23" t="s">
        <v>322</v>
      </c>
      <c r="H19" s="35" t="s">
        <v>218</v>
      </c>
      <c r="I19" s="99">
        <v>236</v>
      </c>
      <c r="J19" s="100">
        <v>354</v>
      </c>
      <c r="K19" s="101">
        <v>710</v>
      </c>
      <c r="L19" s="99">
        <v>3509</v>
      </c>
      <c r="M19" s="100">
        <v>448</v>
      </c>
      <c r="N19" s="102"/>
      <c r="O19" s="99">
        <v>1067</v>
      </c>
      <c r="P19" s="100">
        <v>47</v>
      </c>
      <c r="Q19" s="99">
        <v>16</v>
      </c>
      <c r="R19" s="53">
        <v>8.4</v>
      </c>
      <c r="S19" s="52">
        <v>0.3</v>
      </c>
      <c r="T19" s="103">
        <v>684</v>
      </c>
    </row>
    <row r="20" spans="2:20" s="21" customFormat="1" ht="25.5" customHeight="1" x14ac:dyDescent="0.2">
      <c r="B20" s="1209" t="s">
        <v>110</v>
      </c>
      <c r="C20" s="26" t="s">
        <v>111</v>
      </c>
      <c r="D20" s="1195" t="s">
        <v>112</v>
      </c>
      <c r="E20" s="1195" t="s">
        <v>113</v>
      </c>
      <c r="H20" s="35" t="s">
        <v>243</v>
      </c>
      <c r="I20" s="99">
        <v>228.96299999999999</v>
      </c>
      <c r="J20" s="100">
        <v>366</v>
      </c>
      <c r="K20" s="101">
        <v>633</v>
      </c>
      <c r="L20" s="99">
        <v>3434</v>
      </c>
      <c r="M20" s="100">
        <v>187.28</v>
      </c>
      <c r="N20" s="102"/>
      <c r="O20" s="99">
        <v>1329.769</v>
      </c>
      <c r="P20" s="100">
        <v>22.513000000000002</v>
      </c>
      <c r="Q20" s="99">
        <v>5.8070000000000004</v>
      </c>
      <c r="R20" s="53">
        <v>7.9349999999999996</v>
      </c>
      <c r="S20" s="52">
        <v>1.611</v>
      </c>
      <c r="T20" s="103">
        <v>937.13800000000003</v>
      </c>
    </row>
    <row r="21" spans="2:20" s="21" customFormat="1" ht="25.5" customHeight="1" x14ac:dyDescent="0.2">
      <c r="B21" s="1209"/>
      <c r="C21" s="27" t="s">
        <v>114</v>
      </c>
      <c r="D21" s="1195"/>
      <c r="E21" s="1195"/>
      <c r="H21" s="35" t="s">
        <v>253</v>
      </c>
      <c r="I21" s="99">
        <v>337.1</v>
      </c>
      <c r="J21" s="100">
        <v>495.7</v>
      </c>
      <c r="K21" s="101">
        <v>630.86199999999997</v>
      </c>
      <c r="L21" s="99">
        <v>4077.0120000000002</v>
      </c>
      <c r="M21" s="100">
        <v>66.39</v>
      </c>
      <c r="N21" s="102"/>
      <c r="O21" s="99">
        <v>1130.4000000000001</v>
      </c>
      <c r="P21" s="100">
        <v>10.3</v>
      </c>
      <c r="Q21" s="99">
        <v>8.4</v>
      </c>
      <c r="R21" s="53">
        <v>1.5</v>
      </c>
      <c r="S21" s="52">
        <v>0.9</v>
      </c>
      <c r="T21" s="103">
        <v>828.6</v>
      </c>
    </row>
    <row r="22" spans="2:20" s="21" customFormat="1" ht="25.5" customHeight="1" x14ac:dyDescent="0.2">
      <c r="B22" s="33" t="s">
        <v>35</v>
      </c>
      <c r="C22" s="23" t="s">
        <v>27</v>
      </c>
      <c r="D22" s="23" t="s">
        <v>115</v>
      </c>
      <c r="E22" s="23" t="s">
        <v>115</v>
      </c>
      <c r="H22" s="35" t="s">
        <v>266</v>
      </c>
      <c r="I22" s="99">
        <v>248.43700000000001</v>
      </c>
      <c r="J22" s="100">
        <v>435.35</v>
      </c>
      <c r="K22" s="101">
        <v>769.88800000000003</v>
      </c>
      <c r="L22" s="99">
        <v>3418.8760000000002</v>
      </c>
      <c r="M22" s="100">
        <v>6.59</v>
      </c>
      <c r="N22" s="102"/>
      <c r="O22" s="99">
        <v>1375</v>
      </c>
      <c r="P22" s="100">
        <v>14</v>
      </c>
      <c r="Q22" s="99">
        <v>6.3</v>
      </c>
      <c r="R22" s="100">
        <v>2.9</v>
      </c>
      <c r="S22" s="99">
        <v>0.6</v>
      </c>
      <c r="T22" s="103">
        <v>783.8</v>
      </c>
    </row>
    <row r="23" spans="2:20" s="21" customFormat="1" ht="25.5" customHeight="1" x14ac:dyDescent="0.2">
      <c r="B23" s="33" t="s">
        <v>116</v>
      </c>
      <c r="C23" s="23" t="s">
        <v>27</v>
      </c>
      <c r="D23" s="23" t="s">
        <v>117</v>
      </c>
      <c r="E23" s="23" t="s">
        <v>27</v>
      </c>
      <c r="H23" s="56" t="s">
        <v>267</v>
      </c>
      <c r="I23" s="52">
        <v>252.12200000000001</v>
      </c>
      <c r="J23" s="124">
        <v>544.40200000000004</v>
      </c>
      <c r="K23" s="125">
        <v>874.70100000000002</v>
      </c>
      <c r="L23" s="126">
        <v>4020.5349999999999</v>
      </c>
      <c r="M23" s="53">
        <v>58.58</v>
      </c>
      <c r="N23" s="127"/>
      <c r="O23" s="52">
        <v>956.90800000000002</v>
      </c>
      <c r="P23" s="53">
        <v>49.158000000000001</v>
      </c>
      <c r="Q23" s="52">
        <v>9.8829999999999991</v>
      </c>
      <c r="R23" s="128">
        <v>11.733000000000001</v>
      </c>
      <c r="S23" s="129">
        <v>6.3380000000000001</v>
      </c>
      <c r="T23" s="55">
        <v>654.51499999999999</v>
      </c>
    </row>
    <row r="24" spans="2:20" s="21" customFormat="1" ht="25.5" customHeight="1" x14ac:dyDescent="0.2">
      <c r="B24" s="1203" t="s">
        <v>118</v>
      </c>
      <c r="C24" s="1191" t="s">
        <v>119</v>
      </c>
      <c r="D24" s="1191" t="s">
        <v>178</v>
      </c>
      <c r="E24" s="1191" t="s">
        <v>120</v>
      </c>
      <c r="H24" s="56" t="s">
        <v>272</v>
      </c>
      <c r="I24" s="52">
        <v>343.64</v>
      </c>
      <c r="J24" s="124">
        <f>697066/1000</f>
        <v>697.06600000000003</v>
      </c>
      <c r="K24" s="125">
        <f>799090/1000</f>
        <v>799.09</v>
      </c>
      <c r="L24" s="126">
        <f>3403615/1000</f>
        <v>3403.6149999999998</v>
      </c>
      <c r="M24" s="53">
        <f>111400/1000</f>
        <v>111.4</v>
      </c>
      <c r="N24" s="127"/>
      <c r="O24" s="52">
        <v>900.64700000000005</v>
      </c>
      <c r="P24" s="53">
        <v>19.640999999999998</v>
      </c>
      <c r="Q24" s="52">
        <v>11.369</v>
      </c>
      <c r="R24" s="128">
        <v>2.9540000000000002</v>
      </c>
      <c r="S24" s="129">
        <v>2.2349999999999999</v>
      </c>
      <c r="T24" s="55">
        <v>951</v>
      </c>
    </row>
    <row r="25" spans="2:20" s="21" customFormat="1" ht="25.5" customHeight="1" x14ac:dyDescent="0.2">
      <c r="B25" s="1204"/>
      <c r="C25" s="1192"/>
      <c r="D25" s="1192"/>
      <c r="E25" s="1192"/>
      <c r="H25" s="216" t="s">
        <v>271</v>
      </c>
      <c r="I25" s="57">
        <f>231532.86/1000</f>
        <v>231.53286</v>
      </c>
      <c r="J25" s="217">
        <f>577962/1000</f>
        <v>577.96199999999999</v>
      </c>
      <c r="K25" s="218">
        <f>1047528/1000</f>
        <v>1047.528</v>
      </c>
      <c r="L25" s="219">
        <f>1732023/1000</f>
        <v>1732.0229999999999</v>
      </c>
      <c r="M25" s="58">
        <f>108600/1000</f>
        <v>108.6</v>
      </c>
      <c r="N25" s="17"/>
      <c r="O25" s="57">
        <f>896901/1000</f>
        <v>896.90099999999995</v>
      </c>
      <c r="P25" s="58">
        <f>6088/1000</f>
        <v>6.0880000000000001</v>
      </c>
      <c r="Q25" s="57">
        <f>11725/1000</f>
        <v>11.725</v>
      </c>
      <c r="R25" s="220">
        <f>1241/1000</f>
        <v>1.2410000000000001</v>
      </c>
      <c r="S25" s="221">
        <f>1694/1000</f>
        <v>1.694</v>
      </c>
      <c r="T25" s="60">
        <f>698774/1000</f>
        <v>698.774</v>
      </c>
    </row>
    <row r="26" spans="2:20" s="21" customFormat="1" ht="25.5" customHeight="1" x14ac:dyDescent="0.2">
      <c r="B26" s="1204"/>
      <c r="C26" s="1193"/>
      <c r="D26" s="1193"/>
      <c r="E26" s="1193"/>
      <c r="G26" s="36"/>
      <c r="H26" s="35" t="s">
        <v>273</v>
      </c>
      <c r="I26" s="99">
        <f>245597/1000</f>
        <v>245.59700000000001</v>
      </c>
      <c r="J26" s="820">
        <f>524040/1000</f>
        <v>524.04</v>
      </c>
      <c r="K26" s="821">
        <f>931134/1000</f>
        <v>931.13400000000001</v>
      </c>
      <c r="L26" s="822">
        <f>2452573/1000</f>
        <v>2452.5729999999999</v>
      </c>
      <c r="M26" s="100">
        <f>41100/1000</f>
        <v>41.1</v>
      </c>
      <c r="N26" s="102"/>
      <c r="O26" s="99">
        <f>880836/1000</f>
        <v>880.83600000000001</v>
      </c>
      <c r="P26" s="100">
        <f>3768/1000</f>
        <v>3.7679999999999998</v>
      </c>
      <c r="Q26" s="99">
        <f>6101/1000</f>
        <v>6.101</v>
      </c>
      <c r="R26" s="823">
        <f>58/1000</f>
        <v>5.8000000000000003E-2</v>
      </c>
      <c r="S26" s="824">
        <f>605/1000</f>
        <v>0.60499999999999998</v>
      </c>
      <c r="T26" s="103">
        <f>897367/1000</f>
        <v>897.36699999999996</v>
      </c>
    </row>
    <row r="27" spans="2:20" s="21" customFormat="1" ht="25.5" customHeight="1" x14ac:dyDescent="0.2">
      <c r="B27" s="1204"/>
      <c r="C27" s="1210" t="s">
        <v>121</v>
      </c>
      <c r="D27" s="1211"/>
      <c r="E27" s="1212"/>
      <c r="G27" s="36"/>
      <c r="H27" s="35" t="s">
        <v>370</v>
      </c>
      <c r="I27" s="99">
        <v>266</v>
      </c>
      <c r="J27" s="820">
        <v>510</v>
      </c>
      <c r="K27" s="821">
        <v>906</v>
      </c>
      <c r="L27" s="822">
        <v>2508</v>
      </c>
      <c r="M27" s="100">
        <v>31</v>
      </c>
      <c r="N27" s="102"/>
      <c r="O27" s="99">
        <v>578</v>
      </c>
      <c r="P27" s="100">
        <v>3</v>
      </c>
      <c r="Q27" s="99">
        <v>4</v>
      </c>
      <c r="R27" s="823">
        <v>0</v>
      </c>
      <c r="S27" s="824">
        <v>2</v>
      </c>
      <c r="T27" s="103">
        <v>672</v>
      </c>
    </row>
    <row r="28" spans="2:20" s="21" customFormat="1" ht="25.5" customHeight="1" x14ac:dyDescent="0.2">
      <c r="B28" s="1204"/>
      <c r="C28" s="1213"/>
      <c r="D28" s="1214"/>
      <c r="E28" s="1215"/>
      <c r="G28" s="36"/>
      <c r="H28" s="35" t="s">
        <v>399</v>
      </c>
      <c r="I28" s="99">
        <v>308</v>
      </c>
      <c r="J28" s="820">
        <v>589</v>
      </c>
      <c r="K28" s="821">
        <v>693</v>
      </c>
      <c r="L28" s="822">
        <v>4362</v>
      </c>
      <c r="M28" s="100">
        <v>43</v>
      </c>
      <c r="N28" s="102"/>
      <c r="O28" s="99">
        <v>494</v>
      </c>
      <c r="P28" s="100">
        <v>3</v>
      </c>
      <c r="Q28" s="99">
        <v>4</v>
      </c>
      <c r="R28" s="823">
        <v>0</v>
      </c>
      <c r="S28" s="824">
        <v>2</v>
      </c>
      <c r="T28" s="103">
        <v>855</v>
      </c>
    </row>
    <row r="29" spans="2:20" s="21" customFormat="1" ht="25.5" customHeight="1" x14ac:dyDescent="0.2">
      <c r="B29" s="1204"/>
      <c r="C29" s="1216"/>
      <c r="D29" s="1217"/>
      <c r="E29" s="1218"/>
      <c r="G29" s="36"/>
      <c r="H29" s="201" t="s">
        <v>406</v>
      </c>
      <c r="I29" s="202">
        <v>243</v>
      </c>
      <c r="J29" s="203">
        <v>833</v>
      </c>
      <c r="K29" s="204">
        <v>839</v>
      </c>
      <c r="L29" s="205">
        <v>2837</v>
      </c>
      <c r="M29" s="206">
        <v>98</v>
      </c>
      <c r="N29" s="207"/>
      <c r="O29" s="202">
        <v>667</v>
      </c>
      <c r="P29" s="206">
        <v>4</v>
      </c>
      <c r="Q29" s="202">
        <v>4</v>
      </c>
      <c r="R29" s="208">
        <v>1</v>
      </c>
      <c r="S29" s="209">
        <v>1</v>
      </c>
      <c r="T29" s="210">
        <v>1097</v>
      </c>
    </row>
    <row r="30" spans="2:20" s="21" customFormat="1" ht="25.5" customHeight="1" x14ac:dyDescent="0.2">
      <c r="B30" s="1204"/>
      <c r="C30" s="1210" t="s">
        <v>122</v>
      </c>
      <c r="D30" s="1211"/>
      <c r="E30" s="1212"/>
      <c r="G30" s="36"/>
      <c r="H30" s="45"/>
      <c r="I30" s="211"/>
      <c r="J30" s="212"/>
      <c r="K30" s="212"/>
      <c r="L30" s="213"/>
      <c r="M30" s="211"/>
      <c r="N30" s="214"/>
      <c r="O30" s="211"/>
      <c r="P30" s="211"/>
      <c r="Q30" s="211"/>
      <c r="R30" s="215"/>
      <c r="S30" s="215"/>
      <c r="T30" s="211"/>
    </row>
    <row r="31" spans="2:20" s="21" customFormat="1" ht="25.5" customHeight="1" x14ac:dyDescent="0.2">
      <c r="B31" s="1204"/>
      <c r="C31" s="1213"/>
      <c r="D31" s="1214"/>
      <c r="E31" s="1215"/>
      <c r="G31" s="79" t="s">
        <v>142</v>
      </c>
      <c r="H31" s="36" t="s">
        <v>135</v>
      </c>
      <c r="I31" s="37" t="s">
        <v>143</v>
      </c>
      <c r="J31" s="37"/>
      <c r="K31" s="37"/>
      <c r="L31" s="37"/>
      <c r="M31" s="37"/>
      <c r="N31" s="36" t="s">
        <v>128</v>
      </c>
      <c r="O31" s="37" t="s">
        <v>144</v>
      </c>
      <c r="P31" s="37"/>
      <c r="Q31" s="37"/>
    </row>
    <row r="32" spans="2:20" s="21" customFormat="1" ht="25.5" customHeight="1" x14ac:dyDescent="0.2">
      <c r="B32" s="1205"/>
      <c r="C32" s="1216"/>
      <c r="D32" s="1217"/>
      <c r="E32" s="1218"/>
      <c r="G32" s="37"/>
      <c r="H32" s="36" t="s">
        <v>136</v>
      </c>
      <c r="I32" s="37" t="s">
        <v>145</v>
      </c>
      <c r="J32" s="37"/>
      <c r="K32" s="37"/>
      <c r="L32" s="37"/>
      <c r="M32" s="37"/>
      <c r="N32" s="36" t="s">
        <v>138</v>
      </c>
      <c r="O32" s="37" t="s">
        <v>146</v>
      </c>
      <c r="P32" s="37"/>
      <c r="Q32" s="37"/>
    </row>
    <row r="33" spans="2:22" s="21" customFormat="1" ht="25.5" customHeight="1" x14ac:dyDescent="0.2">
      <c r="B33" s="1203" t="s">
        <v>123</v>
      </c>
      <c r="C33" s="26" t="s">
        <v>30</v>
      </c>
      <c r="D33" s="26" t="s">
        <v>124</v>
      </c>
      <c r="E33" s="26" t="s">
        <v>125</v>
      </c>
      <c r="H33" s="36" t="s">
        <v>137</v>
      </c>
      <c r="I33" s="37" t="s">
        <v>147</v>
      </c>
      <c r="J33" s="37"/>
      <c r="K33" s="37"/>
      <c r="L33" s="37"/>
      <c r="M33" s="37"/>
      <c r="N33" s="36" t="s">
        <v>139</v>
      </c>
      <c r="O33" s="37" t="s">
        <v>148</v>
      </c>
      <c r="P33" s="37"/>
      <c r="Q33" s="37"/>
    </row>
    <row r="34" spans="2:22" s="21" customFormat="1" ht="19.5" customHeight="1" x14ac:dyDescent="0.2">
      <c r="B34" s="1204"/>
      <c r="C34" s="28" t="s">
        <v>25</v>
      </c>
      <c r="D34" s="28" t="s">
        <v>210</v>
      </c>
      <c r="E34" s="28"/>
      <c r="G34" s="1194" t="s">
        <v>244</v>
      </c>
      <c r="H34" s="1194" t="s">
        <v>201</v>
      </c>
      <c r="I34" s="1194"/>
      <c r="J34" s="1194"/>
      <c r="K34" s="1194"/>
      <c r="L34" s="1194"/>
      <c r="M34" s="1194"/>
      <c r="N34" s="1194"/>
      <c r="O34" s="1194"/>
      <c r="P34" s="1194"/>
      <c r="Q34" s="1194"/>
      <c r="R34" s="1194"/>
      <c r="S34" s="1194"/>
      <c r="T34" s="1194"/>
    </row>
    <row r="35" spans="2:22" s="21" customFormat="1" ht="19.5" customHeight="1" x14ac:dyDescent="0.2">
      <c r="B35" s="1204"/>
      <c r="C35" s="28"/>
      <c r="D35" s="28" t="s">
        <v>211</v>
      </c>
      <c r="E35" s="28"/>
      <c r="G35" s="1194"/>
      <c r="H35" s="1194"/>
      <c r="I35" s="1194"/>
      <c r="J35" s="1194"/>
      <c r="K35" s="1194"/>
      <c r="L35" s="1194"/>
      <c r="M35" s="1194"/>
      <c r="N35" s="1194"/>
      <c r="O35" s="1194"/>
      <c r="P35" s="1194"/>
      <c r="Q35" s="1194"/>
      <c r="R35" s="1194"/>
      <c r="S35" s="1194"/>
      <c r="T35" s="1194"/>
    </row>
    <row r="36" spans="2:22" s="21" customFormat="1" ht="19.5" customHeight="1" x14ac:dyDescent="0.2">
      <c r="B36" s="1205"/>
      <c r="C36" s="27"/>
      <c r="D36" s="27" t="s">
        <v>126</v>
      </c>
      <c r="E36" s="27"/>
      <c r="G36" s="97"/>
      <c r="H36" s="98"/>
      <c r="I36" s="1190"/>
      <c r="J36" s="1190"/>
      <c r="K36" s="1190"/>
      <c r="L36" s="1190"/>
      <c r="M36" s="1190"/>
    </row>
    <row r="37" spans="2:22" s="21" customFormat="1" ht="19.5" customHeight="1" x14ac:dyDescent="0.2">
      <c r="B37" s="29"/>
      <c r="C37" s="29"/>
      <c r="D37" s="29"/>
      <c r="E37" s="29"/>
    </row>
    <row r="38" spans="2:22" s="21" customFormat="1" ht="19.5" customHeight="1" x14ac:dyDescent="0.2">
      <c r="B38" s="22" t="s">
        <v>127</v>
      </c>
      <c r="C38" s="22"/>
      <c r="D38" s="22"/>
      <c r="E38" s="22"/>
    </row>
    <row r="39" spans="2:22" s="21" customFormat="1" ht="19.5" customHeight="1" x14ac:dyDescent="0.2">
      <c r="B39" s="33" t="s">
        <v>34</v>
      </c>
      <c r="C39" s="1207" t="s">
        <v>213</v>
      </c>
      <c r="D39" s="1208"/>
    </row>
    <row r="40" spans="2:22" s="21" customFormat="1" ht="19.5" customHeight="1" x14ac:dyDescent="0.2">
      <c r="B40" s="33" t="s">
        <v>87</v>
      </c>
      <c r="C40" s="1189" t="s">
        <v>131</v>
      </c>
      <c r="D40" s="1189"/>
    </row>
    <row r="41" spans="2:22" s="21" customFormat="1" ht="27.75" customHeight="1" x14ac:dyDescent="0.2">
      <c r="B41" s="33" t="s">
        <v>129</v>
      </c>
      <c r="C41" s="30">
        <v>0.75</v>
      </c>
      <c r="D41" s="30">
        <v>0.75</v>
      </c>
    </row>
    <row r="42" spans="2:22" s="21" customFormat="1" ht="19.5" customHeight="1" x14ac:dyDescent="0.2">
      <c r="B42" s="33" t="s">
        <v>123</v>
      </c>
      <c r="C42" s="23" t="s">
        <v>210</v>
      </c>
      <c r="D42" s="23" t="s">
        <v>211</v>
      </c>
    </row>
    <row r="43" spans="2:22" s="21" customFormat="1" ht="19.5" customHeight="1" x14ac:dyDescent="0.2">
      <c r="B43" s="22" t="s">
        <v>212</v>
      </c>
      <c r="C43" s="22"/>
      <c r="D43" s="22"/>
      <c r="E43" s="22"/>
    </row>
    <row r="44" spans="2:22" s="21" customFormat="1" ht="12" x14ac:dyDescent="0.2"/>
    <row r="45" spans="2:22" s="21" customFormat="1" ht="12" x14ac:dyDescent="0.2"/>
    <row r="46" spans="2:22" s="21" customFormat="1" x14ac:dyDescent="0.2">
      <c r="B46" s="18"/>
      <c r="C46" s="18"/>
      <c r="D46" s="18"/>
      <c r="E46" s="18"/>
    </row>
    <row r="47" spans="2:22" x14ac:dyDescent="0.2">
      <c r="G47" s="21"/>
      <c r="H47" s="21"/>
      <c r="I47" s="21"/>
      <c r="J47" s="21"/>
      <c r="K47" s="21"/>
      <c r="L47" s="21"/>
      <c r="M47" s="21"/>
      <c r="N47" s="21"/>
      <c r="O47" s="21"/>
      <c r="P47" s="21"/>
      <c r="Q47" s="21"/>
      <c r="R47" s="21"/>
      <c r="S47" s="21"/>
      <c r="T47" s="21"/>
      <c r="U47" s="21"/>
      <c r="V47" s="21"/>
    </row>
    <row r="48" spans="2:22" x14ac:dyDescent="0.2">
      <c r="G48" s="21"/>
      <c r="H48" s="21"/>
      <c r="I48" s="21"/>
      <c r="J48" s="21"/>
      <c r="K48" s="21"/>
      <c r="L48" s="21"/>
      <c r="M48" s="21"/>
      <c r="N48" s="21"/>
      <c r="O48" s="21"/>
      <c r="P48" s="21"/>
      <c r="Q48" s="21"/>
      <c r="R48" s="21"/>
      <c r="S48" s="21"/>
      <c r="T48" s="21"/>
      <c r="U48" s="21"/>
      <c r="V48" s="21"/>
    </row>
    <row r="49" spans="7:22" x14ac:dyDescent="0.2">
      <c r="G49" s="21"/>
      <c r="H49" s="21"/>
      <c r="I49" s="21"/>
      <c r="J49" s="21"/>
      <c r="K49" s="21"/>
      <c r="L49" s="21"/>
      <c r="M49" s="21"/>
      <c r="N49" s="21"/>
      <c r="O49" s="21"/>
      <c r="P49" s="21"/>
      <c r="Q49" s="21"/>
      <c r="R49" s="21"/>
      <c r="S49" s="21"/>
      <c r="T49" s="21"/>
      <c r="U49" s="21"/>
      <c r="V49" s="21"/>
    </row>
    <row r="50" spans="7:22" x14ac:dyDescent="0.2">
      <c r="G50" s="21"/>
      <c r="H50" s="21"/>
      <c r="I50" s="21"/>
      <c r="J50" s="21"/>
      <c r="K50" s="21"/>
      <c r="L50" s="21"/>
      <c r="M50" s="21"/>
      <c r="N50" s="21"/>
      <c r="O50" s="21"/>
      <c r="P50" s="21"/>
      <c r="Q50" s="21"/>
      <c r="R50" s="21"/>
      <c r="S50" s="21"/>
      <c r="T50" s="21"/>
      <c r="U50" s="21"/>
      <c r="V50" s="21"/>
    </row>
    <row r="51" spans="7:22" x14ac:dyDescent="0.2">
      <c r="G51" s="21"/>
      <c r="H51" s="21"/>
      <c r="I51" s="21"/>
      <c r="J51" s="21"/>
      <c r="K51" s="21"/>
      <c r="L51" s="21"/>
      <c r="M51" s="21"/>
      <c r="N51" s="21"/>
      <c r="O51" s="21"/>
      <c r="P51" s="21"/>
      <c r="Q51" s="21"/>
      <c r="R51" s="21"/>
      <c r="S51" s="21"/>
      <c r="T51" s="21"/>
      <c r="U51" s="21"/>
      <c r="V51" s="21"/>
    </row>
    <row r="52" spans="7:22" x14ac:dyDescent="0.2">
      <c r="G52" s="21"/>
      <c r="H52" s="21"/>
      <c r="I52" s="21"/>
      <c r="J52" s="21"/>
      <c r="K52" s="21"/>
      <c r="L52" s="21"/>
      <c r="M52" s="21"/>
      <c r="N52" s="21"/>
      <c r="O52" s="21"/>
      <c r="P52" s="21"/>
      <c r="Q52" s="21"/>
      <c r="R52" s="21"/>
      <c r="S52" s="21"/>
      <c r="T52" s="21"/>
      <c r="U52" s="21"/>
      <c r="V52" s="21"/>
    </row>
    <row r="53" spans="7:22" x14ac:dyDescent="0.2">
      <c r="G53" s="21"/>
      <c r="H53" s="21"/>
      <c r="I53" s="21"/>
      <c r="J53" s="21"/>
      <c r="K53" s="21"/>
      <c r="L53" s="21"/>
      <c r="M53" s="21"/>
      <c r="N53" s="21"/>
      <c r="O53" s="21"/>
      <c r="P53" s="21"/>
      <c r="Q53" s="21"/>
      <c r="R53" s="21"/>
      <c r="S53" s="21"/>
      <c r="T53" s="21"/>
      <c r="U53" s="21"/>
      <c r="V53" s="21"/>
    </row>
  </sheetData>
  <mergeCells count="26">
    <mergeCell ref="B24:B32"/>
    <mergeCell ref="B3:E3"/>
    <mergeCell ref="B33:B36"/>
    <mergeCell ref="C39:D39"/>
    <mergeCell ref="B20:B21"/>
    <mergeCell ref="C30:E32"/>
    <mergeCell ref="C27:E29"/>
    <mergeCell ref="C24:C26"/>
    <mergeCell ref="D20:D21"/>
    <mergeCell ref="B6:B7"/>
    <mergeCell ref="T6:T7"/>
    <mergeCell ref="C40:D40"/>
    <mergeCell ref="I36:M36"/>
    <mergeCell ref="D24:D26"/>
    <mergeCell ref="E24:E26"/>
    <mergeCell ref="G34:G35"/>
    <mergeCell ref="H34:T35"/>
    <mergeCell ref="E20:E21"/>
    <mergeCell ref="I6:I7"/>
    <mergeCell ref="O6:O7"/>
    <mergeCell ref="R7:S7"/>
    <mergeCell ref="M6:N7"/>
    <mergeCell ref="P6:S6"/>
    <mergeCell ref="H6:H7"/>
    <mergeCell ref="J6:L7"/>
    <mergeCell ref="P7:Q7"/>
  </mergeCells>
  <phoneticPr fontId="4"/>
  <pageMargins left="0.86614173228346458" right="0.23622047244094491" top="0.59055118110236227" bottom="0.74803149606299213" header="0.31496062992125984" footer="0.31496062992125984"/>
  <pageSetup paperSize="9" scale="82" orientation="portrait" r:id="rId1"/>
  <rowBreaks count="3" manualBreakCount="3">
    <brk id="12" max="16383" man="1"/>
    <brk id="26" max="16383" man="1"/>
    <brk id="42" max="16383" man="1"/>
  </rowBreaks>
  <colBreaks count="4" manualBreakCount="4">
    <brk id="5" max="1048575" man="1"/>
    <brk id="6" max="1048575" man="1"/>
    <brk id="13" max="1048575" man="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422"/>
  <sheetViews>
    <sheetView view="pageBreakPreview" zoomScale="70" zoomScaleNormal="85" zoomScaleSheetLayoutView="70" workbookViewId="0">
      <pane xSplit="1" ySplit="3" topLeftCell="B4" activePane="bottomRight" state="frozen"/>
      <selection activeCell="I119" sqref="I119"/>
      <selection pane="topRight" activeCell="I119" sqref="I119"/>
      <selection pane="bottomLeft" activeCell="I119" sqref="I119"/>
      <selection pane="bottomRight"/>
    </sheetView>
  </sheetViews>
  <sheetFormatPr defaultRowHeight="13.2" x14ac:dyDescent="0.2"/>
  <cols>
    <col min="1" max="1" width="4.109375" customWidth="1"/>
    <col min="2" max="2" width="3.33203125" customWidth="1"/>
    <col min="3" max="3" width="4.6640625" customWidth="1"/>
    <col min="4" max="31" width="5.33203125" customWidth="1"/>
    <col min="32" max="32" width="8.6640625" customWidth="1"/>
    <col min="33" max="33" width="7.44140625" customWidth="1"/>
    <col min="34" max="34" width="8.88671875" customWidth="1"/>
    <col min="35" max="35" width="1.88671875" customWidth="1"/>
    <col min="36" max="36" width="12.109375" customWidth="1"/>
    <col min="37" max="37" width="5.6640625" customWidth="1"/>
    <col min="38" max="41" width="5.21875" customWidth="1"/>
  </cols>
  <sheetData>
    <row r="1" spans="1:41" ht="16.2" x14ac:dyDescent="0.2">
      <c r="B1" s="1055" t="s">
        <v>30</v>
      </c>
      <c r="C1" s="1055"/>
      <c r="D1" s="1055"/>
      <c r="E1" s="1055"/>
      <c r="F1" s="379"/>
      <c r="G1" s="379" t="s">
        <v>398</v>
      </c>
      <c r="H1" s="34"/>
      <c r="O1" s="34"/>
      <c r="P1" s="34"/>
      <c r="Q1" s="34"/>
      <c r="R1" s="34"/>
      <c r="S1" s="34"/>
      <c r="T1" s="34"/>
      <c r="U1" s="34"/>
      <c r="V1" s="34"/>
      <c r="W1" s="34"/>
      <c r="X1" s="34"/>
      <c r="Y1" s="34"/>
      <c r="Z1" s="34"/>
      <c r="AA1" s="34"/>
      <c r="AB1" s="34"/>
      <c r="AD1" s="34"/>
      <c r="AE1" s="34"/>
      <c r="AF1" s="34"/>
      <c r="AG1" s="34"/>
    </row>
    <row r="2" spans="1:41" ht="27.75" customHeight="1" x14ac:dyDescent="0.2">
      <c r="A2" s="325" t="s">
        <v>338</v>
      </c>
      <c r="B2" s="331" t="s">
        <v>0</v>
      </c>
      <c r="C2" s="331" t="s">
        <v>10</v>
      </c>
      <c r="D2" s="230" t="s">
        <v>1</v>
      </c>
      <c r="E2" s="320" t="s">
        <v>297</v>
      </c>
      <c r="F2" s="320" t="s">
        <v>298</v>
      </c>
      <c r="G2" s="1046" t="s">
        <v>6</v>
      </c>
      <c r="H2" s="1047"/>
      <c r="I2" s="1046" t="s">
        <v>7</v>
      </c>
      <c r="J2" s="1047"/>
      <c r="K2" s="1046" t="s">
        <v>26</v>
      </c>
      <c r="L2" s="1047"/>
      <c r="M2" s="1061" t="s">
        <v>284</v>
      </c>
      <c r="N2" s="1062"/>
      <c r="O2" s="1046" t="s">
        <v>8</v>
      </c>
      <c r="P2" s="1047"/>
      <c r="Q2" s="1071" t="s">
        <v>308</v>
      </c>
      <c r="R2" s="1072"/>
      <c r="S2" s="1065" t="s">
        <v>309</v>
      </c>
      <c r="T2" s="1066"/>
      <c r="U2" s="1067" t="s">
        <v>314</v>
      </c>
      <c r="V2" s="1068"/>
      <c r="W2" s="1069" t="s">
        <v>315</v>
      </c>
      <c r="X2" s="1070"/>
      <c r="Y2" s="1067" t="s">
        <v>310</v>
      </c>
      <c r="Z2" s="1073"/>
      <c r="AA2" s="1063" t="s">
        <v>283</v>
      </c>
      <c r="AB2" s="1064"/>
      <c r="AC2" s="262" t="s">
        <v>316</v>
      </c>
      <c r="AD2" s="264" t="s">
        <v>311</v>
      </c>
      <c r="AE2" s="269" t="s">
        <v>312</v>
      </c>
      <c r="AF2" s="1092" t="s">
        <v>205</v>
      </c>
      <c r="AG2" s="1093"/>
      <c r="AH2" s="1094"/>
      <c r="AI2" s="1"/>
      <c r="AJ2" s="1031" t="s">
        <v>3</v>
      </c>
      <c r="AK2" s="1032"/>
      <c r="AL2" s="1032"/>
      <c r="AM2" s="1032"/>
      <c r="AN2" s="1032"/>
      <c r="AO2" s="1033"/>
    </row>
    <row r="3" spans="1:41" ht="13.5" customHeight="1" x14ac:dyDescent="0.2">
      <c r="A3" s="442"/>
      <c r="B3" s="332"/>
      <c r="C3" s="332"/>
      <c r="D3" s="435"/>
      <c r="E3" s="436"/>
      <c r="F3" s="436"/>
      <c r="G3" s="42" t="s">
        <v>4</v>
      </c>
      <c r="H3" s="43" t="s">
        <v>5</v>
      </c>
      <c r="I3" s="42" t="s">
        <v>4</v>
      </c>
      <c r="J3" s="43" t="s">
        <v>5</v>
      </c>
      <c r="K3" s="42" t="s">
        <v>4</v>
      </c>
      <c r="L3" s="43" t="s">
        <v>5</v>
      </c>
      <c r="M3" s="268" t="s">
        <v>4</v>
      </c>
      <c r="N3" s="43" t="s">
        <v>5</v>
      </c>
      <c r="O3" s="42" t="s">
        <v>4</v>
      </c>
      <c r="P3" s="43" t="s">
        <v>5</v>
      </c>
      <c r="Q3" s="263" t="s">
        <v>4</v>
      </c>
      <c r="R3" s="43" t="s">
        <v>5</v>
      </c>
      <c r="S3" s="263" t="s">
        <v>4</v>
      </c>
      <c r="T3" s="43" t="s">
        <v>5</v>
      </c>
      <c r="U3" s="263" t="s">
        <v>4</v>
      </c>
      <c r="V3" s="43" t="s">
        <v>5</v>
      </c>
      <c r="W3" s="42" t="s">
        <v>4</v>
      </c>
      <c r="X3" s="43" t="s">
        <v>5</v>
      </c>
      <c r="Y3" s="42" t="s">
        <v>287</v>
      </c>
      <c r="Z3" s="268" t="s">
        <v>5</v>
      </c>
      <c r="AA3" s="42" t="s">
        <v>4</v>
      </c>
      <c r="AB3" s="43" t="s">
        <v>5</v>
      </c>
      <c r="AC3" s="268" t="s">
        <v>5</v>
      </c>
      <c r="AD3" s="266" t="s">
        <v>5</v>
      </c>
      <c r="AE3" s="266" t="s">
        <v>5</v>
      </c>
      <c r="AF3" s="376" t="s">
        <v>285</v>
      </c>
      <c r="AG3" s="378" t="s">
        <v>293</v>
      </c>
      <c r="AH3" s="377" t="s">
        <v>294</v>
      </c>
      <c r="AI3" s="82"/>
      <c r="AJ3" s="1034"/>
      <c r="AK3" s="1035"/>
      <c r="AL3" s="1035"/>
      <c r="AM3" s="1035"/>
      <c r="AN3" s="1035"/>
      <c r="AO3" s="1036"/>
    </row>
    <row r="4" spans="1:41" ht="13.5" customHeight="1" x14ac:dyDescent="0.2">
      <c r="A4" s="1057" t="s">
        <v>18</v>
      </c>
      <c r="B4" s="327">
        <v>45383</v>
      </c>
      <c r="C4" s="431" t="str">
        <f>IF(B4="","",IF(WEEKDAY(B4)=1,"(日)",IF(WEEKDAY(B4)=2,"(月)",IF(WEEKDAY(B4)=3,"(火)",IF(WEEKDAY(B4)=4,"(水)",IF(WEEKDAY(B4)=5,"(木)",IF(WEEKDAY(B4)=6,"(金)","(土)")))))))</f>
        <v>(月)</v>
      </c>
      <c r="D4" s="463" t="s">
        <v>412</v>
      </c>
      <c r="E4" s="464">
        <v>7.1</v>
      </c>
      <c r="F4" s="465">
        <v>11</v>
      </c>
      <c r="G4" s="10">
        <v>15</v>
      </c>
      <c r="H4" s="222">
        <v>18</v>
      </c>
      <c r="I4" s="466">
        <v>43.1</v>
      </c>
      <c r="J4" s="467">
        <v>5</v>
      </c>
      <c r="K4" s="10">
        <v>9.01</v>
      </c>
      <c r="L4" s="222">
        <v>6.94</v>
      </c>
      <c r="M4" s="481">
        <v>43.7</v>
      </c>
      <c r="N4" s="468">
        <v>7.8</v>
      </c>
      <c r="O4" s="466">
        <v>23.5</v>
      </c>
      <c r="P4" s="467">
        <v>26.8</v>
      </c>
      <c r="Q4" s="598">
        <v>66</v>
      </c>
      <c r="R4" s="468">
        <v>46</v>
      </c>
      <c r="S4" s="598">
        <v>88</v>
      </c>
      <c r="T4" s="468">
        <v>95</v>
      </c>
      <c r="U4" s="598">
        <v>56</v>
      </c>
      <c r="V4" s="468">
        <v>61</v>
      </c>
      <c r="W4" s="599">
        <v>32</v>
      </c>
      <c r="X4" s="468">
        <v>34</v>
      </c>
      <c r="Y4" s="10">
        <v>20.6</v>
      </c>
      <c r="Z4" s="600">
        <v>29.1</v>
      </c>
      <c r="AA4" s="466">
        <v>26.2</v>
      </c>
      <c r="AB4" s="467">
        <v>10.4</v>
      </c>
      <c r="AC4" s="601">
        <v>0.05</v>
      </c>
      <c r="AD4" s="472">
        <v>190</v>
      </c>
      <c r="AE4" s="602">
        <v>0</v>
      </c>
      <c r="AF4" s="603">
        <v>6874</v>
      </c>
      <c r="AG4" s="604">
        <v>2496</v>
      </c>
      <c r="AH4" s="605">
        <v>1708</v>
      </c>
      <c r="AI4" s="113"/>
      <c r="AJ4" s="270" t="s">
        <v>286</v>
      </c>
      <c r="AK4" s="363"/>
      <c r="AL4" s="1084">
        <v>45392</v>
      </c>
      <c r="AM4" s="1085"/>
      <c r="AN4" s="1076">
        <v>45405</v>
      </c>
      <c r="AO4" s="1077"/>
    </row>
    <row r="5" spans="1:41" x14ac:dyDescent="0.2">
      <c r="A5" s="1057"/>
      <c r="B5" s="328">
        <v>45384</v>
      </c>
      <c r="C5" s="432" t="str">
        <f t="shared" ref="C5:C33" si="0">IF(B5="","",IF(WEEKDAY(B5)=1,"(日)",IF(WEEKDAY(B5)=2,"(月)",IF(WEEKDAY(B5)=3,"(火)",IF(WEEKDAY(B5)=4,"(水)",IF(WEEKDAY(B5)=5,"(木)",IF(WEEKDAY(B5)=6,"(金)","(土)")))))))</f>
        <v>(火)</v>
      </c>
      <c r="D5" s="473" t="s">
        <v>400</v>
      </c>
      <c r="E5" s="474">
        <v>0</v>
      </c>
      <c r="F5" s="475">
        <v>8</v>
      </c>
      <c r="G5" s="11">
        <v>16</v>
      </c>
      <c r="H5" s="223">
        <v>16</v>
      </c>
      <c r="I5" s="12">
        <v>26.4</v>
      </c>
      <c r="J5" s="225">
        <v>4.3</v>
      </c>
      <c r="K5" s="11">
        <v>9.42</v>
      </c>
      <c r="L5" s="367">
        <v>6.98</v>
      </c>
      <c r="M5" s="114">
        <v>33.200000000000003</v>
      </c>
      <c r="N5" s="224">
        <v>6.3</v>
      </c>
      <c r="O5" s="12">
        <v>24</v>
      </c>
      <c r="P5" s="225">
        <v>27.5</v>
      </c>
      <c r="Q5" s="606">
        <v>66</v>
      </c>
      <c r="R5" s="224">
        <v>49</v>
      </c>
      <c r="S5" s="606">
        <v>95</v>
      </c>
      <c r="T5" s="224">
        <v>94</v>
      </c>
      <c r="U5" s="606">
        <v>60</v>
      </c>
      <c r="V5" s="224">
        <v>60</v>
      </c>
      <c r="W5" s="114">
        <v>35</v>
      </c>
      <c r="X5" s="224">
        <v>34</v>
      </c>
      <c r="Y5" s="11">
        <v>23.4</v>
      </c>
      <c r="Z5" s="607">
        <v>26.6</v>
      </c>
      <c r="AA5" s="12">
        <v>23.7</v>
      </c>
      <c r="AB5" s="225">
        <v>9.6</v>
      </c>
      <c r="AC5" s="608">
        <v>0.05</v>
      </c>
      <c r="AD5" s="478">
        <v>210</v>
      </c>
      <c r="AE5" s="609">
        <v>0</v>
      </c>
      <c r="AF5" s="610">
        <v>6190</v>
      </c>
      <c r="AG5" s="611">
        <v>2412</v>
      </c>
      <c r="AH5" s="612">
        <v>1952</v>
      </c>
      <c r="AI5" s="113"/>
      <c r="AJ5" s="313" t="s">
        <v>2</v>
      </c>
      <c r="AK5" s="344" t="s">
        <v>305</v>
      </c>
      <c r="AL5" s="1078">
        <v>10</v>
      </c>
      <c r="AM5" s="1079"/>
      <c r="AN5" s="1078">
        <v>15</v>
      </c>
      <c r="AO5" s="1079"/>
    </row>
    <row r="6" spans="1:41" x14ac:dyDescent="0.2">
      <c r="A6" s="1057"/>
      <c r="B6" s="328">
        <v>45385</v>
      </c>
      <c r="C6" s="432" t="str">
        <f t="shared" si="0"/>
        <v>(水)</v>
      </c>
      <c r="D6" s="473" t="s">
        <v>409</v>
      </c>
      <c r="E6" s="474">
        <v>10.7</v>
      </c>
      <c r="F6" s="475">
        <v>12</v>
      </c>
      <c r="G6" s="11">
        <v>16</v>
      </c>
      <c r="H6" s="223">
        <v>17.5</v>
      </c>
      <c r="I6" s="12">
        <v>23.4</v>
      </c>
      <c r="J6" s="225">
        <v>6.3</v>
      </c>
      <c r="K6" s="11">
        <v>9.5500000000000007</v>
      </c>
      <c r="L6" s="367">
        <v>7.15</v>
      </c>
      <c r="M6" s="114">
        <v>29.2</v>
      </c>
      <c r="N6" s="224">
        <v>7.6</v>
      </c>
      <c r="O6" s="12">
        <v>22.8</v>
      </c>
      <c r="P6" s="225">
        <v>30</v>
      </c>
      <c r="Q6" s="606">
        <v>71</v>
      </c>
      <c r="R6" s="224">
        <v>50</v>
      </c>
      <c r="S6" s="606">
        <v>96</v>
      </c>
      <c r="T6" s="224">
        <v>101</v>
      </c>
      <c r="U6" s="606">
        <v>63</v>
      </c>
      <c r="V6" s="224">
        <v>68</v>
      </c>
      <c r="W6" s="114">
        <v>33</v>
      </c>
      <c r="X6" s="224">
        <v>33</v>
      </c>
      <c r="Y6" s="11">
        <v>27.7</v>
      </c>
      <c r="Z6" s="607">
        <v>29.1</v>
      </c>
      <c r="AA6" s="12">
        <v>23.1</v>
      </c>
      <c r="AB6" s="225">
        <v>12.2</v>
      </c>
      <c r="AC6" s="608">
        <v>0</v>
      </c>
      <c r="AD6" s="478">
        <v>210</v>
      </c>
      <c r="AE6" s="609">
        <v>0</v>
      </c>
      <c r="AF6" s="610">
        <v>5469</v>
      </c>
      <c r="AG6" s="611">
        <v>2497</v>
      </c>
      <c r="AH6" s="612">
        <v>2196</v>
      </c>
      <c r="AI6" s="113"/>
      <c r="AJ6" s="4" t="s">
        <v>19</v>
      </c>
      <c r="AK6" s="5" t="s">
        <v>20</v>
      </c>
      <c r="AL6" s="6" t="s">
        <v>21</v>
      </c>
      <c r="AM6" s="5" t="s">
        <v>22</v>
      </c>
      <c r="AN6" s="6" t="s">
        <v>21</v>
      </c>
      <c r="AO6" s="5" t="s">
        <v>22</v>
      </c>
    </row>
    <row r="7" spans="1:41" x14ac:dyDescent="0.2">
      <c r="A7" s="1057"/>
      <c r="B7" s="328">
        <v>45386</v>
      </c>
      <c r="C7" s="432" t="str">
        <f t="shared" si="0"/>
        <v>(木)</v>
      </c>
      <c r="D7" s="473" t="s">
        <v>415</v>
      </c>
      <c r="E7" s="474">
        <v>8</v>
      </c>
      <c r="F7" s="475">
        <v>12</v>
      </c>
      <c r="G7" s="11">
        <v>16</v>
      </c>
      <c r="H7" s="223">
        <v>16</v>
      </c>
      <c r="I7" s="12">
        <v>25.2</v>
      </c>
      <c r="J7" s="225">
        <v>5.2</v>
      </c>
      <c r="K7" s="11">
        <v>9.4</v>
      </c>
      <c r="L7" s="367">
        <v>7.04</v>
      </c>
      <c r="M7" s="114">
        <v>32.4</v>
      </c>
      <c r="N7" s="224">
        <v>6.1</v>
      </c>
      <c r="O7" s="12">
        <v>24.5</v>
      </c>
      <c r="P7" s="225">
        <v>26.6</v>
      </c>
      <c r="Q7" s="606">
        <v>70</v>
      </c>
      <c r="R7" s="224">
        <v>46</v>
      </c>
      <c r="S7" s="606">
        <v>92</v>
      </c>
      <c r="T7" s="224">
        <v>100</v>
      </c>
      <c r="U7" s="606">
        <v>60</v>
      </c>
      <c r="V7" s="224">
        <v>64</v>
      </c>
      <c r="W7" s="114">
        <v>32</v>
      </c>
      <c r="X7" s="224">
        <v>36</v>
      </c>
      <c r="Y7" s="11">
        <v>27</v>
      </c>
      <c r="Z7" s="607">
        <v>27</v>
      </c>
      <c r="AA7" s="12">
        <v>22.8</v>
      </c>
      <c r="AB7" s="225">
        <v>10.1</v>
      </c>
      <c r="AC7" s="608">
        <v>0.05</v>
      </c>
      <c r="AD7" s="478">
        <v>220</v>
      </c>
      <c r="AE7" s="609">
        <v>0</v>
      </c>
      <c r="AF7" s="610">
        <v>5944</v>
      </c>
      <c r="AG7" s="611">
        <v>2944</v>
      </c>
      <c r="AH7" s="612">
        <v>2132</v>
      </c>
      <c r="AI7" s="113"/>
      <c r="AJ7" s="2" t="s">
        <v>182</v>
      </c>
      <c r="AK7" s="396" t="s">
        <v>11</v>
      </c>
      <c r="AL7" s="10">
        <v>18</v>
      </c>
      <c r="AM7" s="222">
        <v>17</v>
      </c>
      <c r="AN7" s="10">
        <v>17.5</v>
      </c>
      <c r="AO7" s="222">
        <v>18</v>
      </c>
    </row>
    <row r="8" spans="1:41" x14ac:dyDescent="0.2">
      <c r="A8" s="1057"/>
      <c r="B8" s="328">
        <v>45387</v>
      </c>
      <c r="C8" s="432" t="str">
        <f t="shared" si="0"/>
        <v>(金)</v>
      </c>
      <c r="D8" s="473" t="s">
        <v>416</v>
      </c>
      <c r="E8" s="474">
        <v>0.1</v>
      </c>
      <c r="F8" s="475">
        <v>10</v>
      </c>
      <c r="G8" s="11">
        <v>14</v>
      </c>
      <c r="H8" s="223">
        <v>15.5</v>
      </c>
      <c r="I8" s="12">
        <v>30.3</v>
      </c>
      <c r="J8" s="225">
        <v>4.8</v>
      </c>
      <c r="K8" s="11">
        <v>9.25</v>
      </c>
      <c r="L8" s="367">
        <v>6.91</v>
      </c>
      <c r="M8" s="114">
        <v>37.4</v>
      </c>
      <c r="N8" s="224">
        <v>5.5</v>
      </c>
      <c r="O8" s="12">
        <v>24.2</v>
      </c>
      <c r="P8" s="225">
        <v>27.6</v>
      </c>
      <c r="Q8" s="606">
        <v>71</v>
      </c>
      <c r="R8" s="224">
        <v>44</v>
      </c>
      <c r="S8" s="606">
        <v>98</v>
      </c>
      <c r="T8" s="224">
        <v>98</v>
      </c>
      <c r="U8" s="606">
        <v>66</v>
      </c>
      <c r="V8" s="224">
        <v>64</v>
      </c>
      <c r="W8" s="114">
        <v>32</v>
      </c>
      <c r="X8" s="224">
        <v>34</v>
      </c>
      <c r="Y8" s="11">
        <v>23.4</v>
      </c>
      <c r="Z8" s="607">
        <v>25.6</v>
      </c>
      <c r="AA8" s="12">
        <v>25</v>
      </c>
      <c r="AB8" s="225">
        <v>9.8000000000000007</v>
      </c>
      <c r="AC8" s="608">
        <v>0.05</v>
      </c>
      <c r="AD8" s="478">
        <v>210</v>
      </c>
      <c r="AE8" s="609">
        <v>0</v>
      </c>
      <c r="AF8" s="610">
        <v>5897</v>
      </c>
      <c r="AG8" s="611">
        <v>3245</v>
      </c>
      <c r="AH8" s="612">
        <v>1952</v>
      </c>
      <c r="AI8" s="113"/>
      <c r="AJ8" s="3" t="s">
        <v>183</v>
      </c>
      <c r="AK8" s="893" t="s">
        <v>184</v>
      </c>
      <c r="AL8" s="11">
        <v>25.6</v>
      </c>
      <c r="AM8" s="223">
        <v>5.2</v>
      </c>
      <c r="AN8" s="11">
        <v>32.1</v>
      </c>
      <c r="AO8" s="223">
        <v>6.6</v>
      </c>
    </row>
    <row r="9" spans="1:41" x14ac:dyDescent="0.2">
      <c r="A9" s="1057"/>
      <c r="B9" s="328">
        <v>45388</v>
      </c>
      <c r="C9" s="432" t="str">
        <f t="shared" si="0"/>
        <v>(土)</v>
      </c>
      <c r="D9" s="473" t="s">
        <v>417</v>
      </c>
      <c r="E9" s="474">
        <v>2.8</v>
      </c>
      <c r="F9" s="475">
        <v>9</v>
      </c>
      <c r="G9" s="11">
        <v>14</v>
      </c>
      <c r="H9" s="223">
        <v>15</v>
      </c>
      <c r="I9" s="12">
        <v>29.4</v>
      </c>
      <c r="J9" s="225">
        <v>4.3</v>
      </c>
      <c r="K9" s="11">
        <v>9.1</v>
      </c>
      <c r="L9" s="367">
        <v>6.97</v>
      </c>
      <c r="M9" s="114">
        <v>36.729999999999997</v>
      </c>
      <c r="N9" s="224">
        <v>6.01</v>
      </c>
      <c r="O9" s="12">
        <v>25.8</v>
      </c>
      <c r="P9" s="225">
        <v>28.3</v>
      </c>
      <c r="Q9" s="606">
        <v>55</v>
      </c>
      <c r="R9" s="224">
        <v>49</v>
      </c>
      <c r="S9" s="606">
        <v>98</v>
      </c>
      <c r="T9" s="224">
        <v>100</v>
      </c>
      <c r="U9" s="606">
        <v>64</v>
      </c>
      <c r="V9" s="224">
        <v>66</v>
      </c>
      <c r="W9" s="114">
        <v>34</v>
      </c>
      <c r="X9" s="224">
        <v>34</v>
      </c>
      <c r="Y9" s="11">
        <v>27.7</v>
      </c>
      <c r="Z9" s="607">
        <v>29.1</v>
      </c>
      <c r="AA9" s="12">
        <v>31.9</v>
      </c>
      <c r="AB9" s="225">
        <v>9.8000000000000007</v>
      </c>
      <c r="AC9" s="608">
        <v>0.05</v>
      </c>
      <c r="AD9" s="478">
        <v>210</v>
      </c>
      <c r="AE9" s="609">
        <v>0</v>
      </c>
      <c r="AF9" s="610">
        <v>5946</v>
      </c>
      <c r="AG9" s="611">
        <v>2746</v>
      </c>
      <c r="AH9" s="612">
        <v>2196</v>
      </c>
      <c r="AI9" s="113"/>
      <c r="AJ9" s="3" t="s">
        <v>12</v>
      </c>
      <c r="AK9" s="893"/>
      <c r="AL9" s="11">
        <v>8.3699999999999992</v>
      </c>
      <c r="AM9" s="223">
        <v>6.81</v>
      </c>
      <c r="AN9" s="11">
        <v>9.57</v>
      </c>
      <c r="AO9" s="223">
        <v>6.99</v>
      </c>
    </row>
    <row r="10" spans="1:41" x14ac:dyDescent="0.2">
      <c r="A10" s="1057"/>
      <c r="B10" s="328">
        <v>45389</v>
      </c>
      <c r="C10" s="432" t="str">
        <f t="shared" si="0"/>
        <v>(日)</v>
      </c>
      <c r="D10" s="473" t="s">
        <v>412</v>
      </c>
      <c r="E10" s="474">
        <v>8.1</v>
      </c>
      <c r="F10" s="475">
        <v>15</v>
      </c>
      <c r="G10" s="11">
        <v>17</v>
      </c>
      <c r="H10" s="223">
        <v>15.5</v>
      </c>
      <c r="I10" s="12">
        <v>25.5</v>
      </c>
      <c r="J10" s="225">
        <v>5</v>
      </c>
      <c r="K10" s="11">
        <v>9.34</v>
      </c>
      <c r="L10" s="367">
        <v>7.01</v>
      </c>
      <c r="M10" s="114">
        <v>33.799999999999997</v>
      </c>
      <c r="N10" s="224">
        <v>6.9</v>
      </c>
      <c r="O10" s="12">
        <v>23.7</v>
      </c>
      <c r="P10" s="225">
        <v>27.2</v>
      </c>
      <c r="Q10" s="606">
        <v>76</v>
      </c>
      <c r="R10" s="224">
        <v>46</v>
      </c>
      <c r="S10" s="606">
        <v>101</v>
      </c>
      <c r="T10" s="224">
        <v>98</v>
      </c>
      <c r="U10" s="606">
        <v>67</v>
      </c>
      <c r="V10" s="224">
        <v>66</v>
      </c>
      <c r="W10" s="114">
        <v>34</v>
      </c>
      <c r="X10" s="224">
        <v>32</v>
      </c>
      <c r="Y10" s="11">
        <v>21.7</v>
      </c>
      <c r="Z10" s="607">
        <v>27.7</v>
      </c>
      <c r="AA10" s="12">
        <v>20.7</v>
      </c>
      <c r="AB10" s="225">
        <v>10.1</v>
      </c>
      <c r="AC10" s="608">
        <v>0</v>
      </c>
      <c r="AD10" s="478">
        <v>210</v>
      </c>
      <c r="AE10" s="609">
        <v>0</v>
      </c>
      <c r="AF10" s="610">
        <v>5945</v>
      </c>
      <c r="AG10" s="611">
        <v>2579</v>
      </c>
      <c r="AH10" s="612">
        <v>2196</v>
      </c>
      <c r="AI10" s="113"/>
      <c r="AJ10" s="3" t="s">
        <v>198</v>
      </c>
      <c r="AK10" s="893" t="s">
        <v>184</v>
      </c>
      <c r="AL10" s="114">
        <v>32.9</v>
      </c>
      <c r="AM10" s="224">
        <v>2</v>
      </c>
      <c r="AN10" s="114">
        <v>42.2</v>
      </c>
      <c r="AO10" s="224">
        <v>8.4</v>
      </c>
    </row>
    <row r="11" spans="1:41" x14ac:dyDescent="0.2">
      <c r="A11" s="1057"/>
      <c r="B11" s="328">
        <v>45390</v>
      </c>
      <c r="C11" s="432" t="str">
        <f t="shared" si="0"/>
        <v>(月)</v>
      </c>
      <c r="D11" s="473" t="s">
        <v>401</v>
      </c>
      <c r="E11" s="474">
        <v>0</v>
      </c>
      <c r="F11" s="475">
        <v>17</v>
      </c>
      <c r="G11" s="11">
        <v>18</v>
      </c>
      <c r="H11" s="223">
        <v>17</v>
      </c>
      <c r="I11" s="12">
        <v>16.899999999999999</v>
      </c>
      <c r="J11" s="225">
        <v>5.8</v>
      </c>
      <c r="K11" s="11">
        <v>9.42</v>
      </c>
      <c r="L11" s="367">
        <v>7.11</v>
      </c>
      <c r="M11" s="114">
        <v>20.6</v>
      </c>
      <c r="N11" s="224">
        <v>6</v>
      </c>
      <c r="O11" s="12">
        <v>25.8</v>
      </c>
      <c r="P11" s="225">
        <v>30.2</v>
      </c>
      <c r="Q11" s="606">
        <v>76</v>
      </c>
      <c r="R11" s="224">
        <v>52</v>
      </c>
      <c r="S11" s="606">
        <v>101</v>
      </c>
      <c r="T11" s="224">
        <v>112</v>
      </c>
      <c r="U11" s="606">
        <v>66</v>
      </c>
      <c r="V11" s="224">
        <v>71</v>
      </c>
      <c r="W11" s="114">
        <v>35</v>
      </c>
      <c r="X11" s="224">
        <v>41</v>
      </c>
      <c r="Y11" s="11">
        <v>29.8</v>
      </c>
      <c r="Z11" s="607">
        <v>27.7</v>
      </c>
      <c r="AA11" s="12">
        <v>18.600000000000001</v>
      </c>
      <c r="AB11" s="225">
        <v>10.7</v>
      </c>
      <c r="AC11" s="608">
        <v>0.05</v>
      </c>
      <c r="AD11" s="478">
        <v>210</v>
      </c>
      <c r="AE11" s="609">
        <v>0</v>
      </c>
      <c r="AF11" s="610">
        <v>5574</v>
      </c>
      <c r="AG11" s="611">
        <v>2112</v>
      </c>
      <c r="AH11" s="612">
        <v>2010</v>
      </c>
      <c r="AI11" s="113"/>
      <c r="AJ11" s="3" t="s">
        <v>185</v>
      </c>
      <c r="AK11" s="893" t="s">
        <v>13</v>
      </c>
      <c r="AL11" s="11">
        <v>22.3</v>
      </c>
      <c r="AM11" s="223">
        <v>23.9</v>
      </c>
      <c r="AN11" s="11">
        <v>22.9</v>
      </c>
      <c r="AO11" s="223">
        <v>26.1</v>
      </c>
    </row>
    <row r="12" spans="1:41" x14ac:dyDescent="0.2">
      <c r="A12" s="1057"/>
      <c r="B12" s="328">
        <v>45391</v>
      </c>
      <c r="C12" s="432" t="str">
        <f t="shared" si="0"/>
        <v>(火)</v>
      </c>
      <c r="D12" s="473" t="s">
        <v>415</v>
      </c>
      <c r="E12" s="474">
        <v>51.3</v>
      </c>
      <c r="F12" s="475">
        <v>19</v>
      </c>
      <c r="G12" s="11">
        <v>19.5</v>
      </c>
      <c r="H12" s="223">
        <v>19</v>
      </c>
      <c r="I12" s="12">
        <v>22.1</v>
      </c>
      <c r="J12" s="225">
        <v>6.6</v>
      </c>
      <c r="K12" s="11">
        <v>9.4700000000000006</v>
      </c>
      <c r="L12" s="367">
        <v>7.11</v>
      </c>
      <c r="M12" s="114">
        <v>27.8</v>
      </c>
      <c r="N12" s="224">
        <v>7.9</v>
      </c>
      <c r="O12" s="12">
        <v>25.1</v>
      </c>
      <c r="P12" s="225">
        <v>30.5</v>
      </c>
      <c r="Q12" s="606">
        <v>77</v>
      </c>
      <c r="R12" s="224">
        <v>50</v>
      </c>
      <c r="S12" s="606">
        <v>109</v>
      </c>
      <c r="T12" s="224">
        <v>104</v>
      </c>
      <c r="U12" s="606">
        <v>72</v>
      </c>
      <c r="V12" s="224">
        <v>69</v>
      </c>
      <c r="W12" s="114">
        <v>37</v>
      </c>
      <c r="X12" s="224">
        <v>35</v>
      </c>
      <c r="Y12" s="11">
        <v>24.9</v>
      </c>
      <c r="Z12" s="607">
        <v>31.2</v>
      </c>
      <c r="AA12" s="12">
        <v>20.2</v>
      </c>
      <c r="AB12" s="225">
        <v>10.3</v>
      </c>
      <c r="AC12" s="608">
        <v>0.05</v>
      </c>
      <c r="AD12" s="478">
        <v>220</v>
      </c>
      <c r="AE12" s="609">
        <v>0</v>
      </c>
      <c r="AF12" s="610">
        <v>5574</v>
      </c>
      <c r="AG12" s="611">
        <v>2830</v>
      </c>
      <c r="AH12" s="612">
        <v>2196</v>
      </c>
      <c r="AI12" s="113"/>
      <c r="AJ12" s="3" t="s">
        <v>186</v>
      </c>
      <c r="AK12" s="893" t="s">
        <v>313</v>
      </c>
      <c r="AL12" s="114">
        <v>62</v>
      </c>
      <c r="AM12" s="224">
        <v>36</v>
      </c>
      <c r="AN12" s="114">
        <v>62</v>
      </c>
      <c r="AO12" s="224">
        <v>42</v>
      </c>
    </row>
    <row r="13" spans="1:41" x14ac:dyDescent="0.2">
      <c r="A13" s="1057"/>
      <c r="B13" s="328">
        <v>45392</v>
      </c>
      <c r="C13" s="432" t="str">
        <f t="shared" si="0"/>
        <v>(水)</v>
      </c>
      <c r="D13" s="473" t="s">
        <v>400</v>
      </c>
      <c r="E13" s="474">
        <v>0</v>
      </c>
      <c r="F13" s="475">
        <v>10</v>
      </c>
      <c r="G13" s="11">
        <v>18</v>
      </c>
      <c r="H13" s="223">
        <v>17</v>
      </c>
      <c r="I13" s="12">
        <v>25.6</v>
      </c>
      <c r="J13" s="225">
        <v>5.2</v>
      </c>
      <c r="K13" s="11">
        <v>8.3699999999999992</v>
      </c>
      <c r="L13" s="367">
        <v>6.81</v>
      </c>
      <c r="M13" s="114">
        <v>32.9</v>
      </c>
      <c r="N13" s="224">
        <v>2</v>
      </c>
      <c r="O13" s="12">
        <v>22.3</v>
      </c>
      <c r="P13" s="225">
        <v>23.9</v>
      </c>
      <c r="Q13" s="606">
        <v>62</v>
      </c>
      <c r="R13" s="224">
        <v>36</v>
      </c>
      <c r="S13" s="606">
        <v>90</v>
      </c>
      <c r="T13" s="224">
        <v>82</v>
      </c>
      <c r="U13" s="606">
        <v>56</v>
      </c>
      <c r="V13" s="224">
        <v>44</v>
      </c>
      <c r="W13" s="114">
        <v>34</v>
      </c>
      <c r="X13" s="224">
        <v>38</v>
      </c>
      <c r="Y13" s="11">
        <v>19.899999999999999</v>
      </c>
      <c r="Z13" s="607">
        <v>19.2</v>
      </c>
      <c r="AA13" s="12">
        <v>20.5</v>
      </c>
      <c r="AB13" s="225">
        <v>7</v>
      </c>
      <c r="AC13" s="608">
        <v>0.1</v>
      </c>
      <c r="AD13" s="478">
        <v>190</v>
      </c>
      <c r="AE13" s="609">
        <v>0</v>
      </c>
      <c r="AF13" s="610">
        <v>5832</v>
      </c>
      <c r="AG13" s="611">
        <v>2496</v>
      </c>
      <c r="AH13" s="612">
        <v>2196</v>
      </c>
      <c r="AI13" s="113"/>
      <c r="AJ13" s="3" t="s">
        <v>187</v>
      </c>
      <c r="AK13" s="893" t="s">
        <v>313</v>
      </c>
      <c r="AL13" s="114">
        <v>90</v>
      </c>
      <c r="AM13" s="224">
        <v>82</v>
      </c>
      <c r="AN13" s="114">
        <v>84</v>
      </c>
      <c r="AO13" s="224">
        <v>88</v>
      </c>
    </row>
    <row r="14" spans="1:41" x14ac:dyDescent="0.2">
      <c r="A14" s="1057"/>
      <c r="B14" s="328">
        <v>45393</v>
      </c>
      <c r="C14" s="432" t="str">
        <f t="shared" si="0"/>
        <v>(木)</v>
      </c>
      <c r="D14" s="473" t="s">
        <v>400</v>
      </c>
      <c r="E14" s="474">
        <v>0</v>
      </c>
      <c r="F14" s="475">
        <v>11</v>
      </c>
      <c r="G14" s="11">
        <v>15</v>
      </c>
      <c r="H14" s="223">
        <v>16</v>
      </c>
      <c r="I14" s="12">
        <v>31</v>
      </c>
      <c r="J14" s="225">
        <v>6.1</v>
      </c>
      <c r="K14" s="11">
        <v>8.7799999999999994</v>
      </c>
      <c r="L14" s="367">
        <v>6.9</v>
      </c>
      <c r="M14" s="114">
        <v>36.299999999999997</v>
      </c>
      <c r="N14" s="224">
        <v>8.69</v>
      </c>
      <c r="O14" s="12">
        <v>17.5</v>
      </c>
      <c r="P14" s="225">
        <v>19.5</v>
      </c>
      <c r="Q14" s="606">
        <v>54</v>
      </c>
      <c r="R14" s="224">
        <v>35</v>
      </c>
      <c r="S14" s="606">
        <v>79</v>
      </c>
      <c r="T14" s="224">
        <v>83</v>
      </c>
      <c r="U14" s="606">
        <v>50</v>
      </c>
      <c r="V14" s="224">
        <v>43</v>
      </c>
      <c r="W14" s="114">
        <v>29</v>
      </c>
      <c r="X14" s="224">
        <v>40</v>
      </c>
      <c r="Y14" s="11">
        <v>18.8</v>
      </c>
      <c r="Z14" s="607">
        <v>18.399999999999999</v>
      </c>
      <c r="AA14" s="12">
        <v>19.600000000000001</v>
      </c>
      <c r="AB14" s="225">
        <v>11.9</v>
      </c>
      <c r="AC14" s="608">
        <v>0.1</v>
      </c>
      <c r="AD14" s="478">
        <v>180</v>
      </c>
      <c r="AE14" s="609">
        <v>0</v>
      </c>
      <c r="AF14" s="610">
        <v>5735</v>
      </c>
      <c r="AG14" s="611">
        <v>1996</v>
      </c>
      <c r="AH14" s="612">
        <v>1952</v>
      </c>
      <c r="AI14" s="113"/>
      <c r="AJ14" s="3" t="s">
        <v>188</v>
      </c>
      <c r="AK14" s="893" t="s">
        <v>313</v>
      </c>
      <c r="AL14" s="114">
        <v>56</v>
      </c>
      <c r="AM14" s="224">
        <v>44</v>
      </c>
      <c r="AN14" s="114">
        <v>56</v>
      </c>
      <c r="AO14" s="224">
        <v>56</v>
      </c>
    </row>
    <row r="15" spans="1:41" x14ac:dyDescent="0.2">
      <c r="A15" s="1057"/>
      <c r="B15" s="328">
        <v>45394</v>
      </c>
      <c r="C15" s="432" t="str">
        <f t="shared" si="0"/>
        <v>(金)</v>
      </c>
      <c r="D15" s="473" t="s">
        <v>418</v>
      </c>
      <c r="E15" s="474">
        <v>0.1</v>
      </c>
      <c r="F15" s="475">
        <v>15</v>
      </c>
      <c r="G15" s="11">
        <v>17.5</v>
      </c>
      <c r="H15" s="223">
        <v>17</v>
      </c>
      <c r="I15" s="12">
        <v>23.4</v>
      </c>
      <c r="J15" s="225">
        <v>3.9</v>
      </c>
      <c r="K15" s="11">
        <v>9.32</v>
      </c>
      <c r="L15" s="367">
        <v>7.11</v>
      </c>
      <c r="M15" s="114">
        <v>29.8</v>
      </c>
      <c r="N15" s="224">
        <v>6.7</v>
      </c>
      <c r="O15" s="12">
        <v>20.6</v>
      </c>
      <c r="P15" s="225">
        <v>22.7</v>
      </c>
      <c r="Q15" s="606">
        <v>67</v>
      </c>
      <c r="R15" s="224">
        <v>46</v>
      </c>
      <c r="S15" s="606">
        <v>93</v>
      </c>
      <c r="T15" s="224">
        <v>92</v>
      </c>
      <c r="U15" s="606">
        <v>58</v>
      </c>
      <c r="V15" s="224">
        <v>62</v>
      </c>
      <c r="W15" s="114">
        <v>35</v>
      </c>
      <c r="X15" s="224">
        <v>30</v>
      </c>
      <c r="Y15" s="11">
        <v>22</v>
      </c>
      <c r="Z15" s="607">
        <v>21.3</v>
      </c>
      <c r="AA15" s="12">
        <v>23.2</v>
      </c>
      <c r="AB15" s="225">
        <v>10.1</v>
      </c>
      <c r="AC15" s="608">
        <v>0</v>
      </c>
      <c r="AD15" s="478">
        <v>170</v>
      </c>
      <c r="AE15" s="609">
        <v>0</v>
      </c>
      <c r="AF15" s="610">
        <v>5760</v>
      </c>
      <c r="AG15" s="611">
        <v>2579</v>
      </c>
      <c r="AH15" s="612">
        <v>2030</v>
      </c>
      <c r="AI15" s="113"/>
      <c r="AJ15" s="3" t="s">
        <v>189</v>
      </c>
      <c r="AK15" s="893" t="s">
        <v>313</v>
      </c>
      <c r="AL15" s="114">
        <v>34</v>
      </c>
      <c r="AM15" s="224">
        <v>38</v>
      </c>
      <c r="AN15" s="114">
        <v>28</v>
      </c>
      <c r="AO15" s="224">
        <v>32</v>
      </c>
    </row>
    <row r="16" spans="1:41" x14ac:dyDescent="0.2">
      <c r="A16" s="1057"/>
      <c r="B16" s="328">
        <v>45395</v>
      </c>
      <c r="C16" s="432" t="str">
        <f t="shared" si="0"/>
        <v>(土)</v>
      </c>
      <c r="D16" s="473" t="s">
        <v>400</v>
      </c>
      <c r="E16" s="474">
        <v>0</v>
      </c>
      <c r="F16" s="475">
        <v>12</v>
      </c>
      <c r="G16" s="11">
        <v>17</v>
      </c>
      <c r="H16" s="223">
        <v>16.5</v>
      </c>
      <c r="I16" s="12">
        <v>26</v>
      </c>
      <c r="J16" s="225">
        <v>6.5</v>
      </c>
      <c r="K16" s="11">
        <v>9.11</v>
      </c>
      <c r="L16" s="367">
        <v>6.95</v>
      </c>
      <c r="M16" s="114">
        <v>35</v>
      </c>
      <c r="N16" s="224">
        <v>8.65</v>
      </c>
      <c r="O16" s="12">
        <v>23</v>
      </c>
      <c r="P16" s="225">
        <v>27</v>
      </c>
      <c r="Q16" s="606">
        <v>70</v>
      </c>
      <c r="R16" s="224">
        <v>52</v>
      </c>
      <c r="S16" s="606">
        <v>100</v>
      </c>
      <c r="T16" s="224">
        <v>103</v>
      </c>
      <c r="U16" s="606">
        <v>61</v>
      </c>
      <c r="V16" s="224">
        <v>64</v>
      </c>
      <c r="W16" s="114">
        <v>39</v>
      </c>
      <c r="X16" s="224">
        <v>39</v>
      </c>
      <c r="Y16" s="11">
        <v>22.7</v>
      </c>
      <c r="Z16" s="607">
        <v>21</v>
      </c>
      <c r="AA16" s="12">
        <v>24</v>
      </c>
      <c r="AB16" s="225">
        <v>11.7</v>
      </c>
      <c r="AC16" s="608">
        <v>0.05</v>
      </c>
      <c r="AD16" s="478">
        <v>190</v>
      </c>
      <c r="AE16" s="609">
        <v>0</v>
      </c>
      <c r="AF16" s="610">
        <v>5524</v>
      </c>
      <c r="AG16" s="611">
        <v>2414</v>
      </c>
      <c r="AH16" s="612">
        <v>2318</v>
      </c>
      <c r="AI16" s="113"/>
      <c r="AJ16" s="3" t="s">
        <v>190</v>
      </c>
      <c r="AK16" s="893" t="s">
        <v>313</v>
      </c>
      <c r="AL16" s="11">
        <v>19.899999999999999</v>
      </c>
      <c r="AM16" s="225">
        <v>19.2</v>
      </c>
      <c r="AN16" s="12">
        <v>23.4</v>
      </c>
      <c r="AO16" s="225">
        <v>25.6</v>
      </c>
    </row>
    <row r="17" spans="1:41" x14ac:dyDescent="0.2">
      <c r="A17" s="1057"/>
      <c r="B17" s="328">
        <v>45396</v>
      </c>
      <c r="C17" s="432" t="str">
        <f t="shared" si="0"/>
        <v>(日)</v>
      </c>
      <c r="D17" s="473" t="s">
        <v>400</v>
      </c>
      <c r="E17" s="474">
        <v>0</v>
      </c>
      <c r="F17" s="475">
        <v>14</v>
      </c>
      <c r="G17" s="11">
        <v>18</v>
      </c>
      <c r="H17" s="223">
        <v>17.5</v>
      </c>
      <c r="I17" s="12">
        <v>26.8</v>
      </c>
      <c r="J17" s="225">
        <v>6.4</v>
      </c>
      <c r="K17" s="11">
        <v>9.39</v>
      </c>
      <c r="L17" s="367">
        <v>7.11</v>
      </c>
      <c r="M17" s="114">
        <v>35</v>
      </c>
      <c r="N17" s="224">
        <v>9.1</v>
      </c>
      <c r="O17" s="12">
        <v>21.3</v>
      </c>
      <c r="P17" s="225">
        <v>24.7</v>
      </c>
      <c r="Q17" s="606">
        <v>66</v>
      </c>
      <c r="R17" s="224">
        <v>50</v>
      </c>
      <c r="S17" s="606">
        <v>88</v>
      </c>
      <c r="T17" s="224">
        <v>92</v>
      </c>
      <c r="U17" s="606">
        <v>62</v>
      </c>
      <c r="V17" s="224">
        <v>62</v>
      </c>
      <c r="W17" s="114">
        <v>26</v>
      </c>
      <c r="X17" s="224">
        <v>30</v>
      </c>
      <c r="Y17" s="11">
        <v>19.2</v>
      </c>
      <c r="Z17" s="607">
        <v>21.3</v>
      </c>
      <c r="AA17" s="12">
        <v>25</v>
      </c>
      <c r="AB17" s="225">
        <v>11.3</v>
      </c>
      <c r="AC17" s="608">
        <v>0.05</v>
      </c>
      <c r="AD17" s="478">
        <v>190</v>
      </c>
      <c r="AE17" s="609">
        <v>0</v>
      </c>
      <c r="AF17" s="610">
        <v>5388</v>
      </c>
      <c r="AG17" s="611">
        <v>2329</v>
      </c>
      <c r="AH17" s="612">
        <v>2318</v>
      </c>
      <c r="AI17" s="113"/>
      <c r="AJ17" s="3" t="s">
        <v>288</v>
      </c>
      <c r="AK17" s="893" t="s">
        <v>313</v>
      </c>
      <c r="AL17" s="11">
        <v>20.5</v>
      </c>
      <c r="AM17" s="225">
        <v>7</v>
      </c>
      <c r="AN17" s="12">
        <v>26.9</v>
      </c>
      <c r="AO17" s="225">
        <v>12.6</v>
      </c>
    </row>
    <row r="18" spans="1:41" x14ac:dyDescent="0.2">
      <c r="A18" s="1057"/>
      <c r="B18" s="328">
        <v>45397</v>
      </c>
      <c r="C18" s="432" t="str">
        <f t="shared" si="0"/>
        <v>(月)</v>
      </c>
      <c r="D18" s="473" t="s">
        <v>400</v>
      </c>
      <c r="E18" s="474">
        <v>0</v>
      </c>
      <c r="F18" s="475">
        <v>19</v>
      </c>
      <c r="G18" s="11">
        <v>21</v>
      </c>
      <c r="H18" s="223">
        <v>19</v>
      </c>
      <c r="I18" s="12">
        <v>20.100000000000001</v>
      </c>
      <c r="J18" s="225">
        <v>6.7</v>
      </c>
      <c r="K18" s="11">
        <v>9.67</v>
      </c>
      <c r="L18" s="367">
        <v>7.1</v>
      </c>
      <c r="M18" s="114">
        <v>26.2</v>
      </c>
      <c r="N18" s="224">
        <v>9.3000000000000007</v>
      </c>
      <c r="O18" s="12">
        <v>20.7</v>
      </c>
      <c r="P18" s="225">
        <v>24.4</v>
      </c>
      <c r="Q18" s="606">
        <v>64</v>
      </c>
      <c r="R18" s="224">
        <v>42</v>
      </c>
      <c r="S18" s="606">
        <v>84</v>
      </c>
      <c r="T18" s="224">
        <v>90</v>
      </c>
      <c r="U18" s="606">
        <v>54</v>
      </c>
      <c r="V18" s="224">
        <v>60</v>
      </c>
      <c r="W18" s="114">
        <v>30</v>
      </c>
      <c r="X18" s="224">
        <v>30</v>
      </c>
      <c r="Y18" s="11">
        <v>20.6</v>
      </c>
      <c r="Z18" s="607">
        <v>19.2</v>
      </c>
      <c r="AA18" s="12">
        <v>23.1</v>
      </c>
      <c r="AB18" s="225">
        <v>11.7</v>
      </c>
      <c r="AC18" s="608">
        <v>0</v>
      </c>
      <c r="AD18" s="478">
        <v>200</v>
      </c>
      <c r="AE18" s="609">
        <v>0</v>
      </c>
      <c r="AF18" s="610">
        <v>4645</v>
      </c>
      <c r="AG18" s="611">
        <v>2944</v>
      </c>
      <c r="AH18" s="612">
        <v>1220</v>
      </c>
      <c r="AI18" s="113"/>
      <c r="AJ18" s="3" t="s">
        <v>289</v>
      </c>
      <c r="AK18" s="893" t="s">
        <v>313</v>
      </c>
      <c r="AL18" s="451"/>
      <c r="AM18" s="452">
        <v>0.1</v>
      </c>
      <c r="AN18" s="451"/>
      <c r="AO18" s="452">
        <v>0.05</v>
      </c>
    </row>
    <row r="19" spans="1:41" x14ac:dyDescent="0.2">
      <c r="A19" s="1057"/>
      <c r="B19" s="328">
        <v>45398</v>
      </c>
      <c r="C19" s="432" t="str">
        <f t="shared" si="0"/>
        <v>(火)</v>
      </c>
      <c r="D19" s="473" t="s">
        <v>401</v>
      </c>
      <c r="E19" s="474">
        <v>0</v>
      </c>
      <c r="F19" s="475">
        <v>17</v>
      </c>
      <c r="G19" s="11">
        <v>18.5</v>
      </c>
      <c r="H19" s="223">
        <v>18.5</v>
      </c>
      <c r="I19" s="12">
        <v>24</v>
      </c>
      <c r="J19" s="225">
        <v>5.4</v>
      </c>
      <c r="K19" s="11">
        <v>9.5</v>
      </c>
      <c r="L19" s="367">
        <v>7.07</v>
      </c>
      <c r="M19" s="114">
        <v>30.7</v>
      </c>
      <c r="N19" s="224">
        <v>7.6</v>
      </c>
      <c r="O19" s="12">
        <v>21.5</v>
      </c>
      <c r="P19" s="225">
        <v>23.9</v>
      </c>
      <c r="Q19" s="606">
        <v>64</v>
      </c>
      <c r="R19" s="224">
        <v>48</v>
      </c>
      <c r="S19" s="606">
        <v>94</v>
      </c>
      <c r="T19" s="224">
        <v>100</v>
      </c>
      <c r="U19" s="606">
        <v>58</v>
      </c>
      <c r="V19" s="224">
        <v>62</v>
      </c>
      <c r="W19" s="114">
        <v>36</v>
      </c>
      <c r="X19" s="224">
        <v>38</v>
      </c>
      <c r="Y19" s="11">
        <v>26.3</v>
      </c>
      <c r="Z19" s="607">
        <v>23.4</v>
      </c>
      <c r="AA19" s="12">
        <v>21.8</v>
      </c>
      <c r="AB19" s="225">
        <v>11.4</v>
      </c>
      <c r="AC19" s="608">
        <v>0</v>
      </c>
      <c r="AD19" s="478">
        <v>180</v>
      </c>
      <c r="AE19" s="609">
        <v>0</v>
      </c>
      <c r="AF19" s="610">
        <v>5069</v>
      </c>
      <c r="AG19" s="611">
        <v>3245</v>
      </c>
      <c r="AH19" s="612">
        <v>2196</v>
      </c>
      <c r="AI19" s="113"/>
      <c r="AJ19" s="3" t="s">
        <v>191</v>
      </c>
      <c r="AK19" s="893" t="s">
        <v>313</v>
      </c>
      <c r="AL19" s="114" t="s">
        <v>24</v>
      </c>
      <c r="AM19" s="224">
        <v>190</v>
      </c>
      <c r="AN19" s="276">
        <v>190</v>
      </c>
      <c r="AO19" s="224">
        <v>160</v>
      </c>
    </row>
    <row r="20" spans="1:41" x14ac:dyDescent="0.2">
      <c r="A20" s="1057"/>
      <c r="B20" s="328">
        <v>45399</v>
      </c>
      <c r="C20" s="432" t="str">
        <f t="shared" si="0"/>
        <v>(水)</v>
      </c>
      <c r="D20" s="473" t="s">
        <v>419</v>
      </c>
      <c r="E20" s="474">
        <v>0.1</v>
      </c>
      <c r="F20" s="475">
        <v>19</v>
      </c>
      <c r="G20" s="11">
        <v>20.5</v>
      </c>
      <c r="H20" s="223">
        <v>19.5</v>
      </c>
      <c r="I20" s="12">
        <v>33.200000000000003</v>
      </c>
      <c r="J20" s="225">
        <v>6</v>
      </c>
      <c r="K20" s="11">
        <v>9.49</v>
      </c>
      <c r="L20" s="367">
        <v>6.95</v>
      </c>
      <c r="M20" s="114">
        <v>36.700000000000003</v>
      </c>
      <c r="N20" s="224">
        <v>7.9</v>
      </c>
      <c r="O20" s="12">
        <v>20.3</v>
      </c>
      <c r="P20" s="225">
        <v>24.9</v>
      </c>
      <c r="Q20" s="606">
        <v>66</v>
      </c>
      <c r="R20" s="224">
        <v>44</v>
      </c>
      <c r="S20" s="606">
        <v>84</v>
      </c>
      <c r="T20" s="224">
        <v>92</v>
      </c>
      <c r="U20" s="606">
        <v>56</v>
      </c>
      <c r="V20" s="224">
        <v>60</v>
      </c>
      <c r="W20" s="114">
        <v>28</v>
      </c>
      <c r="X20" s="224">
        <v>32</v>
      </c>
      <c r="Y20" s="11">
        <v>20.6</v>
      </c>
      <c r="Z20" s="607">
        <v>21.3</v>
      </c>
      <c r="AA20" s="12">
        <v>25.6</v>
      </c>
      <c r="AB20" s="225">
        <v>11.1</v>
      </c>
      <c r="AC20" s="608">
        <v>0</v>
      </c>
      <c r="AD20" s="478">
        <v>190</v>
      </c>
      <c r="AE20" s="609">
        <v>0</v>
      </c>
      <c r="AF20" s="610">
        <v>4832</v>
      </c>
      <c r="AG20" s="611">
        <v>2663</v>
      </c>
      <c r="AH20" s="612">
        <v>2074</v>
      </c>
      <c r="AI20" s="113"/>
      <c r="AJ20" s="3" t="s">
        <v>192</v>
      </c>
      <c r="AK20" s="893" t="s">
        <v>313</v>
      </c>
      <c r="AL20" s="281" t="s">
        <v>24</v>
      </c>
      <c r="AM20" s="274">
        <v>0</v>
      </c>
      <c r="AN20" s="273">
        <v>1.18</v>
      </c>
      <c r="AO20" s="274" t="s">
        <v>413</v>
      </c>
    </row>
    <row r="21" spans="1:41" x14ac:dyDescent="0.2">
      <c r="A21" s="1057"/>
      <c r="B21" s="328">
        <v>45400</v>
      </c>
      <c r="C21" s="432" t="str">
        <f t="shared" si="0"/>
        <v>(木)</v>
      </c>
      <c r="D21" s="473" t="s">
        <v>409</v>
      </c>
      <c r="E21" s="474">
        <v>1</v>
      </c>
      <c r="F21" s="475">
        <v>16</v>
      </c>
      <c r="G21" s="11">
        <v>20</v>
      </c>
      <c r="H21" s="223">
        <v>20</v>
      </c>
      <c r="I21" s="12">
        <v>28</v>
      </c>
      <c r="J21" s="225">
        <v>10.9</v>
      </c>
      <c r="K21" s="11">
        <v>9.49</v>
      </c>
      <c r="L21" s="367">
        <v>7.11</v>
      </c>
      <c r="M21" s="114">
        <v>36.6</v>
      </c>
      <c r="N21" s="224">
        <v>8.6</v>
      </c>
      <c r="O21" s="12">
        <v>22.2</v>
      </c>
      <c r="P21" s="225">
        <v>25.5</v>
      </c>
      <c r="Q21" s="606">
        <v>66</v>
      </c>
      <c r="R21" s="224">
        <v>46</v>
      </c>
      <c r="S21" s="606">
        <v>88</v>
      </c>
      <c r="T21" s="224">
        <v>84</v>
      </c>
      <c r="U21" s="606">
        <v>60</v>
      </c>
      <c r="V21" s="224">
        <v>54</v>
      </c>
      <c r="W21" s="114">
        <v>28</v>
      </c>
      <c r="X21" s="224">
        <v>30</v>
      </c>
      <c r="Y21" s="11">
        <v>22.7</v>
      </c>
      <c r="Z21" s="607">
        <v>21.3</v>
      </c>
      <c r="AA21" s="12">
        <v>25.3</v>
      </c>
      <c r="AB21" s="225">
        <v>16.100000000000001</v>
      </c>
      <c r="AC21" s="608">
        <v>0.05</v>
      </c>
      <c r="AD21" s="478">
        <v>180</v>
      </c>
      <c r="AE21" s="609">
        <v>0</v>
      </c>
      <c r="AF21" s="610">
        <v>5387</v>
      </c>
      <c r="AG21" s="611">
        <v>2345</v>
      </c>
      <c r="AH21" s="612">
        <v>2196</v>
      </c>
      <c r="AI21" s="113"/>
      <c r="AJ21" s="3" t="s">
        <v>290</v>
      </c>
      <c r="AK21" s="893" t="s">
        <v>313</v>
      </c>
      <c r="AL21" s="282" t="s">
        <v>24</v>
      </c>
      <c r="AM21" s="283" t="s">
        <v>24</v>
      </c>
      <c r="AN21" s="271">
        <v>0</v>
      </c>
      <c r="AO21" s="272">
        <v>0</v>
      </c>
    </row>
    <row r="22" spans="1:41" x14ac:dyDescent="0.2">
      <c r="A22" s="1057"/>
      <c r="B22" s="328">
        <v>45401</v>
      </c>
      <c r="C22" s="432" t="str">
        <f t="shared" si="0"/>
        <v>(金)</v>
      </c>
      <c r="D22" s="473" t="s">
        <v>400</v>
      </c>
      <c r="E22" s="474">
        <v>0</v>
      </c>
      <c r="F22" s="475">
        <v>17</v>
      </c>
      <c r="G22" s="11">
        <v>19.5</v>
      </c>
      <c r="H22" s="223">
        <v>19</v>
      </c>
      <c r="I22" s="12">
        <v>34.5</v>
      </c>
      <c r="J22" s="225">
        <v>6</v>
      </c>
      <c r="K22" s="11">
        <v>9.4700000000000006</v>
      </c>
      <c r="L22" s="367">
        <v>7.08</v>
      </c>
      <c r="M22" s="114">
        <v>44.7</v>
      </c>
      <c r="N22" s="224">
        <v>9.4</v>
      </c>
      <c r="O22" s="12">
        <v>22.6</v>
      </c>
      <c r="P22" s="225">
        <v>30</v>
      </c>
      <c r="Q22" s="606">
        <v>66</v>
      </c>
      <c r="R22" s="224">
        <v>48</v>
      </c>
      <c r="S22" s="606">
        <v>86</v>
      </c>
      <c r="T22" s="224">
        <v>100</v>
      </c>
      <c r="U22" s="606">
        <v>60</v>
      </c>
      <c r="V22" s="224">
        <v>72</v>
      </c>
      <c r="W22" s="114">
        <v>26</v>
      </c>
      <c r="X22" s="224">
        <v>28</v>
      </c>
      <c r="Y22" s="11">
        <v>22</v>
      </c>
      <c r="Z22" s="607">
        <v>28.4</v>
      </c>
      <c r="AA22" s="12">
        <v>28.4</v>
      </c>
      <c r="AB22" s="225">
        <v>12.6</v>
      </c>
      <c r="AC22" s="608">
        <v>0.05</v>
      </c>
      <c r="AD22" s="478">
        <v>180</v>
      </c>
      <c r="AE22" s="609">
        <v>0</v>
      </c>
      <c r="AF22" s="610">
        <v>5388</v>
      </c>
      <c r="AG22" s="611">
        <v>2829</v>
      </c>
      <c r="AH22" s="612">
        <v>2074</v>
      </c>
      <c r="AI22" s="113"/>
      <c r="AJ22" s="3" t="s">
        <v>199</v>
      </c>
      <c r="AK22" s="893" t="s">
        <v>313</v>
      </c>
      <c r="AL22" s="11" t="s">
        <v>24</v>
      </c>
      <c r="AM22" s="223" t="s">
        <v>24</v>
      </c>
      <c r="AN22" s="276">
        <v>52</v>
      </c>
      <c r="AO22" s="288">
        <v>7.8</v>
      </c>
    </row>
    <row r="23" spans="1:41" x14ac:dyDescent="0.2">
      <c r="A23" s="1057"/>
      <c r="B23" s="328">
        <v>45402</v>
      </c>
      <c r="C23" s="432" t="str">
        <f t="shared" si="0"/>
        <v>(土)</v>
      </c>
      <c r="D23" s="473" t="s">
        <v>401</v>
      </c>
      <c r="E23" s="474">
        <v>0</v>
      </c>
      <c r="F23" s="475">
        <v>13</v>
      </c>
      <c r="G23" s="11">
        <v>18</v>
      </c>
      <c r="H23" s="223">
        <v>18.5</v>
      </c>
      <c r="I23" s="12">
        <v>35.200000000000003</v>
      </c>
      <c r="J23" s="225">
        <v>12</v>
      </c>
      <c r="K23" s="11">
        <v>9.42</v>
      </c>
      <c r="L23" s="367">
        <v>7.13</v>
      </c>
      <c r="M23" s="114">
        <v>41.9</v>
      </c>
      <c r="N23" s="224">
        <v>10.6</v>
      </c>
      <c r="O23" s="12">
        <v>21.7</v>
      </c>
      <c r="P23" s="225">
        <v>25.2</v>
      </c>
      <c r="Q23" s="606">
        <v>70</v>
      </c>
      <c r="R23" s="224">
        <v>46</v>
      </c>
      <c r="S23" s="606">
        <v>94</v>
      </c>
      <c r="T23" s="224">
        <v>94</v>
      </c>
      <c r="U23" s="606">
        <v>60</v>
      </c>
      <c r="V23" s="224">
        <v>54</v>
      </c>
      <c r="W23" s="114">
        <v>34</v>
      </c>
      <c r="X23" s="224">
        <v>40</v>
      </c>
      <c r="Y23" s="11">
        <v>19.899999999999999</v>
      </c>
      <c r="Z23" s="607">
        <v>22.7</v>
      </c>
      <c r="AA23" s="12">
        <v>25.3</v>
      </c>
      <c r="AB23" s="225">
        <v>16.100000000000001</v>
      </c>
      <c r="AC23" s="608">
        <v>0</v>
      </c>
      <c r="AD23" s="478">
        <v>190</v>
      </c>
      <c r="AE23" s="609">
        <v>0</v>
      </c>
      <c r="AF23" s="610">
        <v>5341</v>
      </c>
      <c r="AG23" s="611">
        <v>3361</v>
      </c>
      <c r="AH23" s="612">
        <v>2314</v>
      </c>
      <c r="AI23" s="113"/>
      <c r="AJ23" s="3" t="s">
        <v>291</v>
      </c>
      <c r="AK23" s="893"/>
      <c r="AL23" s="11" t="s">
        <v>24</v>
      </c>
      <c r="AM23" s="223" t="s">
        <v>24</v>
      </c>
      <c r="AN23" s="138">
        <v>1.1399999999999999</v>
      </c>
      <c r="AO23" s="228">
        <v>-1.59</v>
      </c>
    </row>
    <row r="24" spans="1:41" x14ac:dyDescent="0.2">
      <c r="A24" s="1057"/>
      <c r="B24" s="328">
        <v>45403</v>
      </c>
      <c r="C24" s="432" t="str">
        <f t="shared" si="0"/>
        <v>(日)</v>
      </c>
      <c r="D24" s="473" t="s">
        <v>409</v>
      </c>
      <c r="E24" s="474">
        <v>1.6</v>
      </c>
      <c r="F24" s="475">
        <v>17</v>
      </c>
      <c r="G24" s="11">
        <v>19</v>
      </c>
      <c r="H24" s="223">
        <v>19</v>
      </c>
      <c r="I24" s="12">
        <v>29.2</v>
      </c>
      <c r="J24" s="225">
        <v>6.9</v>
      </c>
      <c r="K24" s="11">
        <v>9.5500000000000007</v>
      </c>
      <c r="L24" s="367">
        <v>6.98</v>
      </c>
      <c r="M24" s="114">
        <v>37.6</v>
      </c>
      <c r="N24" s="224">
        <v>10.6</v>
      </c>
      <c r="O24" s="12">
        <v>23.4</v>
      </c>
      <c r="P24" s="225">
        <v>25.9</v>
      </c>
      <c r="Q24" s="606">
        <v>68</v>
      </c>
      <c r="R24" s="224">
        <v>46</v>
      </c>
      <c r="S24" s="606">
        <v>94</v>
      </c>
      <c r="T24" s="224">
        <v>96</v>
      </c>
      <c r="U24" s="606">
        <v>60</v>
      </c>
      <c r="V24" s="224">
        <v>64</v>
      </c>
      <c r="W24" s="114">
        <v>34</v>
      </c>
      <c r="X24" s="224">
        <v>32</v>
      </c>
      <c r="Y24" s="11">
        <v>23.4</v>
      </c>
      <c r="Z24" s="607">
        <v>25.6</v>
      </c>
      <c r="AA24" s="12">
        <v>27.2</v>
      </c>
      <c r="AB24" s="225">
        <v>15.2</v>
      </c>
      <c r="AC24" s="608">
        <v>0</v>
      </c>
      <c r="AD24" s="613">
        <v>180</v>
      </c>
      <c r="AE24" s="609">
        <v>0</v>
      </c>
      <c r="AF24" s="610">
        <v>5202</v>
      </c>
      <c r="AG24" s="611">
        <v>3245</v>
      </c>
      <c r="AH24" s="612">
        <v>1952</v>
      </c>
      <c r="AI24" s="113"/>
      <c r="AJ24" s="3" t="s">
        <v>14</v>
      </c>
      <c r="AK24" s="893" t="s">
        <v>313</v>
      </c>
      <c r="AL24" s="138">
        <v>12</v>
      </c>
      <c r="AM24" s="228">
        <v>5</v>
      </c>
      <c r="AN24" s="138">
        <v>11.8</v>
      </c>
      <c r="AO24" s="228">
        <v>5.8</v>
      </c>
    </row>
    <row r="25" spans="1:41" x14ac:dyDescent="0.2">
      <c r="A25" s="1057"/>
      <c r="B25" s="328">
        <v>45404</v>
      </c>
      <c r="C25" s="432" t="str">
        <f t="shared" si="0"/>
        <v>(月)</v>
      </c>
      <c r="D25" s="473" t="s">
        <v>415</v>
      </c>
      <c r="E25" s="474">
        <v>6.2</v>
      </c>
      <c r="F25" s="475">
        <v>14</v>
      </c>
      <c r="G25" s="11">
        <v>17.5</v>
      </c>
      <c r="H25" s="223">
        <v>18.5</v>
      </c>
      <c r="I25" s="12">
        <v>40.4</v>
      </c>
      <c r="J25" s="225">
        <v>6</v>
      </c>
      <c r="K25" s="11">
        <v>9.61</v>
      </c>
      <c r="L25" s="367">
        <v>7.05</v>
      </c>
      <c r="M25" s="114">
        <v>39.9</v>
      </c>
      <c r="N25" s="224">
        <v>8.4</v>
      </c>
      <c r="O25" s="12">
        <v>21.7</v>
      </c>
      <c r="P25" s="225">
        <v>26.1</v>
      </c>
      <c r="Q25" s="606">
        <v>64</v>
      </c>
      <c r="R25" s="224">
        <v>42</v>
      </c>
      <c r="S25" s="606">
        <v>90</v>
      </c>
      <c r="T25" s="224">
        <v>90</v>
      </c>
      <c r="U25" s="606">
        <v>56</v>
      </c>
      <c r="V25" s="224">
        <v>56</v>
      </c>
      <c r="W25" s="114">
        <v>34</v>
      </c>
      <c r="X25" s="224">
        <v>34</v>
      </c>
      <c r="Y25" s="11">
        <v>24.9</v>
      </c>
      <c r="Z25" s="607">
        <v>24.1</v>
      </c>
      <c r="AA25" s="12">
        <v>28.1</v>
      </c>
      <c r="AB25" s="225">
        <v>12.3</v>
      </c>
      <c r="AC25" s="608">
        <v>0</v>
      </c>
      <c r="AD25" s="613">
        <v>190</v>
      </c>
      <c r="AE25" s="609">
        <v>0</v>
      </c>
      <c r="AF25" s="610">
        <v>5203</v>
      </c>
      <c r="AG25" s="611">
        <v>3328</v>
      </c>
      <c r="AH25" s="612">
        <v>2196</v>
      </c>
      <c r="AI25" s="113"/>
      <c r="AJ25" s="3" t="s">
        <v>15</v>
      </c>
      <c r="AK25" s="893" t="s">
        <v>313</v>
      </c>
      <c r="AL25" s="138">
        <v>6.2</v>
      </c>
      <c r="AM25" s="228">
        <v>2.4</v>
      </c>
      <c r="AN25" s="13" t="s">
        <v>24</v>
      </c>
      <c r="AO25" s="227" t="s">
        <v>24</v>
      </c>
    </row>
    <row r="26" spans="1:41" x14ac:dyDescent="0.2">
      <c r="A26" s="1057"/>
      <c r="B26" s="328">
        <v>45405</v>
      </c>
      <c r="C26" s="432" t="str">
        <f t="shared" si="0"/>
        <v>(火)</v>
      </c>
      <c r="D26" s="473" t="s">
        <v>416</v>
      </c>
      <c r="E26" s="474">
        <v>0.1</v>
      </c>
      <c r="F26" s="475">
        <v>15</v>
      </c>
      <c r="G26" s="11">
        <v>17.5</v>
      </c>
      <c r="H26" s="223">
        <v>18</v>
      </c>
      <c r="I26" s="12">
        <v>32.1</v>
      </c>
      <c r="J26" s="225">
        <v>6.6</v>
      </c>
      <c r="K26" s="11">
        <v>9.57</v>
      </c>
      <c r="L26" s="367">
        <v>6.99</v>
      </c>
      <c r="M26" s="114">
        <v>42.2</v>
      </c>
      <c r="N26" s="224">
        <v>8.4</v>
      </c>
      <c r="O26" s="12">
        <v>22.9</v>
      </c>
      <c r="P26" s="225">
        <v>26.1</v>
      </c>
      <c r="Q26" s="606">
        <v>62</v>
      </c>
      <c r="R26" s="224">
        <v>42</v>
      </c>
      <c r="S26" s="606">
        <v>84</v>
      </c>
      <c r="T26" s="224">
        <v>88</v>
      </c>
      <c r="U26" s="606">
        <v>56</v>
      </c>
      <c r="V26" s="224">
        <v>56</v>
      </c>
      <c r="W26" s="114">
        <v>28</v>
      </c>
      <c r="X26" s="224">
        <v>32</v>
      </c>
      <c r="Y26" s="11">
        <v>23.4</v>
      </c>
      <c r="Z26" s="607">
        <v>25.6</v>
      </c>
      <c r="AA26" s="12">
        <v>26.9</v>
      </c>
      <c r="AB26" s="225">
        <v>12.6</v>
      </c>
      <c r="AC26" s="608">
        <v>0.05</v>
      </c>
      <c r="AD26" s="613">
        <v>160</v>
      </c>
      <c r="AE26" s="609">
        <v>0</v>
      </c>
      <c r="AF26" s="610">
        <v>5192</v>
      </c>
      <c r="AG26" s="611">
        <v>2828</v>
      </c>
      <c r="AH26" s="612">
        <v>2074</v>
      </c>
      <c r="AI26" s="113"/>
      <c r="AJ26" s="3" t="s">
        <v>193</v>
      </c>
      <c r="AK26" s="893" t="s">
        <v>313</v>
      </c>
      <c r="AL26" s="138">
        <v>10</v>
      </c>
      <c r="AM26" s="228">
        <v>9.4</v>
      </c>
      <c r="AN26" s="13" t="s">
        <v>24</v>
      </c>
      <c r="AO26" s="227" t="s">
        <v>24</v>
      </c>
    </row>
    <row r="27" spans="1:41" x14ac:dyDescent="0.2">
      <c r="A27" s="1057"/>
      <c r="B27" s="328">
        <v>45406</v>
      </c>
      <c r="C27" s="432" t="str">
        <f t="shared" si="0"/>
        <v>(水)</v>
      </c>
      <c r="D27" s="473" t="s">
        <v>402</v>
      </c>
      <c r="E27" s="474">
        <v>7.6</v>
      </c>
      <c r="F27" s="475">
        <v>14</v>
      </c>
      <c r="G27" s="11">
        <v>16.5</v>
      </c>
      <c r="H27" s="223">
        <v>17.5</v>
      </c>
      <c r="I27" s="12">
        <v>30.7</v>
      </c>
      <c r="J27" s="225">
        <v>6.7</v>
      </c>
      <c r="K27" s="11">
        <v>9.56</v>
      </c>
      <c r="L27" s="367">
        <v>7.04</v>
      </c>
      <c r="M27" s="114">
        <v>44.2</v>
      </c>
      <c r="N27" s="224">
        <v>10.8</v>
      </c>
      <c r="O27" s="12">
        <v>23.8</v>
      </c>
      <c r="P27" s="225">
        <v>24.9</v>
      </c>
      <c r="Q27" s="606">
        <v>64</v>
      </c>
      <c r="R27" s="224">
        <v>46</v>
      </c>
      <c r="S27" s="606">
        <v>84</v>
      </c>
      <c r="T27" s="224">
        <v>90</v>
      </c>
      <c r="U27" s="606">
        <v>54</v>
      </c>
      <c r="V27" s="224">
        <v>60</v>
      </c>
      <c r="W27" s="114">
        <v>30</v>
      </c>
      <c r="X27" s="224">
        <v>30</v>
      </c>
      <c r="Y27" s="11">
        <v>17.8</v>
      </c>
      <c r="Z27" s="607">
        <v>24.1</v>
      </c>
      <c r="AA27" s="12">
        <v>28.4</v>
      </c>
      <c r="AB27" s="225">
        <v>14.5</v>
      </c>
      <c r="AC27" s="608">
        <v>0</v>
      </c>
      <c r="AD27" s="613">
        <v>190</v>
      </c>
      <c r="AE27" s="609">
        <v>0</v>
      </c>
      <c r="AF27" s="610">
        <v>4645</v>
      </c>
      <c r="AG27" s="611">
        <v>2912</v>
      </c>
      <c r="AH27" s="612">
        <v>1830</v>
      </c>
      <c r="AI27" s="113"/>
      <c r="AJ27" s="3" t="s">
        <v>16</v>
      </c>
      <c r="AK27" s="893" t="s">
        <v>313</v>
      </c>
      <c r="AL27" s="305">
        <v>0</v>
      </c>
      <c r="AM27" s="306">
        <v>0.28999999999999998</v>
      </c>
      <c r="AN27" s="284" t="s">
        <v>24</v>
      </c>
      <c r="AO27" s="285" t="s">
        <v>24</v>
      </c>
    </row>
    <row r="28" spans="1:41" x14ac:dyDescent="0.2">
      <c r="A28" s="1057"/>
      <c r="B28" s="328">
        <v>45407</v>
      </c>
      <c r="C28" s="432" t="str">
        <f t="shared" si="0"/>
        <v>(木)</v>
      </c>
      <c r="D28" s="473" t="s">
        <v>416</v>
      </c>
      <c r="E28" s="474">
        <v>1.1000000000000001</v>
      </c>
      <c r="F28" s="475">
        <v>19</v>
      </c>
      <c r="G28" s="11">
        <v>18.5</v>
      </c>
      <c r="H28" s="223">
        <v>18</v>
      </c>
      <c r="I28" s="12">
        <v>27.5</v>
      </c>
      <c r="J28" s="225">
        <v>6.9</v>
      </c>
      <c r="K28" s="11">
        <v>9.51</v>
      </c>
      <c r="L28" s="367">
        <v>7.13</v>
      </c>
      <c r="M28" s="114">
        <v>39.299999999999997</v>
      </c>
      <c r="N28" s="224">
        <v>10.5</v>
      </c>
      <c r="O28" s="12">
        <v>22.8</v>
      </c>
      <c r="P28" s="225">
        <v>25.9</v>
      </c>
      <c r="Q28" s="606">
        <v>66</v>
      </c>
      <c r="R28" s="224">
        <v>48</v>
      </c>
      <c r="S28" s="606">
        <v>86</v>
      </c>
      <c r="T28" s="224">
        <v>90</v>
      </c>
      <c r="U28" s="606">
        <v>56</v>
      </c>
      <c r="V28" s="224">
        <v>60</v>
      </c>
      <c r="W28" s="114">
        <v>30</v>
      </c>
      <c r="X28" s="224">
        <v>30</v>
      </c>
      <c r="Y28" s="11">
        <v>22.7</v>
      </c>
      <c r="Z28" s="607">
        <v>24.9</v>
      </c>
      <c r="AA28" s="12">
        <v>27.8</v>
      </c>
      <c r="AB28" s="225">
        <v>13.3</v>
      </c>
      <c r="AC28" s="608">
        <v>0</v>
      </c>
      <c r="AD28" s="613">
        <v>190</v>
      </c>
      <c r="AE28" s="609">
        <v>0</v>
      </c>
      <c r="AF28" s="610">
        <v>5388</v>
      </c>
      <c r="AG28" s="611">
        <v>2160</v>
      </c>
      <c r="AH28" s="612">
        <v>2152</v>
      </c>
      <c r="AI28" s="113"/>
      <c r="AJ28" s="3" t="s">
        <v>195</v>
      </c>
      <c r="AK28" s="893" t="s">
        <v>313</v>
      </c>
      <c r="AL28" s="140">
        <v>2.2999999999999998</v>
      </c>
      <c r="AM28" s="229">
        <v>1.7</v>
      </c>
      <c r="AN28" s="13" t="s">
        <v>24</v>
      </c>
      <c r="AO28" s="227" t="s">
        <v>24</v>
      </c>
    </row>
    <row r="29" spans="1:41" x14ac:dyDescent="0.2">
      <c r="A29" s="1057"/>
      <c r="B29" s="328">
        <v>45408</v>
      </c>
      <c r="C29" s="432" t="str">
        <f t="shared" si="0"/>
        <v>(金)</v>
      </c>
      <c r="D29" s="473" t="s">
        <v>401</v>
      </c>
      <c r="E29" s="474">
        <v>0</v>
      </c>
      <c r="F29" s="475">
        <v>17</v>
      </c>
      <c r="G29" s="11">
        <v>20.5</v>
      </c>
      <c r="H29" s="223">
        <v>21</v>
      </c>
      <c r="I29" s="12">
        <v>18.5</v>
      </c>
      <c r="J29" s="225">
        <v>9.4</v>
      </c>
      <c r="K29" s="11">
        <v>9.7799999999999994</v>
      </c>
      <c r="L29" s="367">
        <v>7.12</v>
      </c>
      <c r="M29" s="114">
        <v>25.7</v>
      </c>
      <c r="N29" s="224">
        <v>11.3</v>
      </c>
      <c r="O29" s="12">
        <v>20.5</v>
      </c>
      <c r="P29" s="225">
        <v>24.5</v>
      </c>
      <c r="Q29" s="606">
        <v>64</v>
      </c>
      <c r="R29" s="224">
        <v>44</v>
      </c>
      <c r="S29" s="606">
        <v>91</v>
      </c>
      <c r="T29" s="224">
        <v>92</v>
      </c>
      <c r="U29" s="606">
        <v>47</v>
      </c>
      <c r="V29" s="224">
        <v>56</v>
      </c>
      <c r="W29" s="114">
        <v>44</v>
      </c>
      <c r="X29" s="224">
        <v>36</v>
      </c>
      <c r="Y29" s="11">
        <v>24.9</v>
      </c>
      <c r="Z29" s="607">
        <v>25.9</v>
      </c>
      <c r="AA29" s="12">
        <v>28.4</v>
      </c>
      <c r="AB29" s="225">
        <v>16.399999999999999</v>
      </c>
      <c r="AC29" s="614">
        <v>0</v>
      </c>
      <c r="AD29" s="613">
        <v>190</v>
      </c>
      <c r="AE29" s="609">
        <v>0</v>
      </c>
      <c r="AF29" s="610">
        <v>5301</v>
      </c>
      <c r="AG29" s="611">
        <v>2496</v>
      </c>
      <c r="AH29" s="612">
        <v>1952</v>
      </c>
      <c r="AI29" s="113"/>
      <c r="AJ29" s="3" t="s">
        <v>196</v>
      </c>
      <c r="AK29" s="893" t="s">
        <v>313</v>
      </c>
      <c r="AL29" s="307">
        <v>0.15</v>
      </c>
      <c r="AM29" s="308">
        <v>0</v>
      </c>
      <c r="AN29" s="286" t="s">
        <v>24</v>
      </c>
      <c r="AO29" s="287" t="s">
        <v>24</v>
      </c>
    </row>
    <row r="30" spans="1:41" x14ac:dyDescent="0.2">
      <c r="A30" s="1057"/>
      <c r="B30" s="328">
        <v>45409</v>
      </c>
      <c r="C30" s="432" t="str">
        <f t="shared" si="0"/>
        <v>(土)</v>
      </c>
      <c r="D30" s="473" t="s">
        <v>401</v>
      </c>
      <c r="E30" s="474">
        <v>0</v>
      </c>
      <c r="F30" s="475">
        <v>19</v>
      </c>
      <c r="G30" s="11">
        <v>21</v>
      </c>
      <c r="H30" s="223">
        <v>21</v>
      </c>
      <c r="I30" s="12">
        <v>21.1</v>
      </c>
      <c r="J30" s="225">
        <v>8.6999999999999993</v>
      </c>
      <c r="K30" s="11">
        <v>9.73</v>
      </c>
      <c r="L30" s="367">
        <v>7.01</v>
      </c>
      <c r="M30" s="114">
        <v>26.2</v>
      </c>
      <c r="N30" s="224">
        <v>9.1</v>
      </c>
      <c r="O30" s="12">
        <v>21.7</v>
      </c>
      <c r="P30" s="225">
        <v>27.5</v>
      </c>
      <c r="Q30" s="606">
        <v>65</v>
      </c>
      <c r="R30" s="224">
        <v>45</v>
      </c>
      <c r="S30" s="606">
        <v>88</v>
      </c>
      <c r="T30" s="224">
        <v>97</v>
      </c>
      <c r="U30" s="606">
        <v>49</v>
      </c>
      <c r="V30" s="224">
        <v>57</v>
      </c>
      <c r="W30" s="114">
        <v>39</v>
      </c>
      <c r="X30" s="224">
        <v>40</v>
      </c>
      <c r="Y30" s="11">
        <v>23.4</v>
      </c>
      <c r="Z30" s="607">
        <v>26.3</v>
      </c>
      <c r="AA30" s="12">
        <v>25.8</v>
      </c>
      <c r="AB30" s="225">
        <v>14.9</v>
      </c>
      <c r="AC30" s="614">
        <v>0</v>
      </c>
      <c r="AD30" s="613">
        <v>190</v>
      </c>
      <c r="AE30" s="609">
        <v>0</v>
      </c>
      <c r="AF30" s="610">
        <v>6002</v>
      </c>
      <c r="AG30" s="611">
        <v>2426</v>
      </c>
      <c r="AH30" s="612">
        <v>2074</v>
      </c>
      <c r="AI30" s="113"/>
      <c r="AJ30" s="3" t="s">
        <v>197</v>
      </c>
      <c r="AK30" s="893" t="s">
        <v>313</v>
      </c>
      <c r="AL30" s="138">
        <v>28</v>
      </c>
      <c r="AM30" s="228">
        <v>53</v>
      </c>
      <c r="AN30" s="11" t="s">
        <v>24</v>
      </c>
      <c r="AO30" s="223" t="s">
        <v>24</v>
      </c>
    </row>
    <row r="31" spans="1:41" x14ac:dyDescent="0.2">
      <c r="A31" s="1057"/>
      <c r="B31" s="328">
        <v>45410</v>
      </c>
      <c r="C31" s="432" t="str">
        <f t="shared" si="0"/>
        <v>(日)</v>
      </c>
      <c r="D31" s="473" t="s">
        <v>400</v>
      </c>
      <c r="E31" s="474">
        <v>0</v>
      </c>
      <c r="F31" s="475">
        <v>22</v>
      </c>
      <c r="G31" s="11">
        <v>23</v>
      </c>
      <c r="H31" s="223">
        <v>21</v>
      </c>
      <c r="I31" s="12">
        <v>20.6</v>
      </c>
      <c r="J31" s="225">
        <v>8.3000000000000007</v>
      </c>
      <c r="K31" s="11">
        <v>9.75</v>
      </c>
      <c r="L31" s="367">
        <v>7</v>
      </c>
      <c r="M31" s="114">
        <v>25.9</v>
      </c>
      <c r="N31" s="224">
        <v>9.3000000000000007</v>
      </c>
      <c r="O31" s="12">
        <v>22.9</v>
      </c>
      <c r="P31" s="225">
        <v>27.5</v>
      </c>
      <c r="Q31" s="606">
        <v>66</v>
      </c>
      <c r="R31" s="224">
        <v>40</v>
      </c>
      <c r="S31" s="606">
        <v>80</v>
      </c>
      <c r="T31" s="224">
        <v>90</v>
      </c>
      <c r="U31" s="606">
        <v>44</v>
      </c>
      <c r="V31" s="224">
        <v>55</v>
      </c>
      <c r="W31" s="114">
        <v>36</v>
      </c>
      <c r="X31" s="224">
        <v>35</v>
      </c>
      <c r="Y31" s="11">
        <v>30.5</v>
      </c>
      <c r="Z31" s="607">
        <v>28.8</v>
      </c>
      <c r="AA31" s="12">
        <v>24</v>
      </c>
      <c r="AB31" s="225">
        <v>15.5</v>
      </c>
      <c r="AC31" s="614">
        <v>0</v>
      </c>
      <c r="AD31" s="613">
        <v>190</v>
      </c>
      <c r="AE31" s="609">
        <v>0</v>
      </c>
      <c r="AF31" s="610">
        <v>5203</v>
      </c>
      <c r="AG31" s="611">
        <v>2495</v>
      </c>
      <c r="AH31" s="612">
        <v>1830</v>
      </c>
      <c r="AI31" s="113"/>
      <c r="AJ31" s="3" t="s">
        <v>17</v>
      </c>
      <c r="AK31" s="893" t="s">
        <v>313</v>
      </c>
      <c r="AL31" s="138">
        <v>13</v>
      </c>
      <c r="AM31" s="228">
        <v>12</v>
      </c>
      <c r="AN31" s="11" t="s">
        <v>24</v>
      </c>
      <c r="AO31" s="223" t="s">
        <v>24</v>
      </c>
    </row>
    <row r="32" spans="1:41" x14ac:dyDescent="0.2">
      <c r="A32" s="1057"/>
      <c r="B32" s="328">
        <v>45411</v>
      </c>
      <c r="C32" s="432" t="str">
        <f t="shared" si="0"/>
        <v>(月)</v>
      </c>
      <c r="D32" s="473" t="s">
        <v>401</v>
      </c>
      <c r="E32" s="474">
        <v>0</v>
      </c>
      <c r="F32" s="475">
        <v>23</v>
      </c>
      <c r="G32" s="11">
        <v>23</v>
      </c>
      <c r="H32" s="223">
        <v>22.5</v>
      </c>
      <c r="I32" s="12">
        <v>20.3</v>
      </c>
      <c r="J32" s="225">
        <v>7.6</v>
      </c>
      <c r="K32" s="11">
        <v>9.6300000000000008</v>
      </c>
      <c r="L32" s="367">
        <v>6.94</v>
      </c>
      <c r="M32" s="114">
        <v>24.3</v>
      </c>
      <c r="N32" s="224">
        <v>8.3000000000000007</v>
      </c>
      <c r="O32" s="12">
        <v>22.7</v>
      </c>
      <c r="P32" s="225">
        <v>28.4</v>
      </c>
      <c r="Q32" s="606">
        <v>60</v>
      </c>
      <c r="R32" s="224">
        <v>56</v>
      </c>
      <c r="S32" s="606">
        <v>96</v>
      </c>
      <c r="T32" s="224">
        <v>99</v>
      </c>
      <c r="U32" s="606">
        <v>51</v>
      </c>
      <c r="V32" s="224">
        <v>57</v>
      </c>
      <c r="W32" s="114">
        <v>45</v>
      </c>
      <c r="X32" s="224">
        <v>42</v>
      </c>
      <c r="Y32" s="11">
        <v>26.3</v>
      </c>
      <c r="Z32" s="607">
        <v>28.4</v>
      </c>
      <c r="AA32" s="12">
        <v>27.2</v>
      </c>
      <c r="AB32" s="225">
        <v>16</v>
      </c>
      <c r="AC32" s="614">
        <v>0.05</v>
      </c>
      <c r="AD32" s="478">
        <v>190</v>
      </c>
      <c r="AE32" s="609">
        <v>0</v>
      </c>
      <c r="AF32" s="610">
        <v>5945</v>
      </c>
      <c r="AG32" s="611">
        <v>2414</v>
      </c>
      <c r="AH32" s="612">
        <v>2074</v>
      </c>
      <c r="AI32" s="113"/>
      <c r="AJ32" s="290"/>
      <c r="AK32" s="893"/>
      <c r="AL32" s="352"/>
      <c r="AM32" s="367"/>
      <c r="AN32" s="11"/>
      <c r="AO32" s="223"/>
    </row>
    <row r="33" spans="1:41" x14ac:dyDescent="0.2">
      <c r="A33" s="1057"/>
      <c r="B33" s="329">
        <v>45412</v>
      </c>
      <c r="C33" s="433" t="str">
        <f t="shared" si="0"/>
        <v>(火)</v>
      </c>
      <c r="D33" s="473" t="s">
        <v>412</v>
      </c>
      <c r="E33" s="474">
        <v>3</v>
      </c>
      <c r="F33" s="475">
        <v>20</v>
      </c>
      <c r="G33" s="11">
        <v>23.5</v>
      </c>
      <c r="H33" s="223">
        <v>22</v>
      </c>
      <c r="I33" s="12">
        <v>27.3</v>
      </c>
      <c r="J33" s="225">
        <v>9.3000000000000007</v>
      </c>
      <c r="K33" s="11">
        <v>9.49</v>
      </c>
      <c r="L33" s="367">
        <v>7.01</v>
      </c>
      <c r="M33" s="114">
        <v>29.9</v>
      </c>
      <c r="N33" s="224">
        <v>9.4</v>
      </c>
      <c r="O33" s="12">
        <v>23.5</v>
      </c>
      <c r="P33" s="225">
        <v>28</v>
      </c>
      <c r="Q33" s="606">
        <v>60</v>
      </c>
      <c r="R33" s="224">
        <v>40</v>
      </c>
      <c r="S33" s="606">
        <v>89</v>
      </c>
      <c r="T33" s="224">
        <v>90</v>
      </c>
      <c r="U33" s="606">
        <v>54</v>
      </c>
      <c r="V33" s="224">
        <v>54</v>
      </c>
      <c r="W33" s="114">
        <v>35</v>
      </c>
      <c r="X33" s="224">
        <v>36</v>
      </c>
      <c r="Y33" s="11">
        <v>27</v>
      </c>
      <c r="Z33" s="607">
        <v>28.4</v>
      </c>
      <c r="AA33" s="12">
        <v>25</v>
      </c>
      <c r="AB33" s="225">
        <v>13.9</v>
      </c>
      <c r="AC33" s="614">
        <v>0.05</v>
      </c>
      <c r="AD33" s="478">
        <v>190</v>
      </c>
      <c r="AE33" s="609">
        <v>0</v>
      </c>
      <c r="AF33" s="610">
        <v>5507</v>
      </c>
      <c r="AG33" s="611">
        <v>2329</v>
      </c>
      <c r="AH33" s="612">
        <v>1830</v>
      </c>
      <c r="AI33" s="113"/>
      <c r="AJ33" s="293"/>
      <c r="AK33" s="344"/>
      <c r="AL33" s="368"/>
      <c r="AM33" s="369"/>
      <c r="AN33" s="366"/>
      <c r="AO33" s="300"/>
    </row>
    <row r="34" spans="1:41" s="1" customFormat="1" ht="13.5" customHeight="1" x14ac:dyDescent="0.2">
      <c r="A34" s="1057"/>
      <c r="B34" s="334" t="s">
        <v>239</v>
      </c>
      <c r="C34" s="390"/>
      <c r="D34" s="479"/>
      <c r="E34" s="480">
        <f>MAX(E4:E33)</f>
        <v>51.3</v>
      </c>
      <c r="F34" s="480">
        <f>MAX(F4:F33)</f>
        <v>23</v>
      </c>
      <c r="G34" s="10">
        <f t="shared" ref="G34:AH34" si="1">IF(COUNT(G4:G33)=0,"",MAX(G4:G33))</f>
        <v>23.5</v>
      </c>
      <c r="H34" s="222">
        <f t="shared" si="1"/>
        <v>22.5</v>
      </c>
      <c r="I34" s="466">
        <f t="shared" si="1"/>
        <v>43.1</v>
      </c>
      <c r="J34" s="467">
        <f t="shared" si="1"/>
        <v>12</v>
      </c>
      <c r="K34" s="10">
        <f t="shared" si="1"/>
        <v>9.7799999999999994</v>
      </c>
      <c r="L34" s="615">
        <f t="shared" si="1"/>
        <v>7.15</v>
      </c>
      <c r="M34" s="616">
        <f t="shared" ref="M34:N34" si="2">IF(COUNT(M4:M33)=0,"",MAX(M4:M33))</f>
        <v>44.7</v>
      </c>
      <c r="N34" s="468">
        <f t="shared" si="2"/>
        <v>11.3</v>
      </c>
      <c r="O34" s="466">
        <f t="shared" si="1"/>
        <v>25.8</v>
      </c>
      <c r="P34" s="467">
        <f t="shared" si="1"/>
        <v>30.5</v>
      </c>
      <c r="Q34" s="598">
        <f t="shared" ref="Q34" si="3">IF(COUNT(Q4:Q33)=0,"",MAX(Q4:Q33))</f>
        <v>77</v>
      </c>
      <c r="R34" s="598">
        <f t="shared" si="1"/>
        <v>56</v>
      </c>
      <c r="S34" s="599">
        <f t="shared" ref="S34:V34" si="4">IF(COUNT(S4:S33)=0,"",MAX(S4:S33))</f>
        <v>109</v>
      </c>
      <c r="T34" s="468">
        <f t="shared" si="4"/>
        <v>112</v>
      </c>
      <c r="U34" s="617">
        <f t="shared" si="4"/>
        <v>72</v>
      </c>
      <c r="V34" s="469">
        <f t="shared" si="4"/>
        <v>72</v>
      </c>
      <c r="W34" s="617">
        <f t="shared" ref="W34:Y34" si="5">IF(COUNT(W4:W33)=0,"",MAX(W4:W33))</f>
        <v>45</v>
      </c>
      <c r="X34" s="469">
        <f t="shared" si="5"/>
        <v>42</v>
      </c>
      <c r="Y34" s="10">
        <f t="shared" si="5"/>
        <v>30.5</v>
      </c>
      <c r="Z34" s="600">
        <f t="shared" si="1"/>
        <v>31.2</v>
      </c>
      <c r="AA34" s="466">
        <f t="shared" si="1"/>
        <v>31.9</v>
      </c>
      <c r="AB34" s="467">
        <f t="shared" si="1"/>
        <v>16.399999999999999</v>
      </c>
      <c r="AC34" s="618">
        <f t="shared" si="1"/>
        <v>0.1</v>
      </c>
      <c r="AD34" s="484">
        <f t="shared" si="1"/>
        <v>220</v>
      </c>
      <c r="AE34" s="619">
        <f t="shared" si="1"/>
        <v>0</v>
      </c>
      <c r="AF34" s="620">
        <f t="shared" ref="AF34:AG34" si="6">IF(COUNT(AF4:AF33)=0,"",MAX(AF4:AF33))</f>
        <v>6874</v>
      </c>
      <c r="AG34" s="621">
        <f t="shared" si="6"/>
        <v>3361</v>
      </c>
      <c r="AH34" s="622">
        <f t="shared" si="1"/>
        <v>2318</v>
      </c>
      <c r="AI34" s="80"/>
      <c r="AJ34" s="104" t="s">
        <v>292</v>
      </c>
      <c r="AK34" s="896"/>
      <c r="AL34" s="107"/>
      <c r="AM34" s="107"/>
      <c r="AN34" s="107"/>
      <c r="AO34" s="718"/>
    </row>
    <row r="35" spans="1:41" s="1" customFormat="1" ht="13.5" customHeight="1" x14ac:dyDescent="0.2">
      <c r="A35" s="1057"/>
      <c r="B35" s="335" t="s">
        <v>240</v>
      </c>
      <c r="C35" s="391"/>
      <c r="D35" s="233"/>
      <c r="E35" s="234"/>
      <c r="F35" s="487">
        <f t="shared" ref="F35:AD35" si="7">IF(COUNT(F4:F33)=0,"",MIN(F4:F33))</f>
        <v>8</v>
      </c>
      <c r="G35" s="11">
        <f t="shared" si="7"/>
        <v>14</v>
      </c>
      <c r="H35" s="223">
        <f t="shared" si="7"/>
        <v>15</v>
      </c>
      <c r="I35" s="12">
        <f t="shared" si="7"/>
        <v>16.899999999999999</v>
      </c>
      <c r="J35" s="244">
        <f t="shared" si="7"/>
        <v>3.9</v>
      </c>
      <c r="K35" s="11">
        <f t="shared" si="7"/>
        <v>8.3699999999999992</v>
      </c>
      <c r="L35" s="607">
        <f t="shared" si="7"/>
        <v>6.81</v>
      </c>
      <c r="M35" s="623">
        <f t="shared" ref="M35:N35" si="8">IF(COUNT(M4:M33)=0,"",MIN(M4:M33))</f>
        <v>20.6</v>
      </c>
      <c r="N35" s="224">
        <f t="shared" si="8"/>
        <v>2</v>
      </c>
      <c r="O35" s="12">
        <f t="shared" si="7"/>
        <v>17.5</v>
      </c>
      <c r="P35" s="244">
        <f t="shared" si="7"/>
        <v>19.5</v>
      </c>
      <c r="Q35" s="606">
        <f t="shared" ref="Q35" si="9">IF(COUNT(Q4:Q33)=0,"",MIN(Q4:Q33))</f>
        <v>54</v>
      </c>
      <c r="R35" s="606">
        <f t="shared" si="7"/>
        <v>35</v>
      </c>
      <c r="S35" s="114">
        <f t="shared" ref="S35:V35" si="10">IF(COUNT(S4:S33)=0,"",MIN(S4:S33))</f>
        <v>79</v>
      </c>
      <c r="T35" s="243">
        <f t="shared" si="10"/>
        <v>82</v>
      </c>
      <c r="U35" s="15">
        <f t="shared" si="10"/>
        <v>44</v>
      </c>
      <c r="V35" s="624">
        <f t="shared" si="10"/>
        <v>43</v>
      </c>
      <c r="W35" s="15">
        <f t="shared" ref="W35:Y35" si="11">IF(COUNT(W4:W33)=0,"",MIN(W4:W33))</f>
        <v>26</v>
      </c>
      <c r="X35" s="624">
        <f t="shared" si="11"/>
        <v>28</v>
      </c>
      <c r="Y35" s="625">
        <f t="shared" si="11"/>
        <v>17.8</v>
      </c>
      <c r="Z35" s="626">
        <f t="shared" si="7"/>
        <v>18.399999999999999</v>
      </c>
      <c r="AA35" s="12">
        <f t="shared" si="7"/>
        <v>18.600000000000001</v>
      </c>
      <c r="AB35" s="244">
        <f t="shared" si="7"/>
        <v>7</v>
      </c>
      <c r="AC35" s="627">
        <f t="shared" si="7"/>
        <v>0</v>
      </c>
      <c r="AD35" s="491">
        <f t="shared" si="7"/>
        <v>160</v>
      </c>
      <c r="AE35" s="628">
        <f t="shared" ref="AE35" si="12">IF(COUNT(AE4:AE33)=0,"",MIN(AE4:AE33))</f>
        <v>0</v>
      </c>
      <c r="AF35" s="629"/>
      <c r="AG35" s="630"/>
      <c r="AH35" s="631"/>
      <c r="AI35" s="80"/>
      <c r="AJ35" s="719" t="s">
        <v>304</v>
      </c>
      <c r="AK35" s="720"/>
      <c r="AL35" s="720"/>
      <c r="AM35" s="720"/>
      <c r="AN35" s="720"/>
      <c r="AO35" s="721"/>
    </row>
    <row r="36" spans="1:41" s="1" customFormat="1" ht="13.5" customHeight="1" x14ac:dyDescent="0.2">
      <c r="A36" s="1057"/>
      <c r="B36" s="336" t="s">
        <v>241</v>
      </c>
      <c r="C36" s="336"/>
      <c r="D36" s="233"/>
      <c r="E36" s="235"/>
      <c r="F36" s="494">
        <f t="shared" ref="F36:AD36" si="13">IF(COUNT(F4:F33)=0,"",AVERAGE(F4:F33))</f>
        <v>15.2</v>
      </c>
      <c r="G36" s="11">
        <f t="shared" si="13"/>
        <v>18.283333333333335</v>
      </c>
      <c r="H36" s="487">
        <f t="shared" si="13"/>
        <v>18.216666666666665</v>
      </c>
      <c r="I36" s="12">
        <f t="shared" si="13"/>
        <v>27.260000000000005</v>
      </c>
      <c r="J36" s="244">
        <f t="shared" si="13"/>
        <v>6.6266666666666669</v>
      </c>
      <c r="K36" s="11">
        <f t="shared" si="13"/>
        <v>9.4049999999999994</v>
      </c>
      <c r="L36" s="607">
        <f t="shared" si="13"/>
        <v>7.0269999999999992</v>
      </c>
      <c r="M36" s="623">
        <f t="shared" ref="M36:N36" si="14">IF(COUNT(M4:M33)=0,"",AVERAGE(M4:M33))</f>
        <v>33.861000000000004</v>
      </c>
      <c r="N36" s="224">
        <f t="shared" si="14"/>
        <v>8.158333333333335</v>
      </c>
      <c r="O36" s="12">
        <f t="shared" si="13"/>
        <v>22.633333333333333</v>
      </c>
      <c r="P36" s="244">
        <f t="shared" si="13"/>
        <v>26.373333333333328</v>
      </c>
      <c r="Q36" s="606">
        <f t="shared" ref="Q36" si="15">IF(COUNT(Q4:Q33)=0,"",AVERAGE(Q4:Q33))</f>
        <v>66.066666666666663</v>
      </c>
      <c r="R36" s="606">
        <f t="shared" si="13"/>
        <v>45.8</v>
      </c>
      <c r="S36" s="114">
        <f t="shared" ref="S36:V36" si="16">IF(COUNT(S4:S33)=0,"",AVERAGE(S4:S33))</f>
        <v>91.333333333333329</v>
      </c>
      <c r="T36" s="243">
        <f t="shared" si="16"/>
        <v>94.533333333333331</v>
      </c>
      <c r="U36" s="15">
        <f t="shared" si="16"/>
        <v>57.866666666666667</v>
      </c>
      <c r="V36" s="624">
        <f t="shared" si="16"/>
        <v>60.033333333333331</v>
      </c>
      <c r="W36" s="15">
        <f t="shared" ref="W36:Y36" si="17">IF(COUNT(W4:W33)=0,"",AVERAGE(W4:W33))</f>
        <v>33.466666666666669</v>
      </c>
      <c r="X36" s="624">
        <f t="shared" si="17"/>
        <v>34.5</v>
      </c>
      <c r="Y36" s="625">
        <f t="shared" si="17"/>
        <v>23.506666666666661</v>
      </c>
      <c r="Z36" s="626">
        <f t="shared" si="13"/>
        <v>25.089999999999993</v>
      </c>
      <c r="AA36" s="12">
        <f t="shared" si="13"/>
        <v>24.759999999999994</v>
      </c>
      <c r="AB36" s="244">
        <f t="shared" si="13"/>
        <v>12.286666666666664</v>
      </c>
      <c r="AC36" s="627">
        <f t="shared" si="13"/>
        <v>3.0000000000000009E-2</v>
      </c>
      <c r="AD36" s="495">
        <f t="shared" si="13"/>
        <v>193</v>
      </c>
      <c r="AE36" s="628">
        <f t="shared" ref="AE36" si="18">IF(COUNT(AE4:AE33)=0,"",AVERAGE(AE4:AE33))</f>
        <v>0</v>
      </c>
      <c r="AF36" s="629"/>
      <c r="AG36" s="630"/>
      <c r="AH36" s="631"/>
      <c r="AI36" s="80"/>
      <c r="AJ36" s="722"/>
      <c r="AK36" s="892"/>
      <c r="AL36" s="723"/>
      <c r="AM36" s="723"/>
      <c r="AN36" s="723"/>
      <c r="AO36" s="724"/>
    </row>
    <row r="37" spans="1:41" s="1" customFormat="1" ht="13.5" customHeight="1" x14ac:dyDescent="0.2">
      <c r="A37" s="1057"/>
      <c r="B37" s="337" t="s">
        <v>242</v>
      </c>
      <c r="C37" s="393"/>
      <c r="D37" s="496"/>
      <c r="E37" s="497">
        <f>SUM(E4:E33)</f>
        <v>108.89999999999996</v>
      </c>
      <c r="F37" s="236"/>
      <c r="G37" s="237"/>
      <c r="H37" s="498"/>
      <c r="I37" s="237"/>
      <c r="J37" s="498"/>
      <c r="K37" s="499"/>
      <c r="L37" s="500"/>
      <c r="M37" s="632"/>
      <c r="N37" s="526"/>
      <c r="O37" s="501"/>
      <c r="P37" s="502"/>
      <c r="Q37" s="503"/>
      <c r="R37" s="633"/>
      <c r="S37" s="634"/>
      <c r="T37" s="526"/>
      <c r="U37" s="503"/>
      <c r="V37" s="526"/>
      <c r="W37" s="634"/>
      <c r="X37" s="526"/>
      <c r="Y37" s="499"/>
      <c r="Z37" s="635"/>
      <c r="AA37" s="636"/>
      <c r="AB37" s="637"/>
      <c r="AC37" s="638"/>
      <c r="AD37" s="238"/>
      <c r="AE37" s="639"/>
      <c r="AF37" s="983">
        <f t="shared" ref="AF37:AG37" si="19">SUM(AF4:AF33)</f>
        <v>165902</v>
      </c>
      <c r="AG37" s="640">
        <f t="shared" si="19"/>
        <v>79695</v>
      </c>
      <c r="AH37" s="641">
        <f>SUM(AH4:AH33)</f>
        <v>61390</v>
      </c>
      <c r="AI37" s="80"/>
      <c r="AJ37" s="725"/>
      <c r="AK37" s="894"/>
      <c r="AL37" s="726"/>
      <c r="AM37" s="726"/>
      <c r="AN37" s="726"/>
      <c r="AO37" s="727"/>
    </row>
    <row r="38" spans="1:41" ht="13.5" customHeight="1" x14ac:dyDescent="0.2">
      <c r="A38" s="1057" t="s">
        <v>180</v>
      </c>
      <c r="B38" s="327">
        <v>45413</v>
      </c>
      <c r="C38" s="431" t="str">
        <f>IF(B38="","",IF(WEEKDAY(B38)=1,"(日)",IF(WEEKDAY(B38)=2,"(月)",IF(WEEKDAY(B38)=3,"(火)",IF(WEEKDAY(B38)=4,"(水)",IF(WEEKDAY(B38)=5,"(木)",IF(WEEKDAY(B38)=6,"(金)","(土)")))))))</f>
        <v>(水)</v>
      </c>
      <c r="D38" s="463" t="s">
        <v>402</v>
      </c>
      <c r="E38" s="464">
        <v>32.5</v>
      </c>
      <c r="F38" s="465">
        <v>17</v>
      </c>
      <c r="G38" s="10">
        <v>20</v>
      </c>
      <c r="H38" s="222">
        <v>23</v>
      </c>
      <c r="I38" s="466">
        <v>27.9</v>
      </c>
      <c r="J38" s="467">
        <v>7.4</v>
      </c>
      <c r="K38" s="10">
        <v>9.64</v>
      </c>
      <c r="L38" s="615">
        <v>7.05</v>
      </c>
      <c r="M38" s="599">
        <v>31.2</v>
      </c>
      <c r="N38" s="468">
        <v>8.9</v>
      </c>
      <c r="O38" s="466">
        <v>22.6</v>
      </c>
      <c r="P38" s="467">
        <v>27.2</v>
      </c>
      <c r="Q38" s="598">
        <v>64</v>
      </c>
      <c r="R38" s="468">
        <v>40</v>
      </c>
      <c r="S38" s="598">
        <v>90</v>
      </c>
      <c r="T38" s="468">
        <v>86</v>
      </c>
      <c r="U38" s="598">
        <v>46</v>
      </c>
      <c r="V38" s="468">
        <v>50</v>
      </c>
      <c r="W38" s="599">
        <v>44</v>
      </c>
      <c r="X38" s="468">
        <v>36</v>
      </c>
      <c r="Y38" s="10">
        <v>26.3</v>
      </c>
      <c r="Z38" s="600">
        <v>28.4</v>
      </c>
      <c r="AA38" s="466">
        <v>26.7</v>
      </c>
      <c r="AB38" s="467">
        <v>14.2</v>
      </c>
      <c r="AC38" s="642">
        <v>0</v>
      </c>
      <c r="AD38" s="472">
        <v>190</v>
      </c>
      <c r="AE38" s="643">
        <v>0</v>
      </c>
      <c r="AF38" s="603">
        <v>5234</v>
      </c>
      <c r="AG38" s="604">
        <v>2330</v>
      </c>
      <c r="AH38" s="605">
        <v>1868</v>
      </c>
      <c r="AI38" s="120"/>
      <c r="AJ38" s="386" t="s">
        <v>286</v>
      </c>
      <c r="AK38" s="363"/>
      <c r="AL38" s="1084">
        <v>45428</v>
      </c>
      <c r="AM38" s="1085"/>
      <c r="AN38" s="1086">
        <v>45440</v>
      </c>
      <c r="AO38" s="1087"/>
    </row>
    <row r="39" spans="1:41" ht="13.5" customHeight="1" x14ac:dyDescent="0.2">
      <c r="A39" s="1057"/>
      <c r="B39" s="389">
        <v>45414</v>
      </c>
      <c r="C39" s="432" t="str">
        <f t="shared" ref="C39:C68" si="20">IF(B39="","",IF(WEEKDAY(B39)=1,"(日)",IF(WEEKDAY(B39)=2,"(月)",IF(WEEKDAY(B39)=3,"(火)",IF(WEEKDAY(B39)=4,"(水)",IF(WEEKDAY(B39)=5,"(木)",IF(WEEKDAY(B39)=6,"(金)","(土)")))))))</f>
        <v>(木)</v>
      </c>
      <c r="D39" s="473" t="s">
        <v>412</v>
      </c>
      <c r="E39" s="474">
        <v>2.9</v>
      </c>
      <c r="F39" s="475">
        <v>15</v>
      </c>
      <c r="G39" s="11">
        <v>18</v>
      </c>
      <c r="H39" s="223">
        <v>19</v>
      </c>
      <c r="I39" s="12">
        <v>34.200000000000003</v>
      </c>
      <c r="J39" s="225">
        <v>7.7</v>
      </c>
      <c r="K39" s="11">
        <v>8.83</v>
      </c>
      <c r="L39" s="367">
        <v>6.85</v>
      </c>
      <c r="M39" s="114">
        <v>39.6</v>
      </c>
      <c r="N39" s="224">
        <v>9.5</v>
      </c>
      <c r="O39" s="12">
        <v>22.2</v>
      </c>
      <c r="P39" s="225">
        <v>24.7</v>
      </c>
      <c r="Q39" s="606">
        <v>64</v>
      </c>
      <c r="R39" s="224">
        <v>40</v>
      </c>
      <c r="S39" s="606">
        <v>78</v>
      </c>
      <c r="T39" s="224">
        <v>89</v>
      </c>
      <c r="U39" s="606">
        <v>48</v>
      </c>
      <c r="V39" s="224">
        <v>53</v>
      </c>
      <c r="W39" s="114">
        <v>30</v>
      </c>
      <c r="X39" s="224">
        <v>36</v>
      </c>
      <c r="Y39" s="11">
        <v>26.3</v>
      </c>
      <c r="Z39" s="607">
        <v>27.7</v>
      </c>
      <c r="AA39" s="12">
        <v>26.5</v>
      </c>
      <c r="AB39" s="225">
        <v>14.1</v>
      </c>
      <c r="AC39" s="614">
        <v>0</v>
      </c>
      <c r="AD39" s="478">
        <v>210</v>
      </c>
      <c r="AE39" s="644">
        <v>0</v>
      </c>
      <c r="AF39" s="610">
        <v>5894</v>
      </c>
      <c r="AG39" s="611">
        <v>1234</v>
      </c>
      <c r="AH39" s="612">
        <v>2010</v>
      </c>
      <c r="AI39" s="120"/>
      <c r="AJ39" s="313" t="s">
        <v>2</v>
      </c>
      <c r="AK39" s="344" t="s">
        <v>305</v>
      </c>
      <c r="AL39" s="1078">
        <v>16</v>
      </c>
      <c r="AM39" s="1079"/>
      <c r="AN39" s="1078">
        <v>24</v>
      </c>
      <c r="AO39" s="1079"/>
    </row>
    <row r="40" spans="1:41" x14ac:dyDescent="0.2">
      <c r="A40" s="1057"/>
      <c r="B40" s="389">
        <v>45415</v>
      </c>
      <c r="C40" s="432" t="str">
        <f t="shared" si="20"/>
        <v>(金)</v>
      </c>
      <c r="D40" s="473" t="s">
        <v>400</v>
      </c>
      <c r="E40" s="474">
        <v>0</v>
      </c>
      <c r="F40" s="475">
        <v>17</v>
      </c>
      <c r="G40" s="11">
        <v>20</v>
      </c>
      <c r="H40" s="223">
        <v>19</v>
      </c>
      <c r="I40" s="12">
        <v>31.5</v>
      </c>
      <c r="J40" s="225">
        <v>8.6</v>
      </c>
      <c r="K40" s="11">
        <v>9.19</v>
      </c>
      <c r="L40" s="367">
        <v>6.87</v>
      </c>
      <c r="M40" s="114">
        <v>37.5</v>
      </c>
      <c r="N40" s="224">
        <v>10.4</v>
      </c>
      <c r="O40" s="12">
        <v>22.6</v>
      </c>
      <c r="P40" s="225">
        <v>23.5</v>
      </c>
      <c r="Q40" s="606">
        <v>64</v>
      </c>
      <c r="R40" s="224">
        <v>40</v>
      </c>
      <c r="S40" s="606">
        <v>82</v>
      </c>
      <c r="T40" s="224">
        <v>84</v>
      </c>
      <c r="U40" s="606">
        <v>52</v>
      </c>
      <c r="V40" s="224">
        <v>50</v>
      </c>
      <c r="W40" s="114">
        <v>30</v>
      </c>
      <c r="X40" s="224">
        <v>34</v>
      </c>
      <c r="Y40" s="11">
        <v>22.7</v>
      </c>
      <c r="Z40" s="607">
        <v>24.9</v>
      </c>
      <c r="AA40" s="12">
        <v>26.9</v>
      </c>
      <c r="AB40" s="225">
        <v>15.2</v>
      </c>
      <c r="AC40" s="614">
        <v>0</v>
      </c>
      <c r="AD40" s="478">
        <v>210</v>
      </c>
      <c r="AE40" s="644">
        <v>0</v>
      </c>
      <c r="AF40" s="610">
        <v>5574</v>
      </c>
      <c r="AG40" s="611">
        <v>2246</v>
      </c>
      <c r="AH40" s="612">
        <v>1952</v>
      </c>
      <c r="AI40" s="120"/>
      <c r="AJ40" s="4" t="s">
        <v>19</v>
      </c>
      <c r="AK40" s="5" t="s">
        <v>20</v>
      </c>
      <c r="AL40" s="6" t="s">
        <v>21</v>
      </c>
      <c r="AM40" s="5" t="s">
        <v>22</v>
      </c>
      <c r="AN40" s="6" t="s">
        <v>21</v>
      </c>
      <c r="AO40" s="5" t="s">
        <v>22</v>
      </c>
    </row>
    <row r="41" spans="1:41" x14ac:dyDescent="0.2">
      <c r="A41" s="1057"/>
      <c r="B41" s="389">
        <v>45416</v>
      </c>
      <c r="C41" s="432" t="str">
        <f t="shared" si="20"/>
        <v>(土)</v>
      </c>
      <c r="D41" s="473" t="s">
        <v>400</v>
      </c>
      <c r="E41" s="474">
        <v>0</v>
      </c>
      <c r="F41" s="475">
        <v>21</v>
      </c>
      <c r="G41" s="11">
        <v>21</v>
      </c>
      <c r="H41" s="223">
        <v>20</v>
      </c>
      <c r="I41" s="12">
        <v>21.9</v>
      </c>
      <c r="J41" s="225">
        <v>5.5</v>
      </c>
      <c r="K41" s="11">
        <v>9.5299999999999994</v>
      </c>
      <c r="L41" s="367">
        <v>6.9</v>
      </c>
      <c r="M41" s="114">
        <v>29.4</v>
      </c>
      <c r="N41" s="224">
        <v>8.3000000000000007</v>
      </c>
      <c r="O41" s="12">
        <v>20.399999999999999</v>
      </c>
      <c r="P41" s="225">
        <v>24.4</v>
      </c>
      <c r="Q41" s="606">
        <v>64</v>
      </c>
      <c r="R41" s="224">
        <v>42</v>
      </c>
      <c r="S41" s="606">
        <v>92</v>
      </c>
      <c r="T41" s="224">
        <v>91</v>
      </c>
      <c r="U41" s="606">
        <v>66</v>
      </c>
      <c r="V41" s="224">
        <v>56</v>
      </c>
      <c r="W41" s="114">
        <v>26</v>
      </c>
      <c r="X41" s="224">
        <v>35</v>
      </c>
      <c r="Y41" s="11">
        <v>24.1</v>
      </c>
      <c r="Z41" s="607">
        <v>25.6</v>
      </c>
      <c r="AA41" s="12">
        <v>24.8</v>
      </c>
      <c r="AB41" s="225">
        <v>14.2</v>
      </c>
      <c r="AC41" s="614">
        <v>0</v>
      </c>
      <c r="AD41" s="478">
        <v>220</v>
      </c>
      <c r="AE41" s="644">
        <v>0</v>
      </c>
      <c r="AF41" s="610">
        <v>5573</v>
      </c>
      <c r="AG41" s="611">
        <v>2163</v>
      </c>
      <c r="AH41" s="612">
        <v>2074</v>
      </c>
      <c r="AI41" s="120"/>
      <c r="AJ41" s="2" t="s">
        <v>182</v>
      </c>
      <c r="AK41" s="396" t="s">
        <v>11</v>
      </c>
      <c r="AL41" s="10">
        <v>19</v>
      </c>
      <c r="AM41" s="222">
        <v>22</v>
      </c>
      <c r="AN41" s="10">
        <v>25</v>
      </c>
      <c r="AO41" s="222">
        <v>23.5</v>
      </c>
    </row>
    <row r="42" spans="1:41" x14ac:dyDescent="0.2">
      <c r="A42" s="1057"/>
      <c r="B42" s="389">
        <v>45417</v>
      </c>
      <c r="C42" s="432" t="str">
        <f t="shared" si="20"/>
        <v>(日)</v>
      </c>
      <c r="D42" s="473" t="s">
        <v>400</v>
      </c>
      <c r="E42" s="474">
        <v>0</v>
      </c>
      <c r="F42" s="475">
        <v>21</v>
      </c>
      <c r="G42" s="11">
        <v>22.5</v>
      </c>
      <c r="H42" s="223">
        <v>21.5</v>
      </c>
      <c r="I42" s="12">
        <v>28.2</v>
      </c>
      <c r="J42" s="225">
        <v>6.9</v>
      </c>
      <c r="K42" s="11">
        <v>9.27</v>
      </c>
      <c r="L42" s="367">
        <v>7.02</v>
      </c>
      <c r="M42" s="114">
        <v>35.700000000000003</v>
      </c>
      <c r="N42" s="224">
        <v>9.6</v>
      </c>
      <c r="O42" s="12">
        <v>21.8</v>
      </c>
      <c r="P42" s="225">
        <v>24.1</v>
      </c>
      <c r="Q42" s="606">
        <v>72</v>
      </c>
      <c r="R42" s="224">
        <v>46</v>
      </c>
      <c r="S42" s="606">
        <v>88</v>
      </c>
      <c r="T42" s="224">
        <v>90</v>
      </c>
      <c r="U42" s="606">
        <v>54</v>
      </c>
      <c r="V42" s="224">
        <v>56</v>
      </c>
      <c r="W42" s="114">
        <v>34</v>
      </c>
      <c r="X42" s="224">
        <v>34</v>
      </c>
      <c r="Y42" s="11">
        <v>22</v>
      </c>
      <c r="Z42" s="607">
        <v>24.1</v>
      </c>
      <c r="AA42" s="12">
        <v>26.7</v>
      </c>
      <c r="AB42" s="225">
        <v>15.5</v>
      </c>
      <c r="AC42" s="614">
        <v>0</v>
      </c>
      <c r="AD42" s="478">
        <v>210</v>
      </c>
      <c r="AE42" s="644">
        <v>0</v>
      </c>
      <c r="AF42" s="610">
        <v>5760</v>
      </c>
      <c r="AG42" s="611">
        <v>2330</v>
      </c>
      <c r="AH42" s="612">
        <v>1830</v>
      </c>
      <c r="AI42" s="120"/>
      <c r="AJ42" s="3" t="s">
        <v>183</v>
      </c>
      <c r="AK42" s="893" t="s">
        <v>184</v>
      </c>
      <c r="AL42" s="11">
        <v>29.1</v>
      </c>
      <c r="AM42" s="223">
        <v>4.2</v>
      </c>
      <c r="AN42" s="11">
        <v>40.700000000000003</v>
      </c>
      <c r="AO42" s="223">
        <v>7.9</v>
      </c>
    </row>
    <row r="43" spans="1:41" x14ac:dyDescent="0.2">
      <c r="A43" s="1057"/>
      <c r="B43" s="389">
        <v>45418</v>
      </c>
      <c r="C43" s="432" t="str">
        <f t="shared" si="20"/>
        <v>(月)</v>
      </c>
      <c r="D43" s="473" t="s">
        <v>401</v>
      </c>
      <c r="E43" s="474">
        <v>0</v>
      </c>
      <c r="F43" s="475">
        <v>21</v>
      </c>
      <c r="G43" s="11">
        <v>23</v>
      </c>
      <c r="H43" s="223">
        <v>23</v>
      </c>
      <c r="I43" s="12">
        <v>30.4</v>
      </c>
      <c r="J43" s="225">
        <v>11.4</v>
      </c>
      <c r="K43" s="11">
        <v>9.5399999999999991</v>
      </c>
      <c r="L43" s="367">
        <v>7.04</v>
      </c>
      <c r="M43" s="114">
        <v>37.299999999999997</v>
      </c>
      <c r="N43" s="224">
        <v>11.8</v>
      </c>
      <c r="O43" s="12">
        <v>22.9</v>
      </c>
      <c r="P43" s="225">
        <v>27.1</v>
      </c>
      <c r="Q43" s="606">
        <v>62</v>
      </c>
      <c r="R43" s="224">
        <v>46</v>
      </c>
      <c r="S43" s="606">
        <v>86</v>
      </c>
      <c r="T43" s="224">
        <v>92</v>
      </c>
      <c r="U43" s="606">
        <v>50</v>
      </c>
      <c r="V43" s="224">
        <v>54</v>
      </c>
      <c r="W43" s="114">
        <v>36</v>
      </c>
      <c r="X43" s="224">
        <v>38</v>
      </c>
      <c r="Y43" s="11">
        <v>22.7</v>
      </c>
      <c r="Z43" s="607">
        <v>22</v>
      </c>
      <c r="AA43" s="12">
        <v>31.3</v>
      </c>
      <c r="AB43" s="225">
        <v>19.3</v>
      </c>
      <c r="AC43" s="614">
        <v>0</v>
      </c>
      <c r="AD43" s="478">
        <v>210</v>
      </c>
      <c r="AE43" s="644">
        <v>0</v>
      </c>
      <c r="AF43" s="610">
        <v>5945</v>
      </c>
      <c r="AG43" s="611">
        <v>2329</v>
      </c>
      <c r="AH43" s="612">
        <v>2074</v>
      </c>
      <c r="AI43" s="120"/>
      <c r="AJ43" s="3" t="s">
        <v>12</v>
      </c>
      <c r="AK43" s="893"/>
      <c r="AL43" s="11">
        <v>9.33</v>
      </c>
      <c r="AM43" s="223">
        <v>7.07</v>
      </c>
      <c r="AN43" s="11">
        <v>8.64</v>
      </c>
      <c r="AO43" s="223">
        <v>7.13</v>
      </c>
    </row>
    <row r="44" spans="1:41" x14ac:dyDescent="0.2">
      <c r="A44" s="1057"/>
      <c r="B44" s="389">
        <v>45419</v>
      </c>
      <c r="C44" s="432" t="str">
        <f t="shared" si="20"/>
        <v>(火)</v>
      </c>
      <c r="D44" s="473" t="s">
        <v>402</v>
      </c>
      <c r="E44" s="474">
        <v>17.3</v>
      </c>
      <c r="F44" s="475">
        <v>19</v>
      </c>
      <c r="G44" s="11">
        <v>21</v>
      </c>
      <c r="H44" s="223">
        <v>21</v>
      </c>
      <c r="I44" s="12">
        <v>28.9</v>
      </c>
      <c r="J44" s="225">
        <v>6.8</v>
      </c>
      <c r="K44" s="11">
        <v>9.3000000000000007</v>
      </c>
      <c r="L44" s="367">
        <v>6.96</v>
      </c>
      <c r="M44" s="114">
        <v>35.700000000000003</v>
      </c>
      <c r="N44" s="224">
        <v>9.1</v>
      </c>
      <c r="O44" s="12">
        <v>21.8</v>
      </c>
      <c r="P44" s="225">
        <v>25.3</v>
      </c>
      <c r="Q44" s="606">
        <v>62</v>
      </c>
      <c r="R44" s="224">
        <v>48</v>
      </c>
      <c r="S44" s="606">
        <v>84</v>
      </c>
      <c r="T44" s="224">
        <v>89</v>
      </c>
      <c r="U44" s="606">
        <v>56</v>
      </c>
      <c r="V44" s="224">
        <v>54</v>
      </c>
      <c r="W44" s="114">
        <v>28</v>
      </c>
      <c r="X44" s="224">
        <v>35</v>
      </c>
      <c r="Y44" s="11">
        <v>22.7</v>
      </c>
      <c r="Z44" s="607">
        <v>23.4</v>
      </c>
      <c r="AA44" s="12">
        <v>26.9</v>
      </c>
      <c r="AB44" s="225">
        <v>12.6</v>
      </c>
      <c r="AC44" s="614">
        <v>0.1</v>
      </c>
      <c r="AD44" s="478">
        <v>200</v>
      </c>
      <c r="AE44" s="644">
        <v>0</v>
      </c>
      <c r="AF44" s="610">
        <v>6318</v>
      </c>
      <c r="AG44" s="611">
        <v>2580</v>
      </c>
      <c r="AH44" s="612">
        <v>1830</v>
      </c>
      <c r="AI44" s="120"/>
      <c r="AJ44" s="3" t="s">
        <v>198</v>
      </c>
      <c r="AK44" s="893" t="s">
        <v>184</v>
      </c>
      <c r="AL44" s="114">
        <v>37.4</v>
      </c>
      <c r="AM44" s="224">
        <v>7</v>
      </c>
      <c r="AN44" s="114">
        <v>51.9</v>
      </c>
      <c r="AO44" s="224">
        <v>10.5</v>
      </c>
    </row>
    <row r="45" spans="1:41" x14ac:dyDescent="0.2">
      <c r="A45" s="1057"/>
      <c r="B45" s="389">
        <v>45420</v>
      </c>
      <c r="C45" s="432" t="str">
        <f t="shared" si="20"/>
        <v>(水)</v>
      </c>
      <c r="D45" s="473" t="s">
        <v>401</v>
      </c>
      <c r="E45" s="474">
        <v>0</v>
      </c>
      <c r="F45" s="475">
        <v>18</v>
      </c>
      <c r="G45" s="11">
        <v>22</v>
      </c>
      <c r="H45" s="223">
        <v>21</v>
      </c>
      <c r="I45" s="12">
        <v>25.9</v>
      </c>
      <c r="J45" s="225">
        <v>7.3</v>
      </c>
      <c r="K45" s="11">
        <v>9.1999999999999993</v>
      </c>
      <c r="L45" s="367">
        <v>6.96</v>
      </c>
      <c r="M45" s="114">
        <v>36.5</v>
      </c>
      <c r="N45" s="224">
        <v>8.4</v>
      </c>
      <c r="O45" s="12">
        <v>23.4</v>
      </c>
      <c r="P45" s="225">
        <v>25.7</v>
      </c>
      <c r="Q45" s="606">
        <v>70</v>
      </c>
      <c r="R45" s="224">
        <v>48</v>
      </c>
      <c r="S45" s="606">
        <v>86</v>
      </c>
      <c r="T45" s="224">
        <v>88</v>
      </c>
      <c r="U45" s="606">
        <v>52</v>
      </c>
      <c r="V45" s="224">
        <v>52</v>
      </c>
      <c r="W45" s="114">
        <v>34</v>
      </c>
      <c r="X45" s="224">
        <v>36</v>
      </c>
      <c r="Y45" s="11">
        <v>26.3</v>
      </c>
      <c r="Z45" s="607">
        <v>22.7</v>
      </c>
      <c r="AA45" s="12">
        <v>27.2</v>
      </c>
      <c r="AB45" s="225">
        <v>14.2</v>
      </c>
      <c r="AC45" s="614">
        <v>0</v>
      </c>
      <c r="AD45" s="478">
        <v>190</v>
      </c>
      <c r="AE45" s="644">
        <v>0</v>
      </c>
      <c r="AF45" s="610">
        <v>5760</v>
      </c>
      <c r="AG45" s="611">
        <v>2246</v>
      </c>
      <c r="AH45" s="612">
        <v>1952</v>
      </c>
      <c r="AI45" s="120"/>
      <c r="AJ45" s="3" t="s">
        <v>185</v>
      </c>
      <c r="AK45" s="893" t="s">
        <v>13</v>
      </c>
      <c r="AL45" s="11">
        <v>22</v>
      </c>
      <c r="AM45" s="223">
        <v>24.4</v>
      </c>
      <c r="AN45" s="11">
        <v>22.9</v>
      </c>
      <c r="AO45" s="223">
        <v>28.2</v>
      </c>
    </row>
    <row r="46" spans="1:41" x14ac:dyDescent="0.2">
      <c r="A46" s="1057"/>
      <c r="B46" s="389">
        <v>45421</v>
      </c>
      <c r="C46" s="432" t="str">
        <f t="shared" si="20"/>
        <v>(木)</v>
      </c>
      <c r="D46" s="473" t="s">
        <v>415</v>
      </c>
      <c r="E46" s="474">
        <v>2.8</v>
      </c>
      <c r="F46" s="475">
        <v>10</v>
      </c>
      <c r="G46" s="11">
        <v>20</v>
      </c>
      <c r="H46" s="223">
        <v>18.5</v>
      </c>
      <c r="I46" s="12">
        <v>39.5</v>
      </c>
      <c r="J46" s="225">
        <v>8.5</v>
      </c>
      <c r="K46" s="11">
        <v>9.08</v>
      </c>
      <c r="L46" s="367">
        <v>6.89</v>
      </c>
      <c r="M46" s="114">
        <v>47.4</v>
      </c>
      <c r="N46" s="224">
        <v>11.5</v>
      </c>
      <c r="O46" s="12">
        <v>23</v>
      </c>
      <c r="P46" s="225">
        <v>26.4</v>
      </c>
      <c r="Q46" s="606">
        <v>70</v>
      </c>
      <c r="R46" s="224">
        <v>48</v>
      </c>
      <c r="S46" s="606">
        <v>90</v>
      </c>
      <c r="T46" s="224">
        <v>98</v>
      </c>
      <c r="U46" s="606">
        <v>56</v>
      </c>
      <c r="V46" s="224">
        <v>62</v>
      </c>
      <c r="W46" s="114">
        <v>34</v>
      </c>
      <c r="X46" s="224">
        <v>36</v>
      </c>
      <c r="Y46" s="11">
        <v>24.9</v>
      </c>
      <c r="Z46" s="607">
        <v>25.6</v>
      </c>
      <c r="AA46" s="12">
        <v>31</v>
      </c>
      <c r="AB46" s="225">
        <v>14.9</v>
      </c>
      <c r="AC46" s="614">
        <v>0</v>
      </c>
      <c r="AD46" s="478">
        <v>200</v>
      </c>
      <c r="AE46" s="644">
        <v>0</v>
      </c>
      <c r="AF46" s="610">
        <v>6278</v>
      </c>
      <c r="AG46" s="611">
        <v>2146</v>
      </c>
      <c r="AH46" s="612">
        <v>2074</v>
      </c>
      <c r="AI46" s="120"/>
      <c r="AJ46" s="3" t="s">
        <v>186</v>
      </c>
      <c r="AK46" s="893" t="s">
        <v>313</v>
      </c>
      <c r="AL46" s="114">
        <v>79</v>
      </c>
      <c r="AM46" s="224">
        <v>51</v>
      </c>
      <c r="AN46" s="114">
        <v>70</v>
      </c>
      <c r="AO46" s="224">
        <v>54</v>
      </c>
    </row>
    <row r="47" spans="1:41" x14ac:dyDescent="0.2">
      <c r="A47" s="1057"/>
      <c r="B47" s="389">
        <v>45422</v>
      </c>
      <c r="C47" s="432" t="str">
        <f t="shared" si="20"/>
        <v>(金)</v>
      </c>
      <c r="D47" s="473" t="s">
        <v>400</v>
      </c>
      <c r="E47" s="474">
        <v>0</v>
      </c>
      <c r="F47" s="475">
        <v>14</v>
      </c>
      <c r="G47" s="11">
        <v>19</v>
      </c>
      <c r="H47" s="223">
        <v>18.5</v>
      </c>
      <c r="I47" s="12">
        <v>34.5</v>
      </c>
      <c r="J47" s="225">
        <v>7.2</v>
      </c>
      <c r="K47" s="11">
        <v>9.3800000000000008</v>
      </c>
      <c r="L47" s="367">
        <v>6.91</v>
      </c>
      <c r="M47" s="114">
        <v>44.2</v>
      </c>
      <c r="N47" s="224">
        <v>10.5</v>
      </c>
      <c r="O47" s="12">
        <v>23.3</v>
      </c>
      <c r="P47" s="225">
        <v>26.3</v>
      </c>
      <c r="Q47" s="606">
        <v>70</v>
      </c>
      <c r="R47" s="224">
        <v>43</v>
      </c>
      <c r="S47" s="606">
        <v>88</v>
      </c>
      <c r="T47" s="224">
        <v>92</v>
      </c>
      <c r="U47" s="606">
        <v>56</v>
      </c>
      <c r="V47" s="224">
        <v>60</v>
      </c>
      <c r="W47" s="114">
        <v>32</v>
      </c>
      <c r="X47" s="224">
        <v>32</v>
      </c>
      <c r="Y47" s="11">
        <v>24.1</v>
      </c>
      <c r="Z47" s="607">
        <v>30.5</v>
      </c>
      <c r="AA47" s="12">
        <v>28.4</v>
      </c>
      <c r="AB47" s="225">
        <v>15.2</v>
      </c>
      <c r="AC47" s="614">
        <v>0</v>
      </c>
      <c r="AD47" s="478">
        <v>170</v>
      </c>
      <c r="AE47" s="644">
        <v>0</v>
      </c>
      <c r="AF47" s="610">
        <v>6503</v>
      </c>
      <c r="AG47" s="611">
        <v>2496</v>
      </c>
      <c r="AH47" s="612">
        <v>1830</v>
      </c>
      <c r="AI47" s="120"/>
      <c r="AJ47" s="3" t="s">
        <v>187</v>
      </c>
      <c r="AK47" s="893" t="s">
        <v>313</v>
      </c>
      <c r="AL47" s="114">
        <v>97</v>
      </c>
      <c r="AM47" s="224">
        <v>93</v>
      </c>
      <c r="AN47" s="114">
        <v>100</v>
      </c>
      <c r="AO47" s="224">
        <v>94</v>
      </c>
    </row>
    <row r="48" spans="1:41" x14ac:dyDescent="0.2">
      <c r="A48" s="1057"/>
      <c r="B48" s="389">
        <v>45423</v>
      </c>
      <c r="C48" s="432" t="str">
        <f t="shared" si="20"/>
        <v>(土)</v>
      </c>
      <c r="D48" s="473" t="s">
        <v>400</v>
      </c>
      <c r="E48" s="474">
        <v>0</v>
      </c>
      <c r="F48" s="475">
        <v>20</v>
      </c>
      <c r="G48" s="11">
        <v>20</v>
      </c>
      <c r="H48" s="223">
        <v>19</v>
      </c>
      <c r="I48" s="12">
        <v>30.1</v>
      </c>
      <c r="J48" s="225">
        <v>10.8</v>
      </c>
      <c r="K48" s="11">
        <v>9.4700000000000006</v>
      </c>
      <c r="L48" s="367">
        <v>6.95</v>
      </c>
      <c r="M48" s="114">
        <v>39.700000000000003</v>
      </c>
      <c r="N48" s="224">
        <v>12.6</v>
      </c>
      <c r="O48" s="12">
        <v>22.5</v>
      </c>
      <c r="P48" s="225">
        <v>25.8</v>
      </c>
      <c r="Q48" s="606">
        <v>72</v>
      </c>
      <c r="R48" s="224">
        <v>50</v>
      </c>
      <c r="S48" s="606">
        <v>92</v>
      </c>
      <c r="T48" s="224">
        <v>96</v>
      </c>
      <c r="U48" s="606">
        <v>62</v>
      </c>
      <c r="V48" s="224">
        <v>60</v>
      </c>
      <c r="W48" s="114">
        <v>30</v>
      </c>
      <c r="X48" s="224">
        <v>36</v>
      </c>
      <c r="Y48" s="11">
        <v>25.6</v>
      </c>
      <c r="Z48" s="607">
        <v>27</v>
      </c>
      <c r="AA48" s="12">
        <v>29.7</v>
      </c>
      <c r="AB48" s="225">
        <v>17.399999999999999</v>
      </c>
      <c r="AC48" s="614">
        <v>0</v>
      </c>
      <c r="AD48" s="478">
        <v>180</v>
      </c>
      <c r="AE48" s="644">
        <v>0</v>
      </c>
      <c r="AF48" s="610">
        <v>6132</v>
      </c>
      <c r="AG48" s="611">
        <v>2745</v>
      </c>
      <c r="AH48" s="612">
        <v>2196</v>
      </c>
      <c r="AI48" s="120"/>
      <c r="AJ48" s="3" t="s">
        <v>188</v>
      </c>
      <c r="AK48" s="893" t="s">
        <v>313</v>
      </c>
      <c r="AL48" s="114">
        <v>58</v>
      </c>
      <c r="AM48" s="224">
        <v>63</v>
      </c>
      <c r="AN48" s="114">
        <v>66</v>
      </c>
      <c r="AO48" s="224">
        <v>58</v>
      </c>
    </row>
    <row r="49" spans="1:41" x14ac:dyDescent="0.2">
      <c r="A49" s="1057"/>
      <c r="B49" s="389">
        <v>45424</v>
      </c>
      <c r="C49" s="432" t="str">
        <f t="shared" si="20"/>
        <v>(日)</v>
      </c>
      <c r="D49" s="473" t="s">
        <v>401</v>
      </c>
      <c r="E49" s="474">
        <v>0</v>
      </c>
      <c r="F49" s="475">
        <v>21</v>
      </c>
      <c r="G49" s="11">
        <v>20.5</v>
      </c>
      <c r="H49" s="223">
        <v>20</v>
      </c>
      <c r="I49" s="12">
        <v>35.6</v>
      </c>
      <c r="J49" s="225">
        <v>9.6</v>
      </c>
      <c r="K49" s="11">
        <v>9.4700000000000006</v>
      </c>
      <c r="L49" s="367">
        <v>6.89</v>
      </c>
      <c r="M49" s="114">
        <v>43.5</v>
      </c>
      <c r="N49" s="224">
        <v>12.5</v>
      </c>
      <c r="O49" s="12">
        <v>23.1</v>
      </c>
      <c r="P49" s="225">
        <v>25.9</v>
      </c>
      <c r="Q49" s="606">
        <v>68</v>
      </c>
      <c r="R49" s="224">
        <v>46</v>
      </c>
      <c r="S49" s="606">
        <v>88</v>
      </c>
      <c r="T49" s="224">
        <v>88</v>
      </c>
      <c r="U49" s="606">
        <v>54</v>
      </c>
      <c r="V49" s="224">
        <v>56</v>
      </c>
      <c r="W49" s="114">
        <v>34</v>
      </c>
      <c r="X49" s="224">
        <v>32</v>
      </c>
      <c r="Y49" s="11">
        <v>24.1</v>
      </c>
      <c r="Z49" s="607">
        <v>26.3</v>
      </c>
      <c r="AA49" s="12">
        <v>32.200000000000003</v>
      </c>
      <c r="AB49" s="225">
        <v>18</v>
      </c>
      <c r="AC49" s="614">
        <v>0</v>
      </c>
      <c r="AD49" s="478">
        <v>170</v>
      </c>
      <c r="AE49" s="644">
        <v>0</v>
      </c>
      <c r="AF49" s="610">
        <v>4459</v>
      </c>
      <c r="AG49" s="611">
        <v>2413</v>
      </c>
      <c r="AH49" s="612">
        <v>1952</v>
      </c>
      <c r="AI49" s="120"/>
      <c r="AJ49" s="3" t="s">
        <v>189</v>
      </c>
      <c r="AK49" s="893" t="s">
        <v>313</v>
      </c>
      <c r="AL49" s="114">
        <v>39</v>
      </c>
      <c r="AM49" s="224">
        <v>30</v>
      </c>
      <c r="AN49" s="114">
        <v>34</v>
      </c>
      <c r="AO49" s="224">
        <v>36</v>
      </c>
    </row>
    <row r="50" spans="1:41" x14ac:dyDescent="0.2">
      <c r="A50" s="1057"/>
      <c r="B50" s="389">
        <v>45425</v>
      </c>
      <c r="C50" s="432" t="str">
        <f t="shared" si="20"/>
        <v>(月)</v>
      </c>
      <c r="D50" s="473" t="s">
        <v>402</v>
      </c>
      <c r="E50" s="474">
        <v>49</v>
      </c>
      <c r="F50" s="475">
        <v>21</v>
      </c>
      <c r="G50" s="11">
        <v>20.5</v>
      </c>
      <c r="H50" s="223">
        <v>20.5</v>
      </c>
      <c r="I50" s="12">
        <v>34.6</v>
      </c>
      <c r="J50" s="225">
        <v>11.3</v>
      </c>
      <c r="K50" s="11">
        <v>9.1999999999999993</v>
      </c>
      <c r="L50" s="367">
        <v>6.98</v>
      </c>
      <c r="M50" s="114">
        <v>44.7</v>
      </c>
      <c r="N50" s="224">
        <v>13.1</v>
      </c>
      <c r="O50" s="12">
        <v>23.5</v>
      </c>
      <c r="P50" s="225">
        <v>28.5</v>
      </c>
      <c r="Q50" s="606">
        <v>70</v>
      </c>
      <c r="R50" s="224">
        <v>50</v>
      </c>
      <c r="S50" s="606">
        <v>92</v>
      </c>
      <c r="T50" s="224">
        <v>96</v>
      </c>
      <c r="U50" s="606">
        <v>64</v>
      </c>
      <c r="V50" s="224">
        <v>61</v>
      </c>
      <c r="W50" s="114">
        <v>28</v>
      </c>
      <c r="X50" s="224">
        <v>35</v>
      </c>
      <c r="Y50" s="11">
        <v>24.9</v>
      </c>
      <c r="Z50" s="607">
        <v>28.4</v>
      </c>
      <c r="AA50" s="12">
        <v>29.4</v>
      </c>
      <c r="AB50" s="225">
        <v>17.7</v>
      </c>
      <c r="AC50" s="614">
        <v>0.1</v>
      </c>
      <c r="AD50" s="478">
        <v>200</v>
      </c>
      <c r="AE50" s="644">
        <v>0</v>
      </c>
      <c r="AF50" s="610">
        <v>6395</v>
      </c>
      <c r="AG50" s="611">
        <v>2413</v>
      </c>
      <c r="AH50" s="612">
        <v>1602</v>
      </c>
      <c r="AI50" s="120"/>
      <c r="AJ50" s="3" t="s">
        <v>190</v>
      </c>
      <c r="AK50" s="893" t="s">
        <v>313</v>
      </c>
      <c r="AL50" s="11">
        <v>24.1</v>
      </c>
      <c r="AM50" s="225">
        <v>23.4</v>
      </c>
      <c r="AN50" s="12">
        <v>19.899999999999999</v>
      </c>
      <c r="AO50" s="225">
        <v>24.1</v>
      </c>
    </row>
    <row r="51" spans="1:41" x14ac:dyDescent="0.2">
      <c r="A51" s="1057"/>
      <c r="B51" s="389">
        <v>45426</v>
      </c>
      <c r="C51" s="432" t="str">
        <f t="shared" si="20"/>
        <v>(火)</v>
      </c>
      <c r="D51" s="473" t="s">
        <v>400</v>
      </c>
      <c r="E51" s="474">
        <v>0</v>
      </c>
      <c r="F51" s="475">
        <v>15</v>
      </c>
      <c r="G51" s="11">
        <v>19</v>
      </c>
      <c r="H51" s="223">
        <v>19</v>
      </c>
      <c r="I51" s="12">
        <v>27.1</v>
      </c>
      <c r="J51" s="225">
        <v>5.0999999999999996</v>
      </c>
      <c r="K51" s="11">
        <v>8.92</v>
      </c>
      <c r="L51" s="367">
        <v>6.95</v>
      </c>
      <c r="M51" s="114">
        <v>38.5</v>
      </c>
      <c r="N51" s="224">
        <v>8.6</v>
      </c>
      <c r="O51" s="12">
        <v>23</v>
      </c>
      <c r="P51" s="225">
        <v>25</v>
      </c>
      <c r="Q51" s="606">
        <v>68</v>
      </c>
      <c r="R51" s="224">
        <v>50</v>
      </c>
      <c r="S51" s="606">
        <v>90</v>
      </c>
      <c r="T51" s="224">
        <v>94</v>
      </c>
      <c r="U51" s="606">
        <v>60</v>
      </c>
      <c r="V51" s="224">
        <v>60</v>
      </c>
      <c r="W51" s="114">
        <v>30</v>
      </c>
      <c r="X51" s="224">
        <v>34</v>
      </c>
      <c r="Y51" s="11">
        <v>22.7</v>
      </c>
      <c r="Z51" s="607">
        <v>26.3</v>
      </c>
      <c r="AA51" s="12">
        <v>26.2</v>
      </c>
      <c r="AB51" s="225">
        <v>11.7</v>
      </c>
      <c r="AC51" s="614">
        <v>0</v>
      </c>
      <c r="AD51" s="478">
        <v>200</v>
      </c>
      <c r="AE51" s="644">
        <v>0</v>
      </c>
      <c r="AF51" s="610">
        <v>6892</v>
      </c>
      <c r="AG51" s="611">
        <v>2080</v>
      </c>
      <c r="AH51" s="612">
        <v>2092</v>
      </c>
      <c r="AI51" s="120"/>
      <c r="AJ51" s="3" t="s">
        <v>288</v>
      </c>
      <c r="AK51" s="893" t="s">
        <v>313</v>
      </c>
      <c r="AL51" s="11">
        <v>24.2</v>
      </c>
      <c r="AM51" s="225">
        <v>13.6</v>
      </c>
      <c r="AN51" s="12">
        <v>28.8</v>
      </c>
      <c r="AO51" s="225">
        <v>13.9</v>
      </c>
    </row>
    <row r="52" spans="1:41" x14ac:dyDescent="0.2">
      <c r="A52" s="1057"/>
      <c r="B52" s="389">
        <v>45427</v>
      </c>
      <c r="C52" s="432" t="str">
        <f t="shared" si="20"/>
        <v>(水)</v>
      </c>
      <c r="D52" s="473" t="s">
        <v>435</v>
      </c>
      <c r="E52" s="474">
        <v>1.1000000000000001</v>
      </c>
      <c r="F52" s="475">
        <v>18</v>
      </c>
      <c r="G52" s="11">
        <v>20.5</v>
      </c>
      <c r="H52" s="223">
        <v>19.5</v>
      </c>
      <c r="I52" s="12">
        <v>27.1</v>
      </c>
      <c r="J52" s="225">
        <v>7.2</v>
      </c>
      <c r="K52" s="11">
        <v>9.35</v>
      </c>
      <c r="L52" s="367">
        <v>6.99</v>
      </c>
      <c r="M52" s="114">
        <v>36.700000000000003</v>
      </c>
      <c r="N52" s="224">
        <v>9.6999999999999993</v>
      </c>
      <c r="O52" s="12">
        <v>20.5</v>
      </c>
      <c r="P52" s="225">
        <v>24.5</v>
      </c>
      <c r="Q52" s="606">
        <v>70</v>
      </c>
      <c r="R52" s="224">
        <v>46</v>
      </c>
      <c r="S52" s="606">
        <v>86</v>
      </c>
      <c r="T52" s="224">
        <v>89</v>
      </c>
      <c r="U52" s="606">
        <v>54</v>
      </c>
      <c r="V52" s="224">
        <v>58</v>
      </c>
      <c r="W52" s="114">
        <v>32</v>
      </c>
      <c r="X52" s="224">
        <v>31</v>
      </c>
      <c r="Y52" s="11">
        <v>22.7</v>
      </c>
      <c r="Z52" s="607">
        <v>23.4</v>
      </c>
      <c r="AA52" s="12">
        <v>27.5</v>
      </c>
      <c r="AB52" s="225">
        <v>13.9</v>
      </c>
      <c r="AC52" s="614">
        <v>0</v>
      </c>
      <c r="AD52" s="478">
        <v>190</v>
      </c>
      <c r="AE52" s="644">
        <v>0</v>
      </c>
      <c r="AF52" s="610">
        <v>8732</v>
      </c>
      <c r="AG52" s="611">
        <v>2080</v>
      </c>
      <c r="AH52" s="612">
        <v>1464</v>
      </c>
      <c r="AI52" s="120"/>
      <c r="AJ52" s="3" t="s">
        <v>289</v>
      </c>
      <c r="AK52" s="893" t="s">
        <v>313</v>
      </c>
      <c r="AL52" s="451"/>
      <c r="AM52" s="452">
        <v>0</v>
      </c>
      <c r="AN52" s="451"/>
      <c r="AO52" s="452">
        <v>0.15</v>
      </c>
    </row>
    <row r="53" spans="1:41" x14ac:dyDescent="0.2">
      <c r="A53" s="1057"/>
      <c r="B53" s="389">
        <v>45428</v>
      </c>
      <c r="C53" s="432" t="str">
        <f t="shared" si="20"/>
        <v>(木)</v>
      </c>
      <c r="D53" s="473" t="s">
        <v>412</v>
      </c>
      <c r="E53" s="474">
        <v>17.899999999999999</v>
      </c>
      <c r="F53" s="475">
        <v>16</v>
      </c>
      <c r="G53" s="11">
        <v>19</v>
      </c>
      <c r="H53" s="223">
        <v>22</v>
      </c>
      <c r="I53" s="12">
        <v>29.1</v>
      </c>
      <c r="J53" s="225">
        <v>4.2</v>
      </c>
      <c r="K53" s="11">
        <v>9.33</v>
      </c>
      <c r="L53" s="367">
        <v>7.07</v>
      </c>
      <c r="M53" s="114">
        <v>37.4</v>
      </c>
      <c r="N53" s="224">
        <v>7</v>
      </c>
      <c r="O53" s="12">
        <v>22</v>
      </c>
      <c r="P53" s="225">
        <v>24.4</v>
      </c>
      <c r="Q53" s="606">
        <v>79</v>
      </c>
      <c r="R53" s="224">
        <v>51</v>
      </c>
      <c r="S53" s="606">
        <v>97</v>
      </c>
      <c r="T53" s="224">
        <v>93</v>
      </c>
      <c r="U53" s="606">
        <v>58</v>
      </c>
      <c r="V53" s="224">
        <v>63</v>
      </c>
      <c r="W53" s="114">
        <v>39</v>
      </c>
      <c r="X53" s="224">
        <v>30</v>
      </c>
      <c r="Y53" s="11">
        <v>24.1</v>
      </c>
      <c r="Z53" s="607">
        <v>23.4</v>
      </c>
      <c r="AA53" s="12">
        <v>24.2</v>
      </c>
      <c r="AB53" s="225">
        <v>13.6</v>
      </c>
      <c r="AC53" s="614">
        <v>0</v>
      </c>
      <c r="AD53" s="478">
        <v>190</v>
      </c>
      <c r="AE53" s="644">
        <v>0</v>
      </c>
      <c r="AF53" s="610">
        <v>7082</v>
      </c>
      <c r="AG53" s="611">
        <v>1914</v>
      </c>
      <c r="AH53" s="612">
        <v>1708</v>
      </c>
      <c r="AI53" s="120"/>
      <c r="AJ53" s="3" t="s">
        <v>191</v>
      </c>
      <c r="AK53" s="893" t="s">
        <v>313</v>
      </c>
      <c r="AL53" s="114" t="s">
        <v>24</v>
      </c>
      <c r="AM53" s="224">
        <v>190</v>
      </c>
      <c r="AN53" s="276">
        <v>220</v>
      </c>
      <c r="AO53" s="224">
        <v>170</v>
      </c>
    </row>
    <row r="54" spans="1:41" x14ac:dyDescent="0.2">
      <c r="A54" s="1057"/>
      <c r="B54" s="389">
        <v>45429</v>
      </c>
      <c r="C54" s="432" t="str">
        <f t="shared" si="20"/>
        <v>(金)</v>
      </c>
      <c r="D54" s="473" t="s">
        <v>400</v>
      </c>
      <c r="E54" s="474">
        <v>0</v>
      </c>
      <c r="F54" s="475">
        <v>21</v>
      </c>
      <c r="G54" s="11">
        <v>20.5</v>
      </c>
      <c r="H54" s="223">
        <v>20</v>
      </c>
      <c r="I54" s="12">
        <v>20.6</v>
      </c>
      <c r="J54" s="225">
        <v>6</v>
      </c>
      <c r="K54" s="11">
        <v>7.94</v>
      </c>
      <c r="L54" s="367">
        <v>7</v>
      </c>
      <c r="M54" s="114">
        <v>30.3</v>
      </c>
      <c r="N54" s="224">
        <v>8.6</v>
      </c>
      <c r="O54" s="12">
        <v>20.100000000000001</v>
      </c>
      <c r="P54" s="225">
        <v>24.7</v>
      </c>
      <c r="Q54" s="606">
        <v>66</v>
      </c>
      <c r="R54" s="224">
        <v>48</v>
      </c>
      <c r="S54" s="606">
        <v>87</v>
      </c>
      <c r="T54" s="224">
        <v>88</v>
      </c>
      <c r="U54" s="606">
        <v>52</v>
      </c>
      <c r="V54" s="224">
        <v>60</v>
      </c>
      <c r="W54" s="114">
        <v>35</v>
      </c>
      <c r="X54" s="224">
        <v>28</v>
      </c>
      <c r="Y54" s="11">
        <v>20.6</v>
      </c>
      <c r="Z54" s="607">
        <v>24.9</v>
      </c>
      <c r="AA54" s="12">
        <v>17.7</v>
      </c>
      <c r="AB54" s="225">
        <v>11.7</v>
      </c>
      <c r="AC54" s="614">
        <v>0</v>
      </c>
      <c r="AD54" s="478">
        <v>190</v>
      </c>
      <c r="AE54" s="644">
        <v>0</v>
      </c>
      <c r="AF54" s="610">
        <v>6875</v>
      </c>
      <c r="AG54" s="611">
        <v>1260</v>
      </c>
      <c r="AH54" s="612">
        <v>2318</v>
      </c>
      <c r="AI54" s="120"/>
      <c r="AJ54" s="3" t="s">
        <v>192</v>
      </c>
      <c r="AK54" s="893" t="s">
        <v>313</v>
      </c>
      <c r="AL54" s="281" t="s">
        <v>24</v>
      </c>
      <c r="AM54" s="274">
        <v>0</v>
      </c>
      <c r="AN54" s="273">
        <v>1.01</v>
      </c>
      <c r="AO54" s="274">
        <v>0</v>
      </c>
    </row>
    <row r="55" spans="1:41" x14ac:dyDescent="0.2">
      <c r="A55" s="1057"/>
      <c r="B55" s="389">
        <v>45430</v>
      </c>
      <c r="C55" s="432" t="str">
        <f t="shared" si="20"/>
        <v>(土)</v>
      </c>
      <c r="D55" s="473" t="s">
        <v>400</v>
      </c>
      <c r="E55" s="474">
        <v>0</v>
      </c>
      <c r="F55" s="475">
        <v>24</v>
      </c>
      <c r="G55" s="11">
        <v>24.5</v>
      </c>
      <c r="H55" s="223">
        <v>21.5</v>
      </c>
      <c r="I55" s="12">
        <v>21.5</v>
      </c>
      <c r="J55" s="225">
        <v>5.4</v>
      </c>
      <c r="K55" s="11">
        <v>9.3800000000000008</v>
      </c>
      <c r="L55" s="367">
        <v>7.03</v>
      </c>
      <c r="M55" s="114">
        <v>28.1</v>
      </c>
      <c r="N55" s="224">
        <v>7.9</v>
      </c>
      <c r="O55" s="12">
        <v>21.3</v>
      </c>
      <c r="P55" s="225">
        <v>23.7</v>
      </c>
      <c r="Q55" s="606">
        <v>73</v>
      </c>
      <c r="R55" s="224">
        <v>48</v>
      </c>
      <c r="S55" s="606">
        <v>87</v>
      </c>
      <c r="T55" s="224">
        <v>91</v>
      </c>
      <c r="U55" s="606">
        <v>56</v>
      </c>
      <c r="V55" s="224">
        <v>61</v>
      </c>
      <c r="W55" s="114">
        <v>31</v>
      </c>
      <c r="X55" s="224">
        <v>30</v>
      </c>
      <c r="Y55" s="11">
        <v>22.4</v>
      </c>
      <c r="Z55" s="607">
        <v>22.4</v>
      </c>
      <c r="AA55" s="12">
        <v>29.1</v>
      </c>
      <c r="AB55" s="225">
        <v>12.3</v>
      </c>
      <c r="AC55" s="614">
        <v>0.05</v>
      </c>
      <c r="AD55" s="478">
        <v>190</v>
      </c>
      <c r="AE55" s="644">
        <v>0</v>
      </c>
      <c r="AF55" s="610">
        <v>7396</v>
      </c>
      <c r="AG55" s="611">
        <v>1914</v>
      </c>
      <c r="AH55" s="612">
        <v>2196</v>
      </c>
      <c r="AI55" s="120"/>
      <c r="AJ55" s="3" t="s">
        <v>290</v>
      </c>
      <c r="AK55" s="893" t="s">
        <v>313</v>
      </c>
      <c r="AL55" s="282" t="s">
        <v>24</v>
      </c>
      <c r="AM55" s="283" t="s">
        <v>24</v>
      </c>
      <c r="AN55" s="271">
        <v>0</v>
      </c>
      <c r="AO55" s="272">
        <v>0</v>
      </c>
    </row>
    <row r="56" spans="1:41" x14ac:dyDescent="0.2">
      <c r="A56" s="1057"/>
      <c r="B56" s="389">
        <v>45431</v>
      </c>
      <c r="C56" s="432" t="str">
        <f t="shared" si="20"/>
        <v>(日)</v>
      </c>
      <c r="D56" s="473" t="s">
        <v>416</v>
      </c>
      <c r="E56" s="474">
        <v>0.1</v>
      </c>
      <c r="F56" s="475">
        <v>21</v>
      </c>
      <c r="G56" s="11">
        <v>23</v>
      </c>
      <c r="H56" s="223">
        <v>22.5</v>
      </c>
      <c r="I56" s="12">
        <v>32.5</v>
      </c>
      <c r="J56" s="225">
        <v>8.1999999999999993</v>
      </c>
      <c r="K56" s="11">
        <v>9.11</v>
      </c>
      <c r="L56" s="367">
        <v>7.04</v>
      </c>
      <c r="M56" s="114">
        <v>37.4</v>
      </c>
      <c r="N56" s="224">
        <v>9.6999999999999993</v>
      </c>
      <c r="O56" s="12">
        <v>21.6</v>
      </c>
      <c r="P56" s="225">
        <v>24.8</v>
      </c>
      <c r="Q56" s="606">
        <v>77</v>
      </c>
      <c r="R56" s="224">
        <v>51</v>
      </c>
      <c r="S56" s="606">
        <v>98</v>
      </c>
      <c r="T56" s="224">
        <v>95</v>
      </c>
      <c r="U56" s="606">
        <v>60</v>
      </c>
      <c r="V56" s="224">
        <v>64</v>
      </c>
      <c r="W56" s="114">
        <v>38</v>
      </c>
      <c r="X56" s="224">
        <v>31</v>
      </c>
      <c r="Y56" s="11">
        <v>21.3</v>
      </c>
      <c r="Z56" s="607">
        <v>23.1</v>
      </c>
      <c r="AA56" s="12">
        <v>28.8</v>
      </c>
      <c r="AB56" s="225">
        <v>14.7</v>
      </c>
      <c r="AC56" s="614">
        <v>0</v>
      </c>
      <c r="AD56" s="478">
        <v>190</v>
      </c>
      <c r="AE56" s="644">
        <v>0</v>
      </c>
      <c r="AF56" s="610">
        <v>7060</v>
      </c>
      <c r="AG56" s="611">
        <v>1997</v>
      </c>
      <c r="AH56" s="612">
        <v>2440</v>
      </c>
      <c r="AI56" s="120"/>
      <c r="AJ56" s="3" t="s">
        <v>199</v>
      </c>
      <c r="AK56" s="893" t="s">
        <v>313</v>
      </c>
      <c r="AL56" s="11" t="s">
        <v>24</v>
      </c>
      <c r="AM56" s="223" t="s">
        <v>24</v>
      </c>
      <c r="AN56" s="276">
        <v>66.8</v>
      </c>
      <c r="AO56" s="288">
        <v>10.8</v>
      </c>
    </row>
    <row r="57" spans="1:41" x14ac:dyDescent="0.2">
      <c r="A57" s="1057"/>
      <c r="B57" s="389">
        <v>45432</v>
      </c>
      <c r="C57" s="432" t="str">
        <f t="shared" si="20"/>
        <v>(月)</v>
      </c>
      <c r="D57" s="473" t="s">
        <v>415</v>
      </c>
      <c r="E57" s="474">
        <v>17.600000000000001</v>
      </c>
      <c r="F57" s="475">
        <v>15</v>
      </c>
      <c r="G57" s="11">
        <v>18.5</v>
      </c>
      <c r="H57" s="223">
        <v>22</v>
      </c>
      <c r="I57" s="12">
        <v>28.8</v>
      </c>
      <c r="J57" s="225">
        <v>5.0999999999999996</v>
      </c>
      <c r="K57" s="11">
        <v>8.9600000000000009</v>
      </c>
      <c r="L57" s="367">
        <v>7.04</v>
      </c>
      <c r="M57" s="114">
        <v>33.200000000000003</v>
      </c>
      <c r="N57" s="224">
        <v>7.4</v>
      </c>
      <c r="O57" s="12">
        <v>21.7</v>
      </c>
      <c r="P57" s="225">
        <v>24.6</v>
      </c>
      <c r="Q57" s="606">
        <v>68</v>
      </c>
      <c r="R57" s="224">
        <v>50</v>
      </c>
      <c r="S57" s="606">
        <v>82</v>
      </c>
      <c r="T57" s="224">
        <v>86</v>
      </c>
      <c r="U57" s="606">
        <v>66</v>
      </c>
      <c r="V57" s="224">
        <v>54</v>
      </c>
      <c r="W57" s="114">
        <v>16</v>
      </c>
      <c r="X57" s="224">
        <v>32</v>
      </c>
      <c r="Y57" s="11">
        <v>22</v>
      </c>
      <c r="Z57" s="607">
        <v>22</v>
      </c>
      <c r="AA57" s="12">
        <v>23.1</v>
      </c>
      <c r="AB57" s="225">
        <v>13.6</v>
      </c>
      <c r="AC57" s="614">
        <v>0</v>
      </c>
      <c r="AD57" s="478">
        <v>190</v>
      </c>
      <c r="AE57" s="644">
        <v>0.22</v>
      </c>
      <c r="AF57" s="610">
        <v>7297</v>
      </c>
      <c r="AG57" s="611">
        <v>2030</v>
      </c>
      <c r="AH57" s="612">
        <v>2318</v>
      </c>
      <c r="AI57" s="120"/>
      <c r="AJ57" s="3" t="s">
        <v>291</v>
      </c>
      <c r="AK57" s="893"/>
      <c r="AL57" s="11" t="s">
        <v>24</v>
      </c>
      <c r="AM57" s="223" t="s">
        <v>24</v>
      </c>
      <c r="AN57" s="138">
        <v>0.5</v>
      </c>
      <c r="AO57" s="228">
        <v>-1.21</v>
      </c>
    </row>
    <row r="58" spans="1:41" x14ac:dyDescent="0.2">
      <c r="A58" s="1057"/>
      <c r="B58" s="389">
        <v>45433</v>
      </c>
      <c r="C58" s="432" t="str">
        <f t="shared" si="20"/>
        <v>(火)</v>
      </c>
      <c r="D58" s="473" t="s">
        <v>401</v>
      </c>
      <c r="E58" s="474">
        <v>0</v>
      </c>
      <c r="F58" s="475">
        <v>22</v>
      </c>
      <c r="G58" s="11">
        <v>23</v>
      </c>
      <c r="H58" s="223">
        <v>22</v>
      </c>
      <c r="I58" s="12">
        <v>21.1</v>
      </c>
      <c r="J58" s="225">
        <v>7.8</v>
      </c>
      <c r="K58" s="11">
        <v>8.8800000000000008</v>
      </c>
      <c r="L58" s="367">
        <v>7.04</v>
      </c>
      <c r="M58" s="114">
        <v>30.1</v>
      </c>
      <c r="N58" s="224">
        <v>8.9</v>
      </c>
      <c r="O58" s="12">
        <v>22.1</v>
      </c>
      <c r="P58" s="225">
        <v>25</v>
      </c>
      <c r="Q58" s="606">
        <v>76</v>
      </c>
      <c r="R58" s="224">
        <v>50</v>
      </c>
      <c r="S58" s="606">
        <v>92</v>
      </c>
      <c r="T58" s="224">
        <v>92</v>
      </c>
      <c r="U58" s="606">
        <v>60</v>
      </c>
      <c r="V58" s="224">
        <v>58</v>
      </c>
      <c r="W58" s="114">
        <v>32</v>
      </c>
      <c r="X58" s="224">
        <v>34</v>
      </c>
      <c r="Y58" s="11">
        <v>24.9</v>
      </c>
      <c r="Z58" s="607">
        <v>23.4</v>
      </c>
      <c r="AA58" s="12">
        <v>19.899999999999999</v>
      </c>
      <c r="AB58" s="225">
        <v>13.9</v>
      </c>
      <c r="AC58" s="614">
        <v>0.05</v>
      </c>
      <c r="AD58" s="478">
        <v>190</v>
      </c>
      <c r="AE58" s="644">
        <v>0.22</v>
      </c>
      <c r="AF58" s="610">
        <v>7059</v>
      </c>
      <c r="AG58" s="611">
        <v>2163</v>
      </c>
      <c r="AH58" s="612">
        <v>2318</v>
      </c>
      <c r="AI58" s="120"/>
      <c r="AJ58" s="3" t="s">
        <v>14</v>
      </c>
      <c r="AK58" s="893" t="s">
        <v>313</v>
      </c>
      <c r="AL58" s="138">
        <v>18</v>
      </c>
      <c r="AM58" s="228">
        <v>7</v>
      </c>
      <c r="AN58" s="138">
        <v>12.2</v>
      </c>
      <c r="AO58" s="228">
        <v>6.2</v>
      </c>
    </row>
    <row r="59" spans="1:41" x14ac:dyDescent="0.2">
      <c r="A59" s="1057"/>
      <c r="B59" s="389">
        <v>45434</v>
      </c>
      <c r="C59" s="432" t="str">
        <f t="shared" si="20"/>
        <v>(水)</v>
      </c>
      <c r="D59" s="473" t="s">
        <v>400</v>
      </c>
      <c r="E59" s="474">
        <v>0</v>
      </c>
      <c r="F59" s="475">
        <v>19</v>
      </c>
      <c r="G59" s="11">
        <v>22</v>
      </c>
      <c r="H59" s="223">
        <v>22</v>
      </c>
      <c r="I59" s="12">
        <v>37.799999999999997</v>
      </c>
      <c r="J59" s="225">
        <v>6.2</v>
      </c>
      <c r="K59" s="11">
        <v>8.93</v>
      </c>
      <c r="L59" s="367">
        <v>7.08</v>
      </c>
      <c r="M59" s="114">
        <v>46.7</v>
      </c>
      <c r="N59" s="224">
        <v>7.8</v>
      </c>
      <c r="O59" s="12">
        <v>21.6</v>
      </c>
      <c r="P59" s="225">
        <v>27</v>
      </c>
      <c r="Q59" s="606">
        <v>76</v>
      </c>
      <c r="R59" s="224">
        <v>52</v>
      </c>
      <c r="S59" s="606">
        <v>90</v>
      </c>
      <c r="T59" s="224">
        <v>96</v>
      </c>
      <c r="U59" s="606">
        <v>58</v>
      </c>
      <c r="V59" s="224">
        <v>61</v>
      </c>
      <c r="W59" s="114">
        <v>32</v>
      </c>
      <c r="X59" s="224">
        <v>35</v>
      </c>
      <c r="Y59" s="11">
        <v>20.6</v>
      </c>
      <c r="Z59" s="607">
        <v>22.7</v>
      </c>
      <c r="AA59" s="12">
        <v>27.2</v>
      </c>
      <c r="AB59" s="225">
        <v>12</v>
      </c>
      <c r="AC59" s="614">
        <v>0.05</v>
      </c>
      <c r="AD59" s="478">
        <v>170</v>
      </c>
      <c r="AE59" s="644">
        <v>0.21</v>
      </c>
      <c r="AF59" s="610">
        <v>7194</v>
      </c>
      <c r="AG59" s="611">
        <v>2329</v>
      </c>
      <c r="AH59" s="612">
        <v>2318</v>
      </c>
      <c r="AI59" s="120"/>
      <c r="AJ59" s="3" t="s">
        <v>15</v>
      </c>
      <c r="AK59" s="893" t="s">
        <v>313</v>
      </c>
      <c r="AL59" s="138">
        <v>7.1</v>
      </c>
      <c r="AM59" s="228">
        <v>3.8</v>
      </c>
      <c r="AN59" s="13" t="s">
        <v>24</v>
      </c>
      <c r="AO59" s="227" t="s">
        <v>24</v>
      </c>
    </row>
    <row r="60" spans="1:41" x14ac:dyDescent="0.2">
      <c r="A60" s="1057"/>
      <c r="B60" s="389">
        <v>45435</v>
      </c>
      <c r="C60" s="432" t="str">
        <f t="shared" si="20"/>
        <v>(木)</v>
      </c>
      <c r="D60" s="473" t="s">
        <v>400</v>
      </c>
      <c r="E60" s="474">
        <v>0</v>
      </c>
      <c r="F60" s="475">
        <v>21</v>
      </c>
      <c r="G60" s="11">
        <v>22.5</v>
      </c>
      <c r="H60" s="223">
        <v>22</v>
      </c>
      <c r="I60" s="12">
        <v>32.700000000000003</v>
      </c>
      <c r="J60" s="225">
        <v>5</v>
      </c>
      <c r="K60" s="11">
        <v>9.09</v>
      </c>
      <c r="L60" s="367">
        <v>7.02</v>
      </c>
      <c r="M60" s="114">
        <v>39.700000000000003</v>
      </c>
      <c r="N60" s="224">
        <v>7.2</v>
      </c>
      <c r="O60" s="12">
        <v>20.8</v>
      </c>
      <c r="P60" s="225">
        <v>27.1</v>
      </c>
      <c r="Q60" s="606">
        <v>78</v>
      </c>
      <c r="R60" s="224">
        <v>56</v>
      </c>
      <c r="S60" s="606">
        <v>96</v>
      </c>
      <c r="T60" s="224">
        <v>102</v>
      </c>
      <c r="U60" s="606">
        <v>58</v>
      </c>
      <c r="V60" s="224">
        <v>65</v>
      </c>
      <c r="W60" s="114">
        <v>38</v>
      </c>
      <c r="X60" s="224">
        <v>37</v>
      </c>
      <c r="Y60" s="11">
        <v>28.8</v>
      </c>
      <c r="Z60" s="607">
        <v>27</v>
      </c>
      <c r="AA60" s="12">
        <v>24</v>
      </c>
      <c r="AB60" s="225">
        <v>12.1</v>
      </c>
      <c r="AC60" s="614">
        <v>0</v>
      </c>
      <c r="AD60" s="478">
        <v>190</v>
      </c>
      <c r="AE60" s="644">
        <v>0</v>
      </c>
      <c r="AF60" s="610">
        <v>7303</v>
      </c>
      <c r="AG60" s="611">
        <v>2247</v>
      </c>
      <c r="AH60" s="612">
        <v>2340</v>
      </c>
      <c r="AI60" s="120"/>
      <c r="AJ60" s="3" t="s">
        <v>193</v>
      </c>
      <c r="AK60" s="893" t="s">
        <v>313</v>
      </c>
      <c r="AL60" s="138">
        <v>10</v>
      </c>
      <c r="AM60" s="228">
        <v>8.4</v>
      </c>
      <c r="AN60" s="13" t="s">
        <v>24</v>
      </c>
      <c r="AO60" s="227" t="s">
        <v>24</v>
      </c>
    </row>
    <row r="61" spans="1:41" x14ac:dyDescent="0.2">
      <c r="A61" s="1057"/>
      <c r="B61" s="389">
        <v>45436</v>
      </c>
      <c r="C61" s="432" t="str">
        <f t="shared" si="20"/>
        <v>(金)</v>
      </c>
      <c r="D61" s="473" t="s">
        <v>400</v>
      </c>
      <c r="E61" s="474">
        <v>0</v>
      </c>
      <c r="F61" s="475">
        <v>24</v>
      </c>
      <c r="G61" s="11">
        <v>23</v>
      </c>
      <c r="H61" s="223">
        <v>22</v>
      </c>
      <c r="I61" s="12">
        <v>27.8</v>
      </c>
      <c r="J61" s="225">
        <v>6.9</v>
      </c>
      <c r="K61" s="11">
        <v>8.9700000000000006</v>
      </c>
      <c r="L61" s="367">
        <v>7.04</v>
      </c>
      <c r="M61" s="114">
        <v>35.700000000000003</v>
      </c>
      <c r="N61" s="224">
        <v>9.1999999999999993</v>
      </c>
      <c r="O61" s="12">
        <v>22.5</v>
      </c>
      <c r="P61" s="225">
        <v>24.7</v>
      </c>
      <c r="Q61" s="606">
        <v>82</v>
      </c>
      <c r="R61" s="224">
        <v>50</v>
      </c>
      <c r="S61" s="606">
        <v>100</v>
      </c>
      <c r="T61" s="224">
        <v>98</v>
      </c>
      <c r="U61" s="606">
        <v>60</v>
      </c>
      <c r="V61" s="224">
        <v>64</v>
      </c>
      <c r="W61" s="114">
        <v>40</v>
      </c>
      <c r="X61" s="224">
        <v>34</v>
      </c>
      <c r="Y61" s="11">
        <v>22</v>
      </c>
      <c r="Z61" s="607">
        <v>24.1</v>
      </c>
      <c r="AA61" s="12">
        <v>25.3</v>
      </c>
      <c r="AB61" s="225">
        <v>12.6</v>
      </c>
      <c r="AC61" s="614">
        <v>0.05</v>
      </c>
      <c r="AD61" s="478">
        <v>200</v>
      </c>
      <c r="AE61" s="644">
        <v>0</v>
      </c>
      <c r="AF61" s="610">
        <v>7364</v>
      </c>
      <c r="AG61" s="611">
        <v>2080</v>
      </c>
      <c r="AH61" s="612">
        <v>2318</v>
      </c>
      <c r="AI61" s="120"/>
      <c r="AJ61" s="3" t="s">
        <v>16</v>
      </c>
      <c r="AK61" s="893" t="s">
        <v>313</v>
      </c>
      <c r="AL61" s="305">
        <v>0</v>
      </c>
      <c r="AM61" s="306">
        <v>0.28000000000000003</v>
      </c>
      <c r="AN61" s="284" t="s">
        <v>24</v>
      </c>
      <c r="AO61" s="285" t="s">
        <v>24</v>
      </c>
    </row>
    <row r="62" spans="1:41" x14ac:dyDescent="0.2">
      <c r="A62" s="1057"/>
      <c r="B62" s="389">
        <v>45437</v>
      </c>
      <c r="C62" s="432" t="str">
        <f t="shared" si="20"/>
        <v>(土)</v>
      </c>
      <c r="D62" s="473" t="s">
        <v>400</v>
      </c>
      <c r="E62" s="474">
        <v>0</v>
      </c>
      <c r="F62" s="475">
        <v>20</v>
      </c>
      <c r="G62" s="11">
        <v>22</v>
      </c>
      <c r="H62" s="223">
        <v>22</v>
      </c>
      <c r="I62" s="12">
        <v>37.5</v>
      </c>
      <c r="J62" s="225">
        <v>7.4</v>
      </c>
      <c r="K62" s="11">
        <v>9.16</v>
      </c>
      <c r="L62" s="367">
        <v>7.16</v>
      </c>
      <c r="M62" s="114">
        <v>49.5</v>
      </c>
      <c r="N62" s="224">
        <v>9.6</v>
      </c>
      <c r="O62" s="12">
        <v>21</v>
      </c>
      <c r="P62" s="225">
        <v>24.1</v>
      </c>
      <c r="Q62" s="606">
        <v>74</v>
      </c>
      <c r="R62" s="224">
        <v>54</v>
      </c>
      <c r="S62" s="606">
        <v>101</v>
      </c>
      <c r="T62" s="224">
        <v>96</v>
      </c>
      <c r="U62" s="606">
        <v>57</v>
      </c>
      <c r="V62" s="224">
        <v>64</v>
      </c>
      <c r="W62" s="114">
        <v>44</v>
      </c>
      <c r="X62" s="224">
        <v>32</v>
      </c>
      <c r="Y62" s="11">
        <v>24.5</v>
      </c>
      <c r="Z62" s="607">
        <v>23.4</v>
      </c>
      <c r="AA62" s="12">
        <v>27.7</v>
      </c>
      <c r="AB62" s="225">
        <v>12.3</v>
      </c>
      <c r="AC62" s="614">
        <v>0</v>
      </c>
      <c r="AD62" s="478">
        <v>200</v>
      </c>
      <c r="AE62" s="644">
        <v>0</v>
      </c>
      <c r="AF62" s="610">
        <v>6542</v>
      </c>
      <c r="AG62" s="611">
        <v>1157</v>
      </c>
      <c r="AH62" s="612">
        <v>1888</v>
      </c>
      <c r="AI62" s="120"/>
      <c r="AJ62" s="3" t="s">
        <v>195</v>
      </c>
      <c r="AK62" s="893" t="s">
        <v>313</v>
      </c>
      <c r="AL62" s="140">
        <v>2.2999999999999998</v>
      </c>
      <c r="AM62" s="229">
        <v>1.3</v>
      </c>
      <c r="AN62" s="13" t="s">
        <v>24</v>
      </c>
      <c r="AO62" s="227" t="s">
        <v>24</v>
      </c>
    </row>
    <row r="63" spans="1:41" x14ac:dyDescent="0.2">
      <c r="A63" s="1057"/>
      <c r="B63" s="389">
        <v>45438</v>
      </c>
      <c r="C63" s="432" t="str">
        <f t="shared" si="20"/>
        <v>(日)</v>
      </c>
      <c r="D63" s="473" t="s">
        <v>401</v>
      </c>
      <c r="E63" s="474">
        <v>0</v>
      </c>
      <c r="F63" s="475">
        <v>22</v>
      </c>
      <c r="G63" s="11">
        <v>22</v>
      </c>
      <c r="H63" s="223">
        <v>22</v>
      </c>
      <c r="I63" s="12">
        <v>38.700000000000003</v>
      </c>
      <c r="J63" s="225">
        <v>9.3000000000000007</v>
      </c>
      <c r="K63" s="11">
        <v>9.11</v>
      </c>
      <c r="L63" s="367">
        <v>7.13</v>
      </c>
      <c r="M63" s="114">
        <v>44.7</v>
      </c>
      <c r="N63" s="224">
        <v>10</v>
      </c>
      <c r="O63" s="12">
        <v>20.7</v>
      </c>
      <c r="P63" s="225">
        <v>27.2</v>
      </c>
      <c r="Q63" s="606">
        <v>72</v>
      </c>
      <c r="R63" s="224">
        <v>55</v>
      </c>
      <c r="S63" s="606">
        <v>90</v>
      </c>
      <c r="T63" s="224">
        <v>96</v>
      </c>
      <c r="U63" s="606">
        <v>60</v>
      </c>
      <c r="V63" s="224">
        <v>66</v>
      </c>
      <c r="W63" s="114">
        <v>30</v>
      </c>
      <c r="X63" s="224">
        <v>30</v>
      </c>
      <c r="Y63" s="11">
        <v>26.3</v>
      </c>
      <c r="Z63" s="607">
        <v>24.1</v>
      </c>
      <c r="AA63" s="12">
        <v>27.8</v>
      </c>
      <c r="AB63" s="225">
        <v>12.6</v>
      </c>
      <c r="AC63" s="614">
        <v>0.05</v>
      </c>
      <c r="AD63" s="478">
        <v>190</v>
      </c>
      <c r="AE63" s="644">
        <v>0</v>
      </c>
      <c r="AF63" s="610">
        <v>6317</v>
      </c>
      <c r="AG63" s="611">
        <v>1747</v>
      </c>
      <c r="AH63" s="612">
        <v>2318</v>
      </c>
      <c r="AI63" s="120"/>
      <c r="AJ63" s="3" t="s">
        <v>196</v>
      </c>
      <c r="AK63" s="893" t="s">
        <v>313</v>
      </c>
      <c r="AL63" s="307">
        <v>0.22</v>
      </c>
      <c r="AM63" s="308">
        <v>0</v>
      </c>
      <c r="AN63" s="286" t="s">
        <v>24</v>
      </c>
      <c r="AO63" s="287" t="s">
        <v>24</v>
      </c>
    </row>
    <row r="64" spans="1:41" x14ac:dyDescent="0.2">
      <c r="A64" s="1057"/>
      <c r="B64" s="389">
        <v>45439</v>
      </c>
      <c r="C64" s="432" t="str">
        <f t="shared" si="20"/>
        <v>(月)</v>
      </c>
      <c r="D64" s="473" t="s">
        <v>418</v>
      </c>
      <c r="E64" s="474">
        <v>0.7</v>
      </c>
      <c r="F64" s="475">
        <v>23</v>
      </c>
      <c r="G64" s="11">
        <v>23</v>
      </c>
      <c r="H64" s="223">
        <v>22.5</v>
      </c>
      <c r="I64" s="12">
        <v>41.3</v>
      </c>
      <c r="J64" s="225">
        <v>6.7</v>
      </c>
      <c r="K64" s="11">
        <v>8.8699999999999992</v>
      </c>
      <c r="L64" s="367">
        <v>7.04</v>
      </c>
      <c r="M64" s="114">
        <v>49.4</v>
      </c>
      <c r="N64" s="224">
        <v>9.1999999999999993</v>
      </c>
      <c r="O64" s="12">
        <v>21.3</v>
      </c>
      <c r="P64" s="225">
        <v>28.1</v>
      </c>
      <c r="Q64" s="606">
        <v>76</v>
      </c>
      <c r="R64" s="224">
        <v>56</v>
      </c>
      <c r="S64" s="606">
        <v>84</v>
      </c>
      <c r="T64" s="224">
        <v>92</v>
      </c>
      <c r="U64" s="606">
        <v>60</v>
      </c>
      <c r="V64" s="224">
        <v>62</v>
      </c>
      <c r="W64" s="114">
        <v>24</v>
      </c>
      <c r="X64" s="224">
        <v>30</v>
      </c>
      <c r="Y64" s="11">
        <v>21.3</v>
      </c>
      <c r="Z64" s="607">
        <v>25.2</v>
      </c>
      <c r="AA64" s="12">
        <v>28.8</v>
      </c>
      <c r="AB64" s="225">
        <v>13.9</v>
      </c>
      <c r="AC64" s="614">
        <v>0.15</v>
      </c>
      <c r="AD64" s="478">
        <v>190</v>
      </c>
      <c r="AE64" s="644">
        <v>0</v>
      </c>
      <c r="AF64" s="610">
        <v>6629</v>
      </c>
      <c r="AG64" s="611">
        <v>1831</v>
      </c>
      <c r="AH64" s="612">
        <v>2318</v>
      </c>
      <c r="AI64" s="120"/>
      <c r="AJ64" s="3" t="s">
        <v>197</v>
      </c>
      <c r="AK64" s="893" t="s">
        <v>313</v>
      </c>
      <c r="AL64" s="138">
        <v>21</v>
      </c>
      <c r="AM64" s="228">
        <v>51</v>
      </c>
      <c r="AN64" s="11" t="s">
        <v>24</v>
      </c>
      <c r="AO64" s="223" t="s">
        <v>24</v>
      </c>
    </row>
    <row r="65" spans="1:42" x14ac:dyDescent="0.2">
      <c r="A65" s="1057"/>
      <c r="B65" s="389">
        <v>45440</v>
      </c>
      <c r="C65" s="432" t="str">
        <f t="shared" si="20"/>
        <v>(火)</v>
      </c>
      <c r="D65" s="473" t="s">
        <v>417</v>
      </c>
      <c r="E65" s="474">
        <v>15.2</v>
      </c>
      <c r="F65" s="475">
        <v>24</v>
      </c>
      <c r="G65" s="11">
        <v>25</v>
      </c>
      <c r="H65" s="223">
        <v>23.5</v>
      </c>
      <c r="I65" s="12">
        <v>40.700000000000003</v>
      </c>
      <c r="J65" s="225">
        <v>7.9</v>
      </c>
      <c r="K65" s="11">
        <v>8.64</v>
      </c>
      <c r="L65" s="367">
        <v>7.13</v>
      </c>
      <c r="M65" s="114">
        <v>51.9</v>
      </c>
      <c r="N65" s="224">
        <v>10.5</v>
      </c>
      <c r="O65" s="12">
        <v>22.9</v>
      </c>
      <c r="P65" s="225">
        <v>28.2</v>
      </c>
      <c r="Q65" s="606">
        <v>70</v>
      </c>
      <c r="R65" s="224">
        <v>54</v>
      </c>
      <c r="S65" s="606">
        <v>100</v>
      </c>
      <c r="T65" s="224">
        <v>94</v>
      </c>
      <c r="U65" s="606">
        <v>66</v>
      </c>
      <c r="V65" s="224">
        <v>58</v>
      </c>
      <c r="W65" s="114">
        <v>34</v>
      </c>
      <c r="X65" s="224">
        <v>36</v>
      </c>
      <c r="Y65" s="11">
        <v>19.899999999999999</v>
      </c>
      <c r="Z65" s="607">
        <v>24.1</v>
      </c>
      <c r="AA65" s="12">
        <v>28.8</v>
      </c>
      <c r="AB65" s="225">
        <v>13.9</v>
      </c>
      <c r="AC65" s="614">
        <v>0.15</v>
      </c>
      <c r="AD65" s="478">
        <v>170</v>
      </c>
      <c r="AE65" s="644">
        <v>0</v>
      </c>
      <c r="AF65" s="610">
        <v>7247</v>
      </c>
      <c r="AG65" s="611">
        <v>1997</v>
      </c>
      <c r="AH65" s="612">
        <v>2234</v>
      </c>
      <c r="AI65" s="120"/>
      <c r="AJ65" s="3" t="s">
        <v>17</v>
      </c>
      <c r="AK65" s="893" t="s">
        <v>313</v>
      </c>
      <c r="AL65" s="138">
        <v>1.7</v>
      </c>
      <c r="AM65" s="228">
        <v>2.6</v>
      </c>
      <c r="AN65" s="11" t="s">
        <v>24</v>
      </c>
      <c r="AO65" s="223" t="s">
        <v>24</v>
      </c>
    </row>
    <row r="66" spans="1:42" x14ac:dyDescent="0.2">
      <c r="A66" s="1057"/>
      <c r="B66" s="389">
        <v>45441</v>
      </c>
      <c r="C66" s="432" t="str">
        <f t="shared" si="20"/>
        <v>(水)</v>
      </c>
      <c r="D66" s="473" t="s">
        <v>412</v>
      </c>
      <c r="E66" s="474">
        <v>0.1</v>
      </c>
      <c r="F66" s="475">
        <v>18</v>
      </c>
      <c r="G66" s="11">
        <v>20.5</v>
      </c>
      <c r="H66" s="223">
        <v>22</v>
      </c>
      <c r="I66" s="12">
        <v>37.4</v>
      </c>
      <c r="J66" s="225">
        <v>6.5</v>
      </c>
      <c r="K66" s="11">
        <v>8.07</v>
      </c>
      <c r="L66" s="367">
        <v>7</v>
      </c>
      <c r="M66" s="114">
        <v>52.2</v>
      </c>
      <c r="N66" s="224">
        <v>11.9</v>
      </c>
      <c r="O66" s="12">
        <v>22.8</v>
      </c>
      <c r="P66" s="225">
        <v>29.1</v>
      </c>
      <c r="Q66" s="606">
        <v>82</v>
      </c>
      <c r="R66" s="224">
        <v>60</v>
      </c>
      <c r="S66" s="606">
        <v>94</v>
      </c>
      <c r="T66" s="224">
        <v>104</v>
      </c>
      <c r="U66" s="606">
        <v>68</v>
      </c>
      <c r="V66" s="224">
        <v>70</v>
      </c>
      <c r="W66" s="114">
        <v>26</v>
      </c>
      <c r="X66" s="224">
        <v>34</v>
      </c>
      <c r="Y66" s="11">
        <v>24.9</v>
      </c>
      <c r="Z66" s="607">
        <v>24.1</v>
      </c>
      <c r="AA66" s="12">
        <v>26.2</v>
      </c>
      <c r="AB66" s="225">
        <v>11.7</v>
      </c>
      <c r="AC66" s="614">
        <v>0.1</v>
      </c>
      <c r="AD66" s="478">
        <v>180</v>
      </c>
      <c r="AE66" s="644">
        <v>0</v>
      </c>
      <c r="AF66" s="610">
        <v>7770</v>
      </c>
      <c r="AG66" s="611">
        <v>2163</v>
      </c>
      <c r="AH66" s="612">
        <v>2318</v>
      </c>
      <c r="AI66" s="120"/>
      <c r="AJ66" s="290"/>
      <c r="AK66" s="893"/>
      <c r="AL66" s="352"/>
      <c r="AM66" s="223"/>
      <c r="AN66" s="352"/>
      <c r="AO66" s="223"/>
    </row>
    <row r="67" spans="1:42" x14ac:dyDescent="0.2">
      <c r="A67" s="1057"/>
      <c r="B67" s="389">
        <v>45442</v>
      </c>
      <c r="C67" s="432" t="str">
        <f t="shared" si="20"/>
        <v>(木)</v>
      </c>
      <c r="D67" s="473" t="s">
        <v>400</v>
      </c>
      <c r="E67" s="474">
        <v>0</v>
      </c>
      <c r="F67" s="475">
        <v>21</v>
      </c>
      <c r="G67" s="11">
        <v>24.5</v>
      </c>
      <c r="H67" s="223">
        <v>23</v>
      </c>
      <c r="I67" s="12">
        <v>42.2</v>
      </c>
      <c r="J67" s="225">
        <v>9.6999999999999993</v>
      </c>
      <c r="K67" s="11">
        <v>8.83</v>
      </c>
      <c r="L67" s="367">
        <v>7.23</v>
      </c>
      <c r="M67" s="114">
        <v>52.5</v>
      </c>
      <c r="N67" s="224">
        <v>13.6</v>
      </c>
      <c r="O67" s="12">
        <v>25.9</v>
      </c>
      <c r="P67" s="225">
        <v>30.3</v>
      </c>
      <c r="Q67" s="606">
        <v>82</v>
      </c>
      <c r="R67" s="224">
        <v>69</v>
      </c>
      <c r="S67" s="606">
        <v>104</v>
      </c>
      <c r="T67" s="224">
        <v>109</v>
      </c>
      <c r="U67" s="606">
        <v>72</v>
      </c>
      <c r="V67" s="224">
        <v>72</v>
      </c>
      <c r="W67" s="114">
        <v>32</v>
      </c>
      <c r="X67" s="224">
        <v>37</v>
      </c>
      <c r="Y67" s="11">
        <v>21.3</v>
      </c>
      <c r="Z67" s="607">
        <v>25.9</v>
      </c>
      <c r="AA67" s="12">
        <v>29.1</v>
      </c>
      <c r="AB67" s="225">
        <v>15.3</v>
      </c>
      <c r="AC67" s="614">
        <v>0.05</v>
      </c>
      <c r="AD67" s="478">
        <v>190</v>
      </c>
      <c r="AE67" s="644">
        <v>0</v>
      </c>
      <c r="AF67" s="610">
        <v>9212</v>
      </c>
      <c r="AG67" s="611">
        <v>1913</v>
      </c>
      <c r="AH67" s="612">
        <v>2440</v>
      </c>
      <c r="AI67" s="120"/>
      <c r="AJ67" s="293"/>
      <c r="AK67" s="344"/>
      <c r="AL67" s="368"/>
      <c r="AM67" s="300"/>
      <c r="AN67" s="368"/>
      <c r="AO67" s="300"/>
    </row>
    <row r="68" spans="1:42" x14ac:dyDescent="0.2">
      <c r="A68" s="1057"/>
      <c r="B68" s="329">
        <v>45443</v>
      </c>
      <c r="C68" s="433" t="str">
        <f t="shared" si="20"/>
        <v>(金)</v>
      </c>
      <c r="D68" s="507" t="s">
        <v>412</v>
      </c>
      <c r="E68" s="508">
        <v>39</v>
      </c>
      <c r="F68" s="509">
        <v>16</v>
      </c>
      <c r="G68" s="309">
        <v>20.5</v>
      </c>
      <c r="H68" s="510">
        <v>23</v>
      </c>
      <c r="I68" s="511">
        <v>49.5</v>
      </c>
      <c r="J68" s="512">
        <v>10.3</v>
      </c>
      <c r="K68" s="309">
        <v>8.77</v>
      </c>
      <c r="L68" s="645">
        <v>7.07</v>
      </c>
      <c r="M68" s="646">
        <v>63.6</v>
      </c>
      <c r="N68" s="513">
        <v>13.4</v>
      </c>
      <c r="O68" s="511">
        <v>24.4</v>
      </c>
      <c r="P68" s="512">
        <v>29.5</v>
      </c>
      <c r="Q68" s="647">
        <v>82</v>
      </c>
      <c r="R68" s="513">
        <v>60</v>
      </c>
      <c r="S68" s="647">
        <v>96</v>
      </c>
      <c r="T68" s="513">
        <v>102</v>
      </c>
      <c r="U68" s="647">
        <v>63</v>
      </c>
      <c r="V68" s="513">
        <v>66</v>
      </c>
      <c r="W68" s="646">
        <v>33</v>
      </c>
      <c r="X68" s="513">
        <v>36</v>
      </c>
      <c r="Y68" s="309">
        <v>21.3</v>
      </c>
      <c r="Z68" s="648">
        <v>28.8</v>
      </c>
      <c r="AA68" s="511">
        <v>30.3</v>
      </c>
      <c r="AB68" s="512">
        <v>12.3</v>
      </c>
      <c r="AC68" s="649">
        <v>0.05</v>
      </c>
      <c r="AD68" s="515">
        <v>200</v>
      </c>
      <c r="AE68" s="650">
        <v>0</v>
      </c>
      <c r="AF68" s="548">
        <v>7803</v>
      </c>
      <c r="AG68" s="651">
        <v>1914</v>
      </c>
      <c r="AH68" s="652">
        <v>2318</v>
      </c>
      <c r="AI68" s="120"/>
      <c r="AJ68" s="104" t="s">
        <v>238</v>
      </c>
      <c r="AK68" s="896"/>
      <c r="AL68" s="107"/>
      <c r="AM68" s="107"/>
      <c r="AN68" s="107"/>
      <c r="AO68" s="718"/>
    </row>
    <row r="69" spans="1:42" s="1" customFormat="1" ht="13.5" customHeight="1" x14ac:dyDescent="0.2">
      <c r="A69" s="1057"/>
      <c r="B69" s="1043" t="s">
        <v>239</v>
      </c>
      <c r="C69" s="1043"/>
      <c r="D69" s="479"/>
      <c r="E69" s="464">
        <f>MAX(E38:E68)</f>
        <v>49</v>
      </c>
      <c r="F69" s="480">
        <f t="shared" ref="F69:AH69" si="21">IF(COUNT(F38:F68)=0,"",MAX(F38:F68))</f>
        <v>24</v>
      </c>
      <c r="G69" s="10">
        <f t="shared" si="21"/>
        <v>25</v>
      </c>
      <c r="H69" s="222">
        <f t="shared" si="21"/>
        <v>23.5</v>
      </c>
      <c r="I69" s="466">
        <f t="shared" si="21"/>
        <v>49.5</v>
      </c>
      <c r="J69" s="467">
        <f t="shared" si="21"/>
        <v>11.4</v>
      </c>
      <c r="K69" s="10">
        <f t="shared" si="21"/>
        <v>9.64</v>
      </c>
      <c r="L69" s="615">
        <f t="shared" si="21"/>
        <v>7.23</v>
      </c>
      <c r="M69" s="599">
        <f t="shared" ref="M69:N69" si="22">IF(COUNT(M38:M68)=0,"",MAX(M38:M68))</f>
        <v>63.6</v>
      </c>
      <c r="N69" s="598">
        <f t="shared" si="22"/>
        <v>13.6</v>
      </c>
      <c r="O69" s="466">
        <f t="shared" si="21"/>
        <v>25.9</v>
      </c>
      <c r="P69" s="467">
        <f t="shared" si="21"/>
        <v>30.3</v>
      </c>
      <c r="Q69" s="598">
        <f t="shared" ref="Q69:AC69" si="23">IF(COUNT(Q38:Q68)=0,"",MAX(Q38:Q68))</f>
        <v>82</v>
      </c>
      <c r="R69" s="598">
        <f t="shared" si="23"/>
        <v>69</v>
      </c>
      <c r="S69" s="599">
        <f t="shared" si="23"/>
        <v>104</v>
      </c>
      <c r="T69" s="468">
        <f t="shared" si="23"/>
        <v>109</v>
      </c>
      <c r="U69" s="617">
        <f t="shared" si="23"/>
        <v>72</v>
      </c>
      <c r="V69" s="469">
        <f t="shared" si="23"/>
        <v>72</v>
      </c>
      <c r="W69" s="617">
        <f t="shared" si="23"/>
        <v>44</v>
      </c>
      <c r="X69" s="469">
        <f t="shared" si="23"/>
        <v>38</v>
      </c>
      <c r="Y69" s="10">
        <f t="shared" si="23"/>
        <v>28.8</v>
      </c>
      <c r="Z69" s="600">
        <f t="shared" si="23"/>
        <v>30.5</v>
      </c>
      <c r="AA69" s="466">
        <f t="shared" si="23"/>
        <v>32.200000000000003</v>
      </c>
      <c r="AB69" s="467">
        <f t="shared" si="23"/>
        <v>19.3</v>
      </c>
      <c r="AC69" s="618">
        <f t="shared" si="23"/>
        <v>0.15</v>
      </c>
      <c r="AD69" s="484">
        <f t="shared" si="21"/>
        <v>220</v>
      </c>
      <c r="AE69" s="619">
        <f t="shared" si="21"/>
        <v>0.22</v>
      </c>
      <c r="AF69" s="620">
        <f>IF(COUNT(AF38:AF68)=0,"",MAX(AF38:AF68))</f>
        <v>9212</v>
      </c>
      <c r="AG69" s="621">
        <f>IF(COUNT(AG38:AG68)=0,"",MAX(AG38:AG68))</f>
        <v>2745</v>
      </c>
      <c r="AH69" s="653">
        <f t="shared" si="21"/>
        <v>2440</v>
      </c>
      <c r="AI69" s="120"/>
      <c r="AJ69" s="719" t="s">
        <v>304</v>
      </c>
      <c r="AK69" s="720"/>
      <c r="AL69" s="720"/>
      <c r="AM69" s="720"/>
      <c r="AN69" s="720"/>
      <c r="AO69" s="721"/>
    </row>
    <row r="70" spans="1:42" s="1" customFormat="1" ht="13.5" customHeight="1" x14ac:dyDescent="0.2">
      <c r="A70" s="1057"/>
      <c r="B70" s="1044" t="s">
        <v>240</v>
      </c>
      <c r="C70" s="1044"/>
      <c r="D70" s="233"/>
      <c r="E70" s="234"/>
      <c r="F70" s="487">
        <f t="shared" ref="F70:AE70" si="24">IF(COUNT(F38:F68)=0,"",MIN(F38:F68))</f>
        <v>10</v>
      </c>
      <c r="G70" s="11">
        <f t="shared" si="24"/>
        <v>18</v>
      </c>
      <c r="H70" s="223">
        <f t="shared" si="24"/>
        <v>18.5</v>
      </c>
      <c r="I70" s="12">
        <f t="shared" si="24"/>
        <v>20.6</v>
      </c>
      <c r="J70" s="225">
        <f t="shared" si="24"/>
        <v>4.2</v>
      </c>
      <c r="K70" s="11">
        <f t="shared" si="24"/>
        <v>7.94</v>
      </c>
      <c r="L70" s="367">
        <f t="shared" si="24"/>
        <v>6.85</v>
      </c>
      <c r="M70" s="114">
        <f t="shared" ref="M70:N70" si="25">IF(COUNT(M38:M68)=0,"",MIN(M38:M68))</f>
        <v>28.1</v>
      </c>
      <c r="N70" s="606">
        <f t="shared" si="25"/>
        <v>7</v>
      </c>
      <c r="O70" s="12">
        <f t="shared" si="24"/>
        <v>20.100000000000001</v>
      </c>
      <c r="P70" s="225">
        <f t="shared" si="24"/>
        <v>23.5</v>
      </c>
      <c r="Q70" s="606">
        <f t="shared" ref="Q70:AC70" si="26">IF(COUNT(Q38:Q68)=0,"",MIN(Q38:Q68))</f>
        <v>62</v>
      </c>
      <c r="R70" s="606">
        <f t="shared" si="26"/>
        <v>40</v>
      </c>
      <c r="S70" s="114">
        <f t="shared" si="26"/>
        <v>78</v>
      </c>
      <c r="T70" s="243">
        <f t="shared" si="26"/>
        <v>84</v>
      </c>
      <c r="U70" s="15">
        <f t="shared" si="26"/>
        <v>46</v>
      </c>
      <c r="V70" s="624">
        <f t="shared" si="26"/>
        <v>50</v>
      </c>
      <c r="W70" s="15">
        <f t="shared" si="26"/>
        <v>16</v>
      </c>
      <c r="X70" s="624">
        <f t="shared" si="26"/>
        <v>28</v>
      </c>
      <c r="Y70" s="625">
        <f t="shared" si="26"/>
        <v>19.899999999999999</v>
      </c>
      <c r="Z70" s="626">
        <f t="shared" si="26"/>
        <v>22</v>
      </c>
      <c r="AA70" s="12">
        <f t="shared" si="26"/>
        <v>17.7</v>
      </c>
      <c r="AB70" s="244">
        <f t="shared" si="26"/>
        <v>11.7</v>
      </c>
      <c r="AC70" s="627">
        <f t="shared" si="26"/>
        <v>0</v>
      </c>
      <c r="AD70" s="491">
        <f t="shared" si="24"/>
        <v>170</v>
      </c>
      <c r="AE70" s="628">
        <f t="shared" si="24"/>
        <v>0</v>
      </c>
      <c r="AF70" s="629"/>
      <c r="AG70" s="630"/>
      <c r="AH70" s="631"/>
      <c r="AI70" s="120"/>
      <c r="AJ70" s="722"/>
      <c r="AK70" s="892"/>
      <c r="AL70" s="723"/>
      <c r="AM70" s="723"/>
      <c r="AN70" s="723"/>
      <c r="AO70" s="724"/>
    </row>
    <row r="71" spans="1:42" s="1" customFormat="1" ht="13.5" customHeight="1" x14ac:dyDescent="0.2">
      <c r="A71" s="1057"/>
      <c r="B71" s="1044" t="s">
        <v>241</v>
      </c>
      <c r="C71" s="1044"/>
      <c r="D71" s="233"/>
      <c r="E71" s="235"/>
      <c r="F71" s="494">
        <f t="shared" ref="F71:AE71" si="27">IF(COUNT(F38:F68)=0,"",AVERAGE(F38:F68))</f>
        <v>19.193548387096776</v>
      </c>
      <c r="G71" s="309">
        <f t="shared" si="27"/>
        <v>21.306451612903224</v>
      </c>
      <c r="H71" s="510">
        <f t="shared" si="27"/>
        <v>21.177419354838708</v>
      </c>
      <c r="I71" s="511">
        <f t="shared" si="27"/>
        <v>32.148387096774201</v>
      </c>
      <c r="J71" s="512">
        <f t="shared" si="27"/>
        <v>7.5451612903225804</v>
      </c>
      <c r="K71" s="309">
        <f t="shared" si="27"/>
        <v>9.0777419354838695</v>
      </c>
      <c r="L71" s="645">
        <f t="shared" si="27"/>
        <v>7.0106451612903209</v>
      </c>
      <c r="M71" s="646">
        <f t="shared" ref="M71:N71" si="28">IF(COUNT(M38:M68)=0,"",AVERAGE(M38:M68))</f>
        <v>40.645161290322591</v>
      </c>
      <c r="N71" s="647">
        <f t="shared" si="28"/>
        <v>9.8838709677419327</v>
      </c>
      <c r="O71" s="511">
        <f t="shared" si="27"/>
        <v>22.235483870967744</v>
      </c>
      <c r="P71" s="512">
        <f t="shared" si="27"/>
        <v>26.029032258064518</v>
      </c>
      <c r="Q71" s="606">
        <f t="shared" ref="Q71:AC71" si="29">IF(COUNT(Q38:Q68)=0,"",AVERAGE(Q38:Q68))</f>
        <v>71.709677419354833</v>
      </c>
      <c r="R71" s="606">
        <f t="shared" si="29"/>
        <v>49.903225806451616</v>
      </c>
      <c r="S71" s="114">
        <f t="shared" si="29"/>
        <v>90.645161290322577</v>
      </c>
      <c r="T71" s="243">
        <f t="shared" si="29"/>
        <v>93.41935483870968</v>
      </c>
      <c r="U71" s="15">
        <f t="shared" si="29"/>
        <v>58.193548387096776</v>
      </c>
      <c r="V71" s="624">
        <f t="shared" si="29"/>
        <v>59.677419354838712</v>
      </c>
      <c r="W71" s="15">
        <f t="shared" si="29"/>
        <v>32.451612903225808</v>
      </c>
      <c r="X71" s="624">
        <f t="shared" si="29"/>
        <v>33.741935483870968</v>
      </c>
      <c r="Y71" s="625">
        <f t="shared" si="29"/>
        <v>23.493548387096766</v>
      </c>
      <c r="Z71" s="626">
        <f t="shared" si="29"/>
        <v>24.996774193548386</v>
      </c>
      <c r="AA71" s="12">
        <f t="shared" si="29"/>
        <v>27.077419354838707</v>
      </c>
      <c r="AB71" s="244">
        <f t="shared" si="29"/>
        <v>14.083870967741934</v>
      </c>
      <c r="AC71" s="627">
        <f t="shared" si="29"/>
        <v>3.0645161290322583E-2</v>
      </c>
      <c r="AD71" s="521">
        <f t="shared" si="27"/>
        <v>192.58064516129033</v>
      </c>
      <c r="AE71" s="654">
        <f t="shared" si="27"/>
        <v>2.0967741935483872E-2</v>
      </c>
      <c r="AF71" s="629"/>
      <c r="AG71" s="630"/>
      <c r="AH71" s="655"/>
      <c r="AI71" s="120"/>
      <c r="AJ71" s="722"/>
      <c r="AK71" s="892"/>
      <c r="AL71" s="723"/>
      <c r="AM71" s="723"/>
      <c r="AN71" s="723"/>
      <c r="AO71" s="724"/>
    </row>
    <row r="72" spans="1:42" s="1" customFormat="1" ht="13.5" customHeight="1" x14ac:dyDescent="0.2">
      <c r="A72" s="1057"/>
      <c r="B72" s="1045" t="s">
        <v>242</v>
      </c>
      <c r="C72" s="1045"/>
      <c r="D72" s="496"/>
      <c r="E72" s="497">
        <f>SUM(E38:E68)</f>
        <v>196.19999999999996</v>
      </c>
      <c r="F72" s="236"/>
      <c r="G72" s="236"/>
      <c r="H72" s="388"/>
      <c r="I72" s="236"/>
      <c r="J72" s="388"/>
      <c r="K72" s="499"/>
      <c r="L72" s="500"/>
      <c r="M72" s="634"/>
      <c r="N72" s="526"/>
      <c r="O72" s="524"/>
      <c r="P72" s="525"/>
      <c r="Q72" s="633"/>
      <c r="R72" s="526"/>
      <c r="S72" s="633"/>
      <c r="T72" s="526"/>
      <c r="U72" s="633"/>
      <c r="V72" s="526"/>
      <c r="W72" s="634"/>
      <c r="X72" s="526"/>
      <c r="Y72" s="499"/>
      <c r="Z72" s="635"/>
      <c r="AA72" s="636"/>
      <c r="AB72" s="637"/>
      <c r="AC72" s="638"/>
      <c r="AD72" s="238"/>
      <c r="AE72" s="639"/>
      <c r="AF72" s="656">
        <f>SUM(AF38:AF68)</f>
        <v>207599</v>
      </c>
      <c r="AG72" s="640">
        <f>SUM(AG38:AG68)</f>
        <v>64487</v>
      </c>
      <c r="AH72" s="657">
        <f>SUM(AH38:AH68)</f>
        <v>64908</v>
      </c>
      <c r="AI72" s="120"/>
      <c r="AJ72" s="588"/>
      <c r="AK72" s="895"/>
      <c r="AL72" s="589"/>
      <c r="AM72" s="589"/>
      <c r="AN72" s="589"/>
      <c r="AO72" s="332"/>
      <c r="AP72" s="9"/>
    </row>
    <row r="73" spans="1:42" ht="13.5" customHeight="1" x14ac:dyDescent="0.2">
      <c r="A73" s="1057" t="s">
        <v>181</v>
      </c>
      <c r="B73" s="327">
        <v>45444</v>
      </c>
      <c r="C73" s="431" t="str">
        <f>IF(B73="","",IF(WEEKDAY(B73)=1,"(日)",IF(WEEKDAY(B73)=2,"(月)",IF(WEEKDAY(B73)=3,"(火)",IF(WEEKDAY(B73)=4,"(水)",IF(WEEKDAY(B73)=5,"(木)",IF(WEEKDAY(B73)=6,"(金)","(土)")))))))</f>
        <v>(土)</v>
      </c>
      <c r="D73" s="529" t="s">
        <v>412</v>
      </c>
      <c r="E73" s="464">
        <v>0.2</v>
      </c>
      <c r="F73" s="465">
        <v>18</v>
      </c>
      <c r="G73" s="10">
        <v>21.5</v>
      </c>
      <c r="H73" s="467">
        <v>22</v>
      </c>
      <c r="I73" s="466">
        <v>37.799999999999997</v>
      </c>
      <c r="J73" s="222">
        <v>7.6</v>
      </c>
      <c r="K73" s="10">
        <v>8.74</v>
      </c>
      <c r="L73" s="615">
        <v>6.94</v>
      </c>
      <c r="M73" s="599">
        <v>49.2</v>
      </c>
      <c r="N73" s="468">
        <v>10.199999999999999</v>
      </c>
      <c r="O73" s="466">
        <v>23</v>
      </c>
      <c r="P73" s="467">
        <v>27.1</v>
      </c>
      <c r="Q73" s="598">
        <v>76</v>
      </c>
      <c r="R73" s="468">
        <v>53</v>
      </c>
      <c r="S73" s="598">
        <v>86</v>
      </c>
      <c r="T73" s="468">
        <v>95</v>
      </c>
      <c r="U73" s="598">
        <v>58</v>
      </c>
      <c r="V73" s="468">
        <v>62</v>
      </c>
      <c r="W73" s="599">
        <v>28</v>
      </c>
      <c r="X73" s="468">
        <v>33</v>
      </c>
      <c r="Y73" s="10">
        <v>23.4</v>
      </c>
      <c r="Z73" s="600">
        <v>24.1</v>
      </c>
      <c r="AA73" s="466">
        <v>27.5</v>
      </c>
      <c r="AB73" s="467">
        <v>12</v>
      </c>
      <c r="AC73" s="642">
        <v>0.1</v>
      </c>
      <c r="AD73" s="472">
        <v>170</v>
      </c>
      <c r="AE73" s="643">
        <v>0</v>
      </c>
      <c r="AF73" s="603">
        <v>9401</v>
      </c>
      <c r="AG73" s="604">
        <v>1634</v>
      </c>
      <c r="AH73" s="605">
        <v>2196</v>
      </c>
      <c r="AI73" s="120"/>
      <c r="AJ73" s="270" t="s">
        <v>286</v>
      </c>
      <c r="AK73" s="342"/>
      <c r="AL73" s="1080">
        <v>45456</v>
      </c>
      <c r="AM73" s="1081"/>
      <c r="AN73" s="1082">
        <v>45464</v>
      </c>
      <c r="AO73" s="1083"/>
    </row>
    <row r="74" spans="1:42" ht="13.5" customHeight="1" x14ac:dyDescent="0.2">
      <c r="A74" s="1057"/>
      <c r="B74" s="328">
        <v>45445</v>
      </c>
      <c r="C74" s="432" t="str">
        <f t="shared" ref="C74:C102" si="30">IF(B74="","",IF(WEEKDAY(B74)=1,"(日)",IF(WEEKDAY(B74)=2,"(月)",IF(WEEKDAY(B74)=3,"(火)",IF(WEEKDAY(B74)=4,"(水)",IF(WEEKDAY(B74)=5,"(木)",IF(WEEKDAY(B74)=6,"(金)","(土)")))))))</f>
        <v>(日)</v>
      </c>
      <c r="D74" s="531" t="s">
        <v>439</v>
      </c>
      <c r="E74" s="474">
        <v>33.5</v>
      </c>
      <c r="F74" s="475">
        <v>18</v>
      </c>
      <c r="G74" s="11">
        <v>21.5</v>
      </c>
      <c r="H74" s="225">
        <v>22.5</v>
      </c>
      <c r="I74" s="12">
        <v>38.799999999999997</v>
      </c>
      <c r="J74" s="223">
        <v>5.9</v>
      </c>
      <c r="K74" s="11">
        <v>9.0299999999999994</v>
      </c>
      <c r="L74" s="367">
        <v>6.96</v>
      </c>
      <c r="M74" s="114">
        <v>49.4</v>
      </c>
      <c r="N74" s="224">
        <v>8.4</v>
      </c>
      <c r="O74" s="12">
        <v>22.5</v>
      </c>
      <c r="P74" s="225">
        <v>27</v>
      </c>
      <c r="Q74" s="606">
        <v>78</v>
      </c>
      <c r="R74" s="224">
        <v>48</v>
      </c>
      <c r="S74" s="606">
        <v>86</v>
      </c>
      <c r="T74" s="224">
        <v>91</v>
      </c>
      <c r="U74" s="606">
        <v>58</v>
      </c>
      <c r="V74" s="224">
        <v>60</v>
      </c>
      <c r="W74" s="114">
        <v>28</v>
      </c>
      <c r="X74" s="224">
        <v>31</v>
      </c>
      <c r="Y74" s="11">
        <v>25.2</v>
      </c>
      <c r="Z74" s="607">
        <v>24.9</v>
      </c>
      <c r="AA74" s="12">
        <v>28.8</v>
      </c>
      <c r="AB74" s="225">
        <v>12.3</v>
      </c>
      <c r="AC74" s="614">
        <v>0.05</v>
      </c>
      <c r="AD74" s="478">
        <v>170</v>
      </c>
      <c r="AE74" s="644">
        <v>0</v>
      </c>
      <c r="AF74" s="610">
        <v>8547</v>
      </c>
      <c r="AG74" s="611">
        <v>2246</v>
      </c>
      <c r="AH74" s="612">
        <v>2196</v>
      </c>
      <c r="AI74" s="120"/>
      <c r="AJ74" s="313" t="s">
        <v>2</v>
      </c>
      <c r="AK74" s="344" t="s">
        <v>305</v>
      </c>
      <c r="AL74" s="1078">
        <v>22</v>
      </c>
      <c r="AM74" s="1079"/>
      <c r="AN74" s="1078">
        <v>22</v>
      </c>
      <c r="AO74" s="1079"/>
    </row>
    <row r="75" spans="1:42" x14ac:dyDescent="0.2">
      <c r="A75" s="1057"/>
      <c r="B75" s="328">
        <v>45446</v>
      </c>
      <c r="C75" s="432" t="str">
        <f t="shared" si="30"/>
        <v>(月)</v>
      </c>
      <c r="D75" s="531" t="s">
        <v>409</v>
      </c>
      <c r="E75" s="474">
        <v>4.3</v>
      </c>
      <c r="F75" s="475">
        <v>17</v>
      </c>
      <c r="G75" s="11">
        <v>21</v>
      </c>
      <c r="H75" s="225">
        <v>21.5</v>
      </c>
      <c r="I75" s="12">
        <v>33.5</v>
      </c>
      <c r="J75" s="223">
        <v>5</v>
      </c>
      <c r="K75" s="11">
        <v>8.91</v>
      </c>
      <c r="L75" s="367">
        <v>6.91</v>
      </c>
      <c r="M75" s="114">
        <v>43</v>
      </c>
      <c r="N75" s="224">
        <v>7.1</v>
      </c>
      <c r="O75" s="12">
        <v>20.100000000000001</v>
      </c>
      <c r="P75" s="225">
        <v>23.7</v>
      </c>
      <c r="Q75" s="606">
        <v>62</v>
      </c>
      <c r="R75" s="224">
        <v>45</v>
      </c>
      <c r="S75" s="606">
        <v>78</v>
      </c>
      <c r="T75" s="224">
        <v>84</v>
      </c>
      <c r="U75" s="606">
        <v>50</v>
      </c>
      <c r="V75" s="224">
        <v>57</v>
      </c>
      <c r="W75" s="114">
        <v>28</v>
      </c>
      <c r="X75" s="224">
        <v>27</v>
      </c>
      <c r="Y75" s="11">
        <v>18.5</v>
      </c>
      <c r="Z75" s="607">
        <v>23.4</v>
      </c>
      <c r="AA75" s="12">
        <v>25.3</v>
      </c>
      <c r="AB75" s="225">
        <v>11.1</v>
      </c>
      <c r="AC75" s="614">
        <v>0.05</v>
      </c>
      <c r="AD75" s="478">
        <v>170</v>
      </c>
      <c r="AE75" s="644">
        <v>0</v>
      </c>
      <c r="AF75" s="610">
        <v>8547</v>
      </c>
      <c r="AG75" s="611">
        <v>1384</v>
      </c>
      <c r="AH75" s="612">
        <v>2196</v>
      </c>
      <c r="AI75" s="120"/>
      <c r="AJ75" s="4" t="s">
        <v>19</v>
      </c>
      <c r="AK75" s="5" t="s">
        <v>20</v>
      </c>
      <c r="AL75" s="6" t="s">
        <v>21</v>
      </c>
      <c r="AM75" s="5" t="s">
        <v>22</v>
      </c>
      <c r="AN75" s="6" t="s">
        <v>21</v>
      </c>
      <c r="AO75" s="5" t="s">
        <v>22</v>
      </c>
    </row>
    <row r="76" spans="1:42" x14ac:dyDescent="0.2">
      <c r="A76" s="1057"/>
      <c r="B76" s="328">
        <v>45447</v>
      </c>
      <c r="C76" s="432" t="str">
        <f t="shared" si="30"/>
        <v>(火)</v>
      </c>
      <c r="D76" s="531" t="s">
        <v>400</v>
      </c>
      <c r="E76" s="474">
        <v>0</v>
      </c>
      <c r="F76" s="475">
        <v>18</v>
      </c>
      <c r="G76" s="11">
        <v>21.5</v>
      </c>
      <c r="H76" s="225">
        <v>22</v>
      </c>
      <c r="I76" s="12">
        <v>39.1</v>
      </c>
      <c r="J76" s="223">
        <v>5.9</v>
      </c>
      <c r="K76" s="11">
        <v>9.0399999999999991</v>
      </c>
      <c r="L76" s="367">
        <v>7.03</v>
      </c>
      <c r="M76" s="114">
        <v>50.3</v>
      </c>
      <c r="N76" s="224">
        <v>9.1</v>
      </c>
      <c r="O76" s="12">
        <v>20.100000000000001</v>
      </c>
      <c r="P76" s="225">
        <v>24.5</v>
      </c>
      <c r="Q76" s="606">
        <v>80</v>
      </c>
      <c r="R76" s="224">
        <v>55</v>
      </c>
      <c r="S76" s="606">
        <v>86</v>
      </c>
      <c r="T76" s="224">
        <v>100</v>
      </c>
      <c r="U76" s="606">
        <v>60</v>
      </c>
      <c r="V76" s="224">
        <v>63</v>
      </c>
      <c r="W76" s="114">
        <v>26</v>
      </c>
      <c r="X76" s="224">
        <v>37</v>
      </c>
      <c r="Y76" s="11">
        <v>20.6</v>
      </c>
      <c r="Z76" s="607">
        <v>22.4</v>
      </c>
      <c r="AA76" s="12">
        <v>27.8</v>
      </c>
      <c r="AB76" s="225">
        <v>12.2</v>
      </c>
      <c r="AC76" s="614">
        <v>0</v>
      </c>
      <c r="AD76" s="478">
        <v>180</v>
      </c>
      <c r="AE76" s="644">
        <v>0</v>
      </c>
      <c r="AF76" s="610">
        <v>9182</v>
      </c>
      <c r="AG76" s="611">
        <v>1415</v>
      </c>
      <c r="AH76" s="612">
        <v>2440</v>
      </c>
      <c r="AI76" s="120"/>
      <c r="AJ76" s="2" t="s">
        <v>182</v>
      </c>
      <c r="AK76" s="396" t="s">
        <v>11</v>
      </c>
      <c r="AL76" s="10">
        <v>23.5</v>
      </c>
      <c r="AM76" s="222">
        <v>23.5</v>
      </c>
      <c r="AN76" s="10">
        <v>23</v>
      </c>
      <c r="AO76" s="222">
        <v>23</v>
      </c>
    </row>
    <row r="77" spans="1:42" x14ac:dyDescent="0.2">
      <c r="A77" s="1057"/>
      <c r="B77" s="328">
        <v>45448</v>
      </c>
      <c r="C77" s="432" t="str">
        <f t="shared" si="30"/>
        <v>(水)</v>
      </c>
      <c r="D77" s="531" t="s">
        <v>400</v>
      </c>
      <c r="E77" s="474">
        <v>0</v>
      </c>
      <c r="F77" s="475">
        <v>21</v>
      </c>
      <c r="G77" s="11">
        <v>21.5</v>
      </c>
      <c r="H77" s="225">
        <v>21.5</v>
      </c>
      <c r="I77" s="12">
        <v>32.799999999999997</v>
      </c>
      <c r="J77" s="223">
        <v>6.4</v>
      </c>
      <c r="K77" s="11">
        <v>8.9499999999999993</v>
      </c>
      <c r="L77" s="367">
        <v>6.87</v>
      </c>
      <c r="M77" s="114">
        <v>43.5</v>
      </c>
      <c r="N77" s="224">
        <v>8.3000000000000007</v>
      </c>
      <c r="O77" s="12">
        <v>18.5</v>
      </c>
      <c r="P77" s="225">
        <v>24</v>
      </c>
      <c r="Q77" s="606">
        <v>74</v>
      </c>
      <c r="R77" s="224">
        <v>46</v>
      </c>
      <c r="S77" s="606">
        <v>89</v>
      </c>
      <c r="T77" s="224">
        <v>88</v>
      </c>
      <c r="U77" s="606">
        <v>62</v>
      </c>
      <c r="V77" s="224">
        <v>60</v>
      </c>
      <c r="W77" s="114">
        <v>27</v>
      </c>
      <c r="X77" s="224">
        <v>28</v>
      </c>
      <c r="Y77" s="11">
        <v>17.8</v>
      </c>
      <c r="Z77" s="607">
        <v>19.2</v>
      </c>
      <c r="AA77" s="12">
        <v>28.3</v>
      </c>
      <c r="AB77" s="225">
        <v>11.7</v>
      </c>
      <c r="AC77" s="614">
        <v>0</v>
      </c>
      <c r="AD77" s="478">
        <v>180</v>
      </c>
      <c r="AE77" s="644">
        <v>0</v>
      </c>
      <c r="AF77" s="610">
        <v>10110</v>
      </c>
      <c r="AG77" s="611">
        <v>2579</v>
      </c>
      <c r="AH77" s="612">
        <v>2174</v>
      </c>
      <c r="AI77" s="120"/>
      <c r="AJ77" s="3" t="s">
        <v>183</v>
      </c>
      <c r="AK77" s="893" t="s">
        <v>184</v>
      </c>
      <c r="AL77" s="11">
        <v>35.4</v>
      </c>
      <c r="AM77" s="223">
        <v>7.2</v>
      </c>
      <c r="AN77" s="11">
        <v>21.6</v>
      </c>
      <c r="AO77" s="223">
        <v>6.8</v>
      </c>
    </row>
    <row r="78" spans="1:42" x14ac:dyDescent="0.2">
      <c r="A78" s="1057"/>
      <c r="B78" s="328">
        <v>45449</v>
      </c>
      <c r="C78" s="432" t="str">
        <f t="shared" si="30"/>
        <v>(木)</v>
      </c>
      <c r="D78" s="531" t="s">
        <v>401</v>
      </c>
      <c r="E78" s="474">
        <v>0</v>
      </c>
      <c r="F78" s="475">
        <v>22</v>
      </c>
      <c r="G78" s="11">
        <v>23</v>
      </c>
      <c r="H78" s="225">
        <v>23</v>
      </c>
      <c r="I78" s="12">
        <v>38.700000000000003</v>
      </c>
      <c r="J78" s="223">
        <v>5.6</v>
      </c>
      <c r="K78" s="11">
        <v>9.2899999999999991</v>
      </c>
      <c r="L78" s="367">
        <v>6.9</v>
      </c>
      <c r="M78" s="114">
        <v>42.7</v>
      </c>
      <c r="N78" s="224">
        <v>8</v>
      </c>
      <c r="O78" s="12">
        <v>20</v>
      </c>
      <c r="P78" s="225">
        <v>23.4</v>
      </c>
      <c r="Q78" s="606">
        <v>69</v>
      </c>
      <c r="R78" s="224">
        <v>45</v>
      </c>
      <c r="S78" s="606">
        <v>82</v>
      </c>
      <c r="T78" s="224">
        <v>95</v>
      </c>
      <c r="U78" s="606">
        <v>55</v>
      </c>
      <c r="V78" s="224">
        <v>63</v>
      </c>
      <c r="W78" s="114">
        <v>27</v>
      </c>
      <c r="X78" s="224">
        <v>32</v>
      </c>
      <c r="Y78" s="11">
        <v>21.3</v>
      </c>
      <c r="Z78" s="607">
        <v>23.1</v>
      </c>
      <c r="AA78" s="12">
        <v>28.4</v>
      </c>
      <c r="AB78" s="225">
        <v>12</v>
      </c>
      <c r="AC78" s="614">
        <v>0</v>
      </c>
      <c r="AD78" s="478">
        <v>180</v>
      </c>
      <c r="AE78" s="644">
        <v>0</v>
      </c>
      <c r="AF78" s="610">
        <v>7432</v>
      </c>
      <c r="AG78" s="611">
        <v>1830</v>
      </c>
      <c r="AH78" s="612">
        <v>2318</v>
      </c>
      <c r="AI78" s="120"/>
      <c r="AJ78" s="3" t="s">
        <v>12</v>
      </c>
      <c r="AK78" s="893"/>
      <c r="AL78" s="11">
        <v>9.1300000000000008</v>
      </c>
      <c r="AM78" s="223">
        <v>7.12</v>
      </c>
      <c r="AN78" s="11">
        <v>7.77</v>
      </c>
      <c r="AO78" s="223">
        <v>6.79</v>
      </c>
    </row>
    <row r="79" spans="1:42" x14ac:dyDescent="0.2">
      <c r="A79" s="1057"/>
      <c r="B79" s="328">
        <v>45450</v>
      </c>
      <c r="C79" s="432" t="str">
        <f t="shared" si="30"/>
        <v>(金)</v>
      </c>
      <c r="D79" s="531" t="s">
        <v>400</v>
      </c>
      <c r="E79" s="474">
        <v>0</v>
      </c>
      <c r="F79" s="475">
        <v>24</v>
      </c>
      <c r="G79" s="11">
        <v>23.5</v>
      </c>
      <c r="H79" s="225">
        <v>22.5</v>
      </c>
      <c r="I79" s="12">
        <v>29</v>
      </c>
      <c r="J79" s="223">
        <v>7.3</v>
      </c>
      <c r="K79" s="11">
        <v>9.1300000000000008</v>
      </c>
      <c r="L79" s="367">
        <v>6.92</v>
      </c>
      <c r="M79" s="114">
        <v>36.6</v>
      </c>
      <c r="N79" s="224">
        <v>10.3</v>
      </c>
      <c r="O79" s="12">
        <v>20.7</v>
      </c>
      <c r="P79" s="225">
        <v>24.1</v>
      </c>
      <c r="Q79" s="606">
        <v>74</v>
      </c>
      <c r="R79" s="224">
        <v>55</v>
      </c>
      <c r="S79" s="606">
        <v>82</v>
      </c>
      <c r="T79" s="224">
        <v>99</v>
      </c>
      <c r="U79" s="606">
        <v>55</v>
      </c>
      <c r="V79" s="224">
        <v>63</v>
      </c>
      <c r="W79" s="114">
        <v>27</v>
      </c>
      <c r="X79" s="224">
        <v>36</v>
      </c>
      <c r="Y79" s="11">
        <v>19.899999999999999</v>
      </c>
      <c r="Z79" s="607">
        <v>21.7</v>
      </c>
      <c r="AA79" s="12">
        <v>27.3</v>
      </c>
      <c r="AB79" s="225">
        <v>14.2</v>
      </c>
      <c r="AC79" s="614">
        <v>0.1</v>
      </c>
      <c r="AD79" s="478">
        <v>170</v>
      </c>
      <c r="AE79" s="644">
        <v>0</v>
      </c>
      <c r="AF79" s="610">
        <v>7289</v>
      </c>
      <c r="AG79" s="611">
        <v>2163</v>
      </c>
      <c r="AH79" s="612">
        <v>2196</v>
      </c>
      <c r="AI79" s="120"/>
      <c r="AJ79" s="3" t="s">
        <v>198</v>
      </c>
      <c r="AK79" s="893" t="s">
        <v>184</v>
      </c>
      <c r="AL79" s="114">
        <v>42.3</v>
      </c>
      <c r="AM79" s="224">
        <v>9.6</v>
      </c>
      <c r="AN79" s="114">
        <v>32.5</v>
      </c>
      <c r="AO79" s="224">
        <v>7.4</v>
      </c>
    </row>
    <row r="80" spans="1:42" x14ac:dyDescent="0.2">
      <c r="A80" s="1057"/>
      <c r="B80" s="328">
        <v>45451</v>
      </c>
      <c r="C80" s="432" t="str">
        <f t="shared" si="30"/>
        <v>(土)</v>
      </c>
      <c r="D80" s="531" t="s">
        <v>400</v>
      </c>
      <c r="E80" s="474">
        <v>0</v>
      </c>
      <c r="F80" s="475">
        <v>25</v>
      </c>
      <c r="G80" s="11">
        <v>24.5</v>
      </c>
      <c r="H80" s="225">
        <v>23</v>
      </c>
      <c r="I80" s="12">
        <v>27.3</v>
      </c>
      <c r="J80" s="223">
        <v>5</v>
      </c>
      <c r="K80" s="11">
        <v>9.43</v>
      </c>
      <c r="L80" s="367">
        <v>6.86</v>
      </c>
      <c r="M80" s="114">
        <v>36.4</v>
      </c>
      <c r="N80" s="224">
        <v>6.9</v>
      </c>
      <c r="O80" s="12">
        <v>19.600000000000001</v>
      </c>
      <c r="P80" s="225">
        <v>23.7</v>
      </c>
      <c r="Q80" s="606">
        <v>70</v>
      </c>
      <c r="R80" s="224">
        <v>46</v>
      </c>
      <c r="S80" s="606">
        <v>92</v>
      </c>
      <c r="T80" s="224">
        <v>94</v>
      </c>
      <c r="U80" s="606">
        <v>54</v>
      </c>
      <c r="V80" s="224">
        <v>61</v>
      </c>
      <c r="W80" s="114">
        <v>38</v>
      </c>
      <c r="X80" s="224">
        <v>33</v>
      </c>
      <c r="Y80" s="11">
        <v>19.5</v>
      </c>
      <c r="Z80" s="607">
        <v>20.2</v>
      </c>
      <c r="AA80" s="12">
        <v>27</v>
      </c>
      <c r="AB80" s="225">
        <v>14.2</v>
      </c>
      <c r="AC80" s="614">
        <v>0</v>
      </c>
      <c r="AD80" s="478">
        <v>170</v>
      </c>
      <c r="AE80" s="644">
        <v>0</v>
      </c>
      <c r="AF80" s="610">
        <v>7942</v>
      </c>
      <c r="AG80" s="611">
        <v>1831</v>
      </c>
      <c r="AH80" s="612">
        <v>1500</v>
      </c>
      <c r="AI80" s="120"/>
      <c r="AJ80" s="3" t="s">
        <v>185</v>
      </c>
      <c r="AK80" s="893" t="s">
        <v>13</v>
      </c>
      <c r="AL80" s="11">
        <v>21.5</v>
      </c>
      <c r="AM80" s="223">
        <v>26.2</v>
      </c>
      <c r="AN80" s="11">
        <v>17.5</v>
      </c>
      <c r="AO80" s="223">
        <v>20.5</v>
      </c>
    </row>
    <row r="81" spans="1:41" x14ac:dyDescent="0.2">
      <c r="A81" s="1057"/>
      <c r="B81" s="328">
        <v>45452</v>
      </c>
      <c r="C81" s="432" t="str">
        <f t="shared" si="30"/>
        <v>(日)</v>
      </c>
      <c r="D81" s="531" t="s">
        <v>416</v>
      </c>
      <c r="E81" s="474">
        <v>12.7</v>
      </c>
      <c r="F81" s="475">
        <v>23</v>
      </c>
      <c r="G81" s="11">
        <v>23</v>
      </c>
      <c r="H81" s="225">
        <v>23</v>
      </c>
      <c r="I81" s="12">
        <v>22</v>
      </c>
      <c r="J81" s="223">
        <v>7.1</v>
      </c>
      <c r="K81" s="11">
        <v>9.14</v>
      </c>
      <c r="L81" s="367">
        <v>6.92</v>
      </c>
      <c r="M81" s="114">
        <v>32.6</v>
      </c>
      <c r="N81" s="224">
        <v>8.8000000000000007</v>
      </c>
      <c r="O81" s="12">
        <v>19.399999999999999</v>
      </c>
      <c r="P81" s="225">
        <v>22</v>
      </c>
      <c r="Q81" s="606">
        <v>66</v>
      </c>
      <c r="R81" s="224">
        <v>44</v>
      </c>
      <c r="S81" s="606">
        <v>76</v>
      </c>
      <c r="T81" s="224">
        <v>80</v>
      </c>
      <c r="U81" s="606">
        <v>46</v>
      </c>
      <c r="V81" s="224">
        <v>54</v>
      </c>
      <c r="W81" s="114">
        <v>30</v>
      </c>
      <c r="X81" s="224">
        <v>26</v>
      </c>
      <c r="Y81" s="11">
        <v>20.100000000000001</v>
      </c>
      <c r="Z81" s="607">
        <v>18.5</v>
      </c>
      <c r="AA81" s="12">
        <v>25.6</v>
      </c>
      <c r="AB81" s="225">
        <v>14.2</v>
      </c>
      <c r="AC81" s="614">
        <v>0.1</v>
      </c>
      <c r="AD81" s="478">
        <v>170</v>
      </c>
      <c r="AE81" s="644">
        <v>0</v>
      </c>
      <c r="AF81" s="610">
        <v>7804</v>
      </c>
      <c r="AG81" s="611">
        <v>1747</v>
      </c>
      <c r="AH81" s="612">
        <v>2318</v>
      </c>
      <c r="AI81" s="120"/>
      <c r="AJ81" s="3" t="s">
        <v>186</v>
      </c>
      <c r="AK81" s="893" t="s">
        <v>313</v>
      </c>
      <c r="AL81" s="114">
        <v>77</v>
      </c>
      <c r="AM81" s="224">
        <v>56</v>
      </c>
      <c r="AN81" s="114">
        <v>62</v>
      </c>
      <c r="AO81" s="224">
        <v>48</v>
      </c>
    </row>
    <row r="82" spans="1:41" x14ac:dyDescent="0.2">
      <c r="A82" s="1057"/>
      <c r="B82" s="328">
        <v>45453</v>
      </c>
      <c r="C82" s="432" t="str">
        <f t="shared" si="30"/>
        <v>(月)</v>
      </c>
      <c r="D82" s="531" t="s">
        <v>415</v>
      </c>
      <c r="E82" s="474">
        <v>8.3000000000000007</v>
      </c>
      <c r="F82" s="475">
        <v>20</v>
      </c>
      <c r="G82" s="11">
        <v>22.5</v>
      </c>
      <c r="H82" s="225">
        <v>23.5</v>
      </c>
      <c r="I82" s="12">
        <v>30.9</v>
      </c>
      <c r="J82" s="223">
        <v>6.5</v>
      </c>
      <c r="K82" s="11">
        <v>8.84</v>
      </c>
      <c r="L82" s="367">
        <v>6.97</v>
      </c>
      <c r="M82" s="114">
        <v>41.4</v>
      </c>
      <c r="N82" s="224">
        <v>8.1</v>
      </c>
      <c r="O82" s="12">
        <v>19.399999999999999</v>
      </c>
      <c r="P82" s="225">
        <v>24.1</v>
      </c>
      <c r="Q82" s="606">
        <v>76</v>
      </c>
      <c r="R82" s="224">
        <v>56</v>
      </c>
      <c r="S82" s="606">
        <v>88</v>
      </c>
      <c r="T82" s="224">
        <v>92</v>
      </c>
      <c r="U82" s="606">
        <v>54</v>
      </c>
      <c r="V82" s="224">
        <v>56</v>
      </c>
      <c r="W82" s="114">
        <v>34</v>
      </c>
      <c r="X82" s="224">
        <v>36</v>
      </c>
      <c r="Y82" s="11">
        <v>18.5</v>
      </c>
      <c r="Z82" s="607">
        <v>19.899999999999999</v>
      </c>
      <c r="AA82" s="12">
        <v>25.3</v>
      </c>
      <c r="AB82" s="225">
        <v>13</v>
      </c>
      <c r="AC82" s="614">
        <v>0.1</v>
      </c>
      <c r="AD82" s="478">
        <v>170</v>
      </c>
      <c r="AE82" s="644">
        <v>0</v>
      </c>
      <c r="AF82" s="610">
        <v>7489</v>
      </c>
      <c r="AG82" s="611">
        <v>1581</v>
      </c>
      <c r="AH82" s="612">
        <v>2196</v>
      </c>
      <c r="AI82" s="120"/>
      <c r="AJ82" s="3" t="s">
        <v>187</v>
      </c>
      <c r="AK82" s="893" t="s">
        <v>313</v>
      </c>
      <c r="AL82" s="114">
        <v>94</v>
      </c>
      <c r="AM82" s="224">
        <v>90</v>
      </c>
      <c r="AN82" s="114">
        <v>76</v>
      </c>
      <c r="AO82" s="224">
        <v>84</v>
      </c>
    </row>
    <row r="83" spans="1:41" x14ac:dyDescent="0.2">
      <c r="A83" s="1057"/>
      <c r="B83" s="328">
        <v>45454</v>
      </c>
      <c r="C83" s="432" t="str">
        <f t="shared" si="30"/>
        <v>(火)</v>
      </c>
      <c r="D83" s="531" t="s">
        <v>400</v>
      </c>
      <c r="E83" s="474">
        <v>0</v>
      </c>
      <c r="F83" s="475">
        <v>26</v>
      </c>
      <c r="G83" s="11">
        <v>24</v>
      </c>
      <c r="H83" s="225">
        <v>23</v>
      </c>
      <c r="I83" s="12">
        <v>32.799999999999997</v>
      </c>
      <c r="J83" s="223">
        <v>6.6</v>
      </c>
      <c r="K83" s="11">
        <v>9.06</v>
      </c>
      <c r="L83" s="367">
        <v>7.1</v>
      </c>
      <c r="M83" s="114">
        <v>41.5</v>
      </c>
      <c r="N83" s="224">
        <v>9.1</v>
      </c>
      <c r="O83" s="12">
        <v>21.3</v>
      </c>
      <c r="P83" s="225">
        <v>23.7</v>
      </c>
      <c r="Q83" s="606">
        <v>80</v>
      </c>
      <c r="R83" s="224">
        <v>54</v>
      </c>
      <c r="S83" s="606">
        <v>111</v>
      </c>
      <c r="T83" s="224">
        <v>92</v>
      </c>
      <c r="U83" s="606">
        <v>58</v>
      </c>
      <c r="V83" s="224">
        <v>60</v>
      </c>
      <c r="W83" s="114">
        <v>53</v>
      </c>
      <c r="X83" s="224">
        <v>32</v>
      </c>
      <c r="Y83" s="11">
        <v>19.2</v>
      </c>
      <c r="Z83" s="607">
        <v>21.3</v>
      </c>
      <c r="AA83" s="12">
        <v>27</v>
      </c>
      <c r="AB83" s="225">
        <v>13.6</v>
      </c>
      <c r="AC83" s="614">
        <v>0.05</v>
      </c>
      <c r="AD83" s="478">
        <v>170</v>
      </c>
      <c r="AE83" s="644">
        <v>0</v>
      </c>
      <c r="AF83" s="610">
        <v>8126</v>
      </c>
      <c r="AG83" s="611">
        <v>1580</v>
      </c>
      <c r="AH83" s="612">
        <v>2196</v>
      </c>
      <c r="AI83" s="120"/>
      <c r="AJ83" s="3" t="s">
        <v>188</v>
      </c>
      <c r="AK83" s="893" t="s">
        <v>313</v>
      </c>
      <c r="AL83" s="114">
        <v>56</v>
      </c>
      <c r="AM83" s="224">
        <v>58</v>
      </c>
      <c r="AN83" s="114">
        <v>48</v>
      </c>
      <c r="AO83" s="224">
        <v>50</v>
      </c>
    </row>
    <row r="84" spans="1:41" x14ac:dyDescent="0.2">
      <c r="A84" s="1057"/>
      <c r="B84" s="328">
        <v>45455</v>
      </c>
      <c r="C84" s="432" t="str">
        <f t="shared" si="30"/>
        <v>(水)</v>
      </c>
      <c r="D84" s="531" t="s">
        <v>400</v>
      </c>
      <c r="E84" s="474">
        <v>0</v>
      </c>
      <c r="F84" s="475">
        <v>26</v>
      </c>
      <c r="G84" s="11">
        <v>24.5</v>
      </c>
      <c r="H84" s="225">
        <v>23</v>
      </c>
      <c r="I84" s="12">
        <v>30.9</v>
      </c>
      <c r="J84" s="223">
        <v>7.1</v>
      </c>
      <c r="K84" s="11">
        <v>8.81</v>
      </c>
      <c r="L84" s="367">
        <v>7.09</v>
      </c>
      <c r="M84" s="114">
        <v>41.5</v>
      </c>
      <c r="N84" s="224">
        <v>9.6</v>
      </c>
      <c r="O84" s="12">
        <v>22</v>
      </c>
      <c r="P84" s="225">
        <v>28.4</v>
      </c>
      <c r="Q84" s="606">
        <v>84</v>
      </c>
      <c r="R84" s="224">
        <v>62</v>
      </c>
      <c r="S84" s="606">
        <v>104</v>
      </c>
      <c r="T84" s="224">
        <v>105</v>
      </c>
      <c r="U84" s="606">
        <v>64</v>
      </c>
      <c r="V84" s="224">
        <v>64</v>
      </c>
      <c r="W84" s="114">
        <v>40</v>
      </c>
      <c r="X84" s="224">
        <v>41</v>
      </c>
      <c r="Y84" s="11">
        <v>27.3</v>
      </c>
      <c r="Z84" s="607">
        <v>25.5</v>
      </c>
      <c r="AA84" s="12">
        <v>25.4</v>
      </c>
      <c r="AB84" s="225">
        <v>14.2</v>
      </c>
      <c r="AC84" s="614">
        <v>0.05</v>
      </c>
      <c r="AD84" s="478">
        <v>190</v>
      </c>
      <c r="AE84" s="644">
        <v>0</v>
      </c>
      <c r="AF84" s="610">
        <v>7617</v>
      </c>
      <c r="AG84" s="611">
        <v>1331</v>
      </c>
      <c r="AH84" s="612">
        <v>2196</v>
      </c>
      <c r="AI84" s="120"/>
      <c r="AJ84" s="3" t="s">
        <v>189</v>
      </c>
      <c r="AK84" s="893" t="s">
        <v>313</v>
      </c>
      <c r="AL84" s="114">
        <v>38</v>
      </c>
      <c r="AM84" s="224">
        <v>32</v>
      </c>
      <c r="AN84" s="114">
        <v>28</v>
      </c>
      <c r="AO84" s="224">
        <v>34</v>
      </c>
    </row>
    <row r="85" spans="1:41" x14ac:dyDescent="0.2">
      <c r="A85" s="1057"/>
      <c r="B85" s="328">
        <v>45456</v>
      </c>
      <c r="C85" s="432" t="str">
        <f t="shared" si="30"/>
        <v>(木)</v>
      </c>
      <c r="D85" s="531" t="s">
        <v>400</v>
      </c>
      <c r="E85" s="474">
        <v>0</v>
      </c>
      <c r="F85" s="475">
        <v>22</v>
      </c>
      <c r="G85" s="11">
        <v>23.5</v>
      </c>
      <c r="H85" s="225">
        <v>23.5</v>
      </c>
      <c r="I85" s="12">
        <v>35.4</v>
      </c>
      <c r="J85" s="223">
        <v>7.2</v>
      </c>
      <c r="K85" s="11">
        <v>9.1300000000000008</v>
      </c>
      <c r="L85" s="367">
        <v>7.12</v>
      </c>
      <c r="M85" s="114">
        <v>42.3</v>
      </c>
      <c r="N85" s="224">
        <v>9.6</v>
      </c>
      <c r="O85" s="12">
        <v>21.5</v>
      </c>
      <c r="P85" s="225">
        <v>26.2</v>
      </c>
      <c r="Q85" s="606">
        <v>77</v>
      </c>
      <c r="R85" s="224">
        <v>56</v>
      </c>
      <c r="S85" s="606">
        <v>94</v>
      </c>
      <c r="T85" s="224">
        <v>90</v>
      </c>
      <c r="U85" s="606">
        <v>56</v>
      </c>
      <c r="V85" s="224">
        <v>58</v>
      </c>
      <c r="W85" s="114">
        <v>38</v>
      </c>
      <c r="X85" s="224">
        <v>32</v>
      </c>
      <c r="Y85" s="11">
        <v>23.1</v>
      </c>
      <c r="Z85" s="607">
        <v>20.6</v>
      </c>
      <c r="AA85" s="12">
        <v>27</v>
      </c>
      <c r="AB85" s="225">
        <v>15.2</v>
      </c>
      <c r="AC85" s="614">
        <v>0.05</v>
      </c>
      <c r="AD85" s="478">
        <v>190</v>
      </c>
      <c r="AE85" s="644">
        <v>0</v>
      </c>
      <c r="AF85" s="610">
        <v>8379</v>
      </c>
      <c r="AG85" s="611">
        <v>1741</v>
      </c>
      <c r="AH85" s="612">
        <v>2318</v>
      </c>
      <c r="AI85" s="120"/>
      <c r="AJ85" s="3" t="s">
        <v>190</v>
      </c>
      <c r="AK85" s="893" t="s">
        <v>313</v>
      </c>
      <c r="AL85" s="11">
        <v>23.1</v>
      </c>
      <c r="AM85" s="225">
        <v>20.6</v>
      </c>
      <c r="AN85" s="12">
        <v>14.9</v>
      </c>
      <c r="AO85" s="225">
        <v>17.8</v>
      </c>
    </row>
    <row r="86" spans="1:41" x14ac:dyDescent="0.2">
      <c r="A86" s="1057"/>
      <c r="B86" s="328">
        <v>45457</v>
      </c>
      <c r="C86" s="432" t="str">
        <f t="shared" si="30"/>
        <v>(金)</v>
      </c>
      <c r="D86" s="531" t="s">
        <v>400</v>
      </c>
      <c r="E86" s="474">
        <v>0</v>
      </c>
      <c r="F86" s="475">
        <v>28</v>
      </c>
      <c r="G86" s="11">
        <v>26</v>
      </c>
      <c r="H86" s="225">
        <v>24</v>
      </c>
      <c r="I86" s="12">
        <v>40.5</v>
      </c>
      <c r="J86" s="223">
        <v>7.2</v>
      </c>
      <c r="K86" s="11">
        <v>9.1199999999999992</v>
      </c>
      <c r="L86" s="367">
        <v>6.88</v>
      </c>
      <c r="M86" s="114">
        <v>49.2</v>
      </c>
      <c r="N86" s="224">
        <v>8.6999999999999993</v>
      </c>
      <c r="O86" s="12">
        <v>20.399999999999999</v>
      </c>
      <c r="P86" s="225">
        <v>26.3</v>
      </c>
      <c r="Q86" s="606">
        <v>70</v>
      </c>
      <c r="R86" s="224">
        <v>47</v>
      </c>
      <c r="S86" s="606">
        <v>82</v>
      </c>
      <c r="T86" s="224">
        <v>88</v>
      </c>
      <c r="U86" s="606">
        <v>50</v>
      </c>
      <c r="V86" s="224">
        <v>58</v>
      </c>
      <c r="W86" s="114">
        <v>32</v>
      </c>
      <c r="X86" s="224">
        <v>30</v>
      </c>
      <c r="Y86" s="11">
        <v>22</v>
      </c>
      <c r="Z86" s="607">
        <v>22</v>
      </c>
      <c r="AA86" s="12">
        <v>30.2</v>
      </c>
      <c r="AB86" s="225">
        <v>13</v>
      </c>
      <c r="AC86" s="614">
        <v>0.2</v>
      </c>
      <c r="AD86" s="478">
        <v>190</v>
      </c>
      <c r="AE86" s="644">
        <v>0</v>
      </c>
      <c r="AF86" s="610">
        <v>7804</v>
      </c>
      <c r="AG86" s="611">
        <v>1137</v>
      </c>
      <c r="AH86" s="612">
        <v>2318</v>
      </c>
      <c r="AI86" s="120"/>
      <c r="AJ86" s="3" t="s">
        <v>288</v>
      </c>
      <c r="AK86" s="893" t="s">
        <v>313</v>
      </c>
      <c r="AL86" s="11">
        <v>27</v>
      </c>
      <c r="AM86" s="225">
        <v>15.2</v>
      </c>
      <c r="AN86" s="12">
        <v>19.600000000000001</v>
      </c>
      <c r="AO86" s="225">
        <v>10.1</v>
      </c>
    </row>
    <row r="87" spans="1:41" x14ac:dyDescent="0.2">
      <c r="A87" s="1057"/>
      <c r="B87" s="328">
        <v>45458</v>
      </c>
      <c r="C87" s="432" t="str">
        <f t="shared" si="30"/>
        <v>(土)</v>
      </c>
      <c r="D87" s="531" t="s">
        <v>435</v>
      </c>
      <c r="E87" s="474">
        <v>0.1</v>
      </c>
      <c r="F87" s="475">
        <v>24</v>
      </c>
      <c r="G87" s="11">
        <v>24</v>
      </c>
      <c r="H87" s="225">
        <v>24</v>
      </c>
      <c r="I87" s="12">
        <v>26.8</v>
      </c>
      <c r="J87" s="223">
        <v>7.5</v>
      </c>
      <c r="K87" s="11">
        <v>9.2100000000000009</v>
      </c>
      <c r="L87" s="367">
        <v>6.94</v>
      </c>
      <c r="M87" s="114">
        <v>35</v>
      </c>
      <c r="N87" s="224">
        <v>8.6999999999999993</v>
      </c>
      <c r="O87" s="12">
        <v>21.2</v>
      </c>
      <c r="P87" s="225">
        <v>26.5</v>
      </c>
      <c r="Q87" s="606">
        <v>70</v>
      </c>
      <c r="R87" s="224">
        <v>50</v>
      </c>
      <c r="S87" s="606">
        <v>80</v>
      </c>
      <c r="T87" s="224">
        <v>86</v>
      </c>
      <c r="U87" s="606">
        <v>38</v>
      </c>
      <c r="V87" s="224">
        <v>44</v>
      </c>
      <c r="W87" s="114">
        <v>42</v>
      </c>
      <c r="X87" s="224">
        <v>42</v>
      </c>
      <c r="Y87" s="11">
        <v>19.899999999999999</v>
      </c>
      <c r="Z87" s="607">
        <v>20.6</v>
      </c>
      <c r="AA87" s="12">
        <v>29.7</v>
      </c>
      <c r="AB87" s="225">
        <v>16.100000000000001</v>
      </c>
      <c r="AC87" s="614">
        <v>0.15</v>
      </c>
      <c r="AD87" s="478">
        <v>180</v>
      </c>
      <c r="AE87" s="644">
        <v>0</v>
      </c>
      <c r="AF87" s="610">
        <v>7431</v>
      </c>
      <c r="AG87" s="611">
        <v>1830</v>
      </c>
      <c r="AH87" s="612">
        <v>1870</v>
      </c>
      <c r="AI87" s="120"/>
      <c r="AJ87" s="3" t="s">
        <v>289</v>
      </c>
      <c r="AK87" s="893" t="s">
        <v>313</v>
      </c>
      <c r="AL87" s="451"/>
      <c r="AM87" s="452">
        <v>0.05</v>
      </c>
      <c r="AN87" s="451"/>
      <c r="AO87" s="452">
        <v>0.05</v>
      </c>
    </row>
    <row r="88" spans="1:41" x14ac:dyDescent="0.2">
      <c r="A88" s="1057"/>
      <c r="B88" s="328">
        <v>45459</v>
      </c>
      <c r="C88" s="432" t="str">
        <f t="shared" si="30"/>
        <v>(日)</v>
      </c>
      <c r="D88" s="531" t="s">
        <v>412</v>
      </c>
      <c r="E88" s="474">
        <v>4.2</v>
      </c>
      <c r="F88" s="475">
        <v>21</v>
      </c>
      <c r="G88" s="11">
        <v>24</v>
      </c>
      <c r="H88" s="225">
        <v>24</v>
      </c>
      <c r="I88" s="12">
        <v>42.3</v>
      </c>
      <c r="J88" s="223">
        <v>8.8000000000000007</v>
      </c>
      <c r="K88" s="11">
        <v>8.7899999999999991</v>
      </c>
      <c r="L88" s="367">
        <v>6.91</v>
      </c>
      <c r="M88" s="114">
        <v>52.1</v>
      </c>
      <c r="N88" s="224">
        <v>10.5</v>
      </c>
      <c r="O88" s="12">
        <v>21.7</v>
      </c>
      <c r="P88" s="225">
        <v>24</v>
      </c>
      <c r="Q88" s="606">
        <v>66</v>
      </c>
      <c r="R88" s="224">
        <v>42</v>
      </c>
      <c r="S88" s="606">
        <v>84</v>
      </c>
      <c r="T88" s="224">
        <v>86</v>
      </c>
      <c r="U88" s="606">
        <v>50</v>
      </c>
      <c r="V88" s="224">
        <v>52</v>
      </c>
      <c r="W88" s="114">
        <v>34</v>
      </c>
      <c r="X88" s="224">
        <v>34</v>
      </c>
      <c r="Y88" s="11">
        <v>22</v>
      </c>
      <c r="Z88" s="607">
        <v>22.7</v>
      </c>
      <c r="AA88" s="12">
        <v>25.6</v>
      </c>
      <c r="AB88" s="225">
        <v>12.1</v>
      </c>
      <c r="AC88" s="614">
        <v>0.05</v>
      </c>
      <c r="AD88" s="478">
        <v>180</v>
      </c>
      <c r="AE88" s="644">
        <v>0</v>
      </c>
      <c r="AF88" s="610">
        <v>8176</v>
      </c>
      <c r="AG88" s="611">
        <v>1665</v>
      </c>
      <c r="AH88" s="612">
        <v>2196</v>
      </c>
      <c r="AI88" s="120"/>
      <c r="AJ88" s="3" t="s">
        <v>191</v>
      </c>
      <c r="AK88" s="893" t="s">
        <v>313</v>
      </c>
      <c r="AL88" s="114" t="s">
        <v>24</v>
      </c>
      <c r="AM88" s="224">
        <v>190</v>
      </c>
      <c r="AN88" s="276">
        <v>150</v>
      </c>
      <c r="AO88" s="224">
        <v>170</v>
      </c>
    </row>
    <row r="89" spans="1:41" x14ac:dyDescent="0.2">
      <c r="A89" s="1057"/>
      <c r="B89" s="328">
        <v>45460</v>
      </c>
      <c r="C89" s="432" t="str">
        <f t="shared" si="30"/>
        <v>(月)</v>
      </c>
      <c r="D89" s="531" t="s">
        <v>400</v>
      </c>
      <c r="E89" s="474">
        <v>0</v>
      </c>
      <c r="F89" s="475">
        <v>27</v>
      </c>
      <c r="G89" s="11">
        <v>25.5</v>
      </c>
      <c r="H89" s="225">
        <v>25</v>
      </c>
      <c r="I89" s="12">
        <v>21.4</v>
      </c>
      <c r="J89" s="223">
        <v>5.6</v>
      </c>
      <c r="K89" s="11">
        <v>9.16</v>
      </c>
      <c r="L89" s="367">
        <v>6.84</v>
      </c>
      <c r="M89" s="114">
        <v>35.799999999999997</v>
      </c>
      <c r="N89" s="224">
        <v>11.6</v>
      </c>
      <c r="O89" s="12">
        <v>20.8</v>
      </c>
      <c r="P89" s="225">
        <v>23.5</v>
      </c>
      <c r="Q89" s="606">
        <v>72</v>
      </c>
      <c r="R89" s="224">
        <v>52</v>
      </c>
      <c r="S89" s="606">
        <v>84</v>
      </c>
      <c r="T89" s="224">
        <v>90</v>
      </c>
      <c r="U89" s="606">
        <v>52</v>
      </c>
      <c r="V89" s="224">
        <v>52</v>
      </c>
      <c r="W89" s="114">
        <v>32</v>
      </c>
      <c r="X89" s="224">
        <v>38</v>
      </c>
      <c r="Y89" s="11">
        <v>22</v>
      </c>
      <c r="Z89" s="607">
        <v>24.9</v>
      </c>
      <c r="AA89" s="12">
        <v>23.1</v>
      </c>
      <c r="AB89" s="225">
        <v>11.4</v>
      </c>
      <c r="AC89" s="614">
        <v>0</v>
      </c>
      <c r="AD89" s="478">
        <v>180</v>
      </c>
      <c r="AE89" s="644">
        <v>0</v>
      </c>
      <c r="AF89" s="610">
        <v>8952</v>
      </c>
      <c r="AG89" s="611">
        <v>1580</v>
      </c>
      <c r="AH89" s="612">
        <v>2112</v>
      </c>
      <c r="AI89" s="120"/>
      <c r="AJ89" s="3" t="s">
        <v>192</v>
      </c>
      <c r="AK89" s="893" t="s">
        <v>313</v>
      </c>
      <c r="AL89" s="281" t="s">
        <v>24</v>
      </c>
      <c r="AM89" s="274">
        <v>0</v>
      </c>
      <c r="AN89" s="273">
        <v>0.66</v>
      </c>
      <c r="AO89" s="274">
        <v>0</v>
      </c>
    </row>
    <row r="90" spans="1:41" x14ac:dyDescent="0.2">
      <c r="A90" s="1057"/>
      <c r="B90" s="328">
        <v>45461</v>
      </c>
      <c r="C90" s="432" t="str">
        <f t="shared" si="30"/>
        <v>(火)</v>
      </c>
      <c r="D90" s="531" t="s">
        <v>402</v>
      </c>
      <c r="E90" s="474">
        <v>87.8</v>
      </c>
      <c r="F90" s="475">
        <v>20</v>
      </c>
      <c r="G90" s="11">
        <v>23</v>
      </c>
      <c r="H90" s="225">
        <v>23.5</v>
      </c>
      <c r="I90" s="12">
        <v>37.1</v>
      </c>
      <c r="J90" s="223">
        <v>10.8</v>
      </c>
      <c r="K90" s="11">
        <v>8.5299999999999994</v>
      </c>
      <c r="L90" s="367">
        <v>6.87</v>
      </c>
      <c r="M90" s="114">
        <v>46.5</v>
      </c>
      <c r="N90" s="224">
        <v>10.7</v>
      </c>
      <c r="O90" s="12">
        <v>23</v>
      </c>
      <c r="P90" s="225">
        <v>23.1</v>
      </c>
      <c r="Q90" s="606">
        <v>70</v>
      </c>
      <c r="R90" s="224">
        <v>42</v>
      </c>
      <c r="S90" s="606">
        <v>90</v>
      </c>
      <c r="T90" s="224">
        <v>88</v>
      </c>
      <c r="U90" s="606">
        <v>54</v>
      </c>
      <c r="V90" s="224">
        <v>58</v>
      </c>
      <c r="W90" s="114">
        <v>36</v>
      </c>
      <c r="X90" s="224">
        <v>30</v>
      </c>
      <c r="Y90" s="11">
        <v>21.3</v>
      </c>
      <c r="Z90" s="607">
        <v>21.3</v>
      </c>
      <c r="AA90" s="12">
        <v>29.1</v>
      </c>
      <c r="AB90" s="225">
        <v>17.399999999999999</v>
      </c>
      <c r="AC90" s="614">
        <v>0.1</v>
      </c>
      <c r="AD90" s="478">
        <v>180</v>
      </c>
      <c r="AE90" s="644">
        <v>0</v>
      </c>
      <c r="AF90" s="610">
        <v>8919</v>
      </c>
      <c r="AG90" s="611">
        <v>1748</v>
      </c>
      <c r="AH90" s="612">
        <v>2318</v>
      </c>
      <c r="AI90" s="120"/>
      <c r="AJ90" s="3" t="s">
        <v>290</v>
      </c>
      <c r="AK90" s="893" t="s">
        <v>313</v>
      </c>
      <c r="AL90" s="282" t="s">
        <v>24</v>
      </c>
      <c r="AM90" s="283" t="s">
        <v>24</v>
      </c>
      <c r="AN90" s="425">
        <v>0</v>
      </c>
      <c r="AO90" s="272">
        <v>0</v>
      </c>
    </row>
    <row r="91" spans="1:41" x14ac:dyDescent="0.2">
      <c r="A91" s="1057"/>
      <c r="B91" s="328">
        <v>45462</v>
      </c>
      <c r="C91" s="432" t="str">
        <f t="shared" si="30"/>
        <v>(水)</v>
      </c>
      <c r="D91" s="531" t="s">
        <v>400</v>
      </c>
      <c r="E91" s="474">
        <v>0</v>
      </c>
      <c r="F91" s="475">
        <v>23</v>
      </c>
      <c r="G91" s="11">
        <v>24.5</v>
      </c>
      <c r="H91" s="225">
        <v>23.5</v>
      </c>
      <c r="I91" s="12">
        <v>25.6</v>
      </c>
      <c r="J91" s="223">
        <v>6.4</v>
      </c>
      <c r="K91" s="11">
        <v>8.07</v>
      </c>
      <c r="L91" s="367">
        <v>6.71</v>
      </c>
      <c r="M91" s="114">
        <v>38.200000000000003</v>
      </c>
      <c r="N91" s="224">
        <v>8.5</v>
      </c>
      <c r="O91" s="12">
        <v>20.7</v>
      </c>
      <c r="P91" s="225">
        <v>22.7</v>
      </c>
      <c r="Q91" s="606">
        <v>64</v>
      </c>
      <c r="R91" s="224">
        <v>39</v>
      </c>
      <c r="S91" s="606">
        <v>80</v>
      </c>
      <c r="T91" s="224">
        <v>80</v>
      </c>
      <c r="U91" s="606">
        <v>56</v>
      </c>
      <c r="V91" s="224">
        <v>50</v>
      </c>
      <c r="W91" s="114">
        <v>24</v>
      </c>
      <c r="X91" s="224">
        <v>30</v>
      </c>
      <c r="Y91" s="11">
        <v>21.3</v>
      </c>
      <c r="Z91" s="607">
        <v>22.7</v>
      </c>
      <c r="AA91" s="12">
        <v>22.1</v>
      </c>
      <c r="AB91" s="225">
        <v>11.4</v>
      </c>
      <c r="AC91" s="614">
        <v>0.05</v>
      </c>
      <c r="AD91" s="478">
        <v>170</v>
      </c>
      <c r="AE91" s="644">
        <v>0</v>
      </c>
      <c r="AF91" s="610">
        <v>8479</v>
      </c>
      <c r="AG91" s="611">
        <v>1165</v>
      </c>
      <c r="AH91" s="612">
        <v>2196</v>
      </c>
      <c r="AI91" s="120"/>
      <c r="AJ91" s="3" t="s">
        <v>199</v>
      </c>
      <c r="AK91" s="893" t="s">
        <v>313</v>
      </c>
      <c r="AL91" s="11" t="s">
        <v>24</v>
      </c>
      <c r="AM91" s="223" t="s">
        <v>24</v>
      </c>
      <c r="AN91" s="276">
        <v>28</v>
      </c>
      <c r="AO91" s="288">
        <v>6.8</v>
      </c>
    </row>
    <row r="92" spans="1:41" x14ac:dyDescent="0.2">
      <c r="A92" s="1057"/>
      <c r="B92" s="328">
        <v>45463</v>
      </c>
      <c r="C92" s="432" t="str">
        <f t="shared" si="30"/>
        <v>(木)</v>
      </c>
      <c r="D92" s="531" t="s">
        <v>400</v>
      </c>
      <c r="E92" s="474">
        <v>0</v>
      </c>
      <c r="F92" s="475">
        <v>24</v>
      </c>
      <c r="G92" s="11">
        <v>23.5</v>
      </c>
      <c r="H92" s="225">
        <v>23.5</v>
      </c>
      <c r="I92" s="12">
        <v>30.8</v>
      </c>
      <c r="J92" s="223">
        <v>5.3</v>
      </c>
      <c r="K92" s="11">
        <v>7.64</v>
      </c>
      <c r="L92" s="367">
        <v>6.86</v>
      </c>
      <c r="M92" s="114">
        <v>37.799999999999997</v>
      </c>
      <c r="N92" s="224">
        <v>6</v>
      </c>
      <c r="O92" s="12">
        <v>20.3</v>
      </c>
      <c r="P92" s="225">
        <v>22.6</v>
      </c>
      <c r="Q92" s="606">
        <v>68</v>
      </c>
      <c r="R92" s="224">
        <v>44</v>
      </c>
      <c r="S92" s="606">
        <v>82</v>
      </c>
      <c r="T92" s="224">
        <v>82</v>
      </c>
      <c r="U92" s="606">
        <v>53</v>
      </c>
      <c r="V92" s="224">
        <v>52</v>
      </c>
      <c r="W92" s="114">
        <v>29</v>
      </c>
      <c r="X92" s="224">
        <v>30</v>
      </c>
      <c r="Y92" s="11">
        <v>18.5</v>
      </c>
      <c r="Z92" s="607">
        <v>18.5</v>
      </c>
      <c r="AA92" s="12">
        <v>21.8</v>
      </c>
      <c r="AB92" s="225">
        <v>10.1</v>
      </c>
      <c r="AC92" s="614">
        <v>0</v>
      </c>
      <c r="AD92" s="478">
        <v>160</v>
      </c>
      <c r="AE92" s="644">
        <v>0</v>
      </c>
      <c r="AF92" s="610">
        <v>8067</v>
      </c>
      <c r="AG92" s="611">
        <v>915</v>
      </c>
      <c r="AH92" s="612">
        <v>2196</v>
      </c>
      <c r="AI92" s="120"/>
      <c r="AJ92" s="3" t="s">
        <v>291</v>
      </c>
      <c r="AK92" s="893"/>
      <c r="AL92" s="11" t="s">
        <v>24</v>
      </c>
      <c r="AM92" s="223" t="s">
        <v>24</v>
      </c>
      <c r="AN92" s="138">
        <v>-0.6</v>
      </c>
      <c r="AO92" s="228">
        <v>-1.67</v>
      </c>
    </row>
    <row r="93" spans="1:41" x14ac:dyDescent="0.2">
      <c r="A93" s="1057"/>
      <c r="B93" s="328">
        <v>45464</v>
      </c>
      <c r="C93" s="432" t="str">
        <f t="shared" si="30"/>
        <v>(金)</v>
      </c>
      <c r="D93" s="531" t="s">
        <v>409</v>
      </c>
      <c r="E93" s="474">
        <v>37</v>
      </c>
      <c r="F93" s="475">
        <v>22</v>
      </c>
      <c r="G93" s="11">
        <v>23</v>
      </c>
      <c r="H93" s="225">
        <v>23</v>
      </c>
      <c r="I93" s="12">
        <v>21.6</v>
      </c>
      <c r="J93" s="223">
        <v>6.8</v>
      </c>
      <c r="K93" s="11">
        <v>7.77</v>
      </c>
      <c r="L93" s="367">
        <v>6.79</v>
      </c>
      <c r="M93" s="114">
        <v>32.5</v>
      </c>
      <c r="N93" s="224">
        <v>7.4</v>
      </c>
      <c r="O93" s="12">
        <v>17.5</v>
      </c>
      <c r="P93" s="225">
        <v>20.5</v>
      </c>
      <c r="Q93" s="606">
        <v>62</v>
      </c>
      <c r="R93" s="224">
        <v>48</v>
      </c>
      <c r="S93" s="606">
        <v>76</v>
      </c>
      <c r="T93" s="224">
        <v>84</v>
      </c>
      <c r="U93" s="606">
        <v>48</v>
      </c>
      <c r="V93" s="224">
        <v>50</v>
      </c>
      <c r="W93" s="114">
        <v>28</v>
      </c>
      <c r="X93" s="224">
        <v>34</v>
      </c>
      <c r="Y93" s="11">
        <v>14.9</v>
      </c>
      <c r="Z93" s="607">
        <v>17.8</v>
      </c>
      <c r="AA93" s="12">
        <v>19.600000000000001</v>
      </c>
      <c r="AB93" s="225">
        <v>10.1</v>
      </c>
      <c r="AC93" s="614">
        <v>0.05</v>
      </c>
      <c r="AD93" s="478">
        <v>170</v>
      </c>
      <c r="AE93" s="644">
        <v>0</v>
      </c>
      <c r="AF93" s="610">
        <v>8574</v>
      </c>
      <c r="AG93" s="611">
        <v>915</v>
      </c>
      <c r="AH93" s="612">
        <v>2196</v>
      </c>
      <c r="AI93" s="120"/>
      <c r="AJ93" s="3" t="s">
        <v>14</v>
      </c>
      <c r="AK93" s="893" t="s">
        <v>313</v>
      </c>
      <c r="AL93" s="138">
        <v>14</v>
      </c>
      <c r="AM93" s="228">
        <v>7.2</v>
      </c>
      <c r="AN93" s="138">
        <v>8.4</v>
      </c>
      <c r="AO93" s="228">
        <v>4.4000000000000004</v>
      </c>
    </row>
    <row r="94" spans="1:41" x14ac:dyDescent="0.2">
      <c r="A94" s="1057"/>
      <c r="B94" s="328">
        <v>45465</v>
      </c>
      <c r="C94" s="432" t="str">
        <f t="shared" si="30"/>
        <v>(土)</v>
      </c>
      <c r="D94" s="531" t="s">
        <v>400</v>
      </c>
      <c r="E94" s="474">
        <v>0</v>
      </c>
      <c r="F94" s="475">
        <v>22</v>
      </c>
      <c r="G94" s="11">
        <v>21</v>
      </c>
      <c r="H94" s="225">
        <v>21</v>
      </c>
      <c r="I94" s="12">
        <v>23.7</v>
      </c>
      <c r="J94" s="223">
        <v>6.6</v>
      </c>
      <c r="K94" s="11">
        <v>7.79</v>
      </c>
      <c r="L94" s="367">
        <v>6.82</v>
      </c>
      <c r="M94" s="114">
        <v>32.5</v>
      </c>
      <c r="N94" s="224">
        <v>6.7</v>
      </c>
      <c r="O94" s="12">
        <v>21.1</v>
      </c>
      <c r="P94" s="225">
        <v>21.3</v>
      </c>
      <c r="Q94" s="606">
        <v>68</v>
      </c>
      <c r="R94" s="224">
        <v>40</v>
      </c>
      <c r="S94" s="606">
        <v>82</v>
      </c>
      <c r="T94" s="224">
        <v>80</v>
      </c>
      <c r="U94" s="606">
        <v>52</v>
      </c>
      <c r="V94" s="224">
        <v>50</v>
      </c>
      <c r="W94" s="114">
        <v>30</v>
      </c>
      <c r="X94" s="224">
        <v>30</v>
      </c>
      <c r="Y94" s="11">
        <v>19.899999999999999</v>
      </c>
      <c r="Z94" s="607">
        <v>19.2</v>
      </c>
      <c r="AA94" s="12">
        <v>18</v>
      </c>
      <c r="AB94" s="225">
        <v>9.1999999999999993</v>
      </c>
      <c r="AC94" s="614">
        <v>0</v>
      </c>
      <c r="AD94" s="478">
        <v>190</v>
      </c>
      <c r="AE94" s="644">
        <v>0</v>
      </c>
      <c r="AF94" s="610">
        <v>7980</v>
      </c>
      <c r="AG94" s="611">
        <v>831</v>
      </c>
      <c r="AH94" s="612">
        <v>2196</v>
      </c>
      <c r="AI94" s="120"/>
      <c r="AJ94" s="3" t="s">
        <v>15</v>
      </c>
      <c r="AK94" s="893" t="s">
        <v>313</v>
      </c>
      <c r="AL94" s="138">
        <v>4.7</v>
      </c>
      <c r="AM94" s="228">
        <v>2</v>
      </c>
      <c r="AN94" s="13" t="s">
        <v>24</v>
      </c>
      <c r="AO94" s="227" t="s">
        <v>24</v>
      </c>
    </row>
    <row r="95" spans="1:41" x14ac:dyDescent="0.2">
      <c r="A95" s="1057"/>
      <c r="B95" s="328">
        <v>45466</v>
      </c>
      <c r="C95" s="432" t="str">
        <f t="shared" si="30"/>
        <v>(日)</v>
      </c>
      <c r="D95" s="531" t="s">
        <v>402</v>
      </c>
      <c r="E95" s="474">
        <v>35.6</v>
      </c>
      <c r="F95" s="475">
        <v>21</v>
      </c>
      <c r="G95" s="11">
        <v>21</v>
      </c>
      <c r="H95" s="225">
        <v>21.5</v>
      </c>
      <c r="I95" s="12">
        <v>24.9</v>
      </c>
      <c r="J95" s="223">
        <v>4.3</v>
      </c>
      <c r="K95" s="11">
        <v>7.76</v>
      </c>
      <c r="L95" s="367">
        <v>6.89</v>
      </c>
      <c r="M95" s="114">
        <v>33.799999999999997</v>
      </c>
      <c r="N95" s="224">
        <v>6.4</v>
      </c>
      <c r="O95" s="12">
        <v>19.8</v>
      </c>
      <c r="P95" s="225">
        <v>22</v>
      </c>
      <c r="Q95" s="606">
        <v>66</v>
      </c>
      <c r="R95" s="224">
        <v>46</v>
      </c>
      <c r="S95" s="606">
        <v>80</v>
      </c>
      <c r="T95" s="224">
        <v>80</v>
      </c>
      <c r="U95" s="606">
        <v>52</v>
      </c>
      <c r="V95" s="224">
        <v>54</v>
      </c>
      <c r="W95" s="114">
        <v>28</v>
      </c>
      <c r="X95" s="224">
        <v>26</v>
      </c>
      <c r="Y95" s="11">
        <v>16.3</v>
      </c>
      <c r="Z95" s="607">
        <v>17.8</v>
      </c>
      <c r="AA95" s="12">
        <v>19.3</v>
      </c>
      <c r="AB95" s="225">
        <v>8.8000000000000007</v>
      </c>
      <c r="AC95" s="614">
        <v>0</v>
      </c>
      <c r="AD95" s="478">
        <v>170</v>
      </c>
      <c r="AE95" s="644">
        <v>0</v>
      </c>
      <c r="AF95" s="610">
        <v>8175</v>
      </c>
      <c r="AG95" s="611">
        <v>1083</v>
      </c>
      <c r="AH95" s="612">
        <v>2074</v>
      </c>
      <c r="AI95" s="120"/>
      <c r="AJ95" s="3" t="s">
        <v>193</v>
      </c>
      <c r="AK95" s="893" t="s">
        <v>313</v>
      </c>
      <c r="AL95" s="138">
        <v>9.8000000000000007</v>
      </c>
      <c r="AM95" s="228">
        <v>7.8</v>
      </c>
      <c r="AN95" s="13" t="s">
        <v>24</v>
      </c>
      <c r="AO95" s="227" t="s">
        <v>24</v>
      </c>
    </row>
    <row r="96" spans="1:41" x14ac:dyDescent="0.2">
      <c r="A96" s="1057"/>
      <c r="B96" s="328">
        <v>45467</v>
      </c>
      <c r="C96" s="432" t="str">
        <f t="shared" si="30"/>
        <v>(月)</v>
      </c>
      <c r="D96" s="531" t="s">
        <v>400</v>
      </c>
      <c r="E96" s="474">
        <v>0</v>
      </c>
      <c r="F96" s="475">
        <v>24</v>
      </c>
      <c r="G96" s="11">
        <v>23</v>
      </c>
      <c r="H96" s="225">
        <v>22.5</v>
      </c>
      <c r="I96" s="12">
        <v>18.5</v>
      </c>
      <c r="J96" s="223">
        <v>3.1</v>
      </c>
      <c r="K96" s="11">
        <v>8.4600000000000009</v>
      </c>
      <c r="L96" s="367">
        <v>6.98</v>
      </c>
      <c r="M96" s="114">
        <v>27.8</v>
      </c>
      <c r="N96" s="224">
        <v>5.5</v>
      </c>
      <c r="O96" s="12">
        <v>18.100000000000001</v>
      </c>
      <c r="P96" s="225">
        <v>20.399999999999999</v>
      </c>
      <c r="Q96" s="606">
        <v>68</v>
      </c>
      <c r="R96" s="224">
        <v>46</v>
      </c>
      <c r="S96" s="606">
        <v>74</v>
      </c>
      <c r="T96" s="224">
        <v>78</v>
      </c>
      <c r="U96" s="606">
        <v>48</v>
      </c>
      <c r="V96" s="224">
        <v>52</v>
      </c>
      <c r="W96" s="114">
        <v>26</v>
      </c>
      <c r="X96" s="224">
        <v>26</v>
      </c>
      <c r="Y96" s="11">
        <v>14.2</v>
      </c>
      <c r="Z96" s="607">
        <v>16.3</v>
      </c>
      <c r="AA96" s="12">
        <v>17.7</v>
      </c>
      <c r="AB96" s="225">
        <v>9.1999999999999993</v>
      </c>
      <c r="AC96" s="614">
        <v>0.05</v>
      </c>
      <c r="AD96" s="478">
        <v>180</v>
      </c>
      <c r="AE96" s="644">
        <v>0</v>
      </c>
      <c r="AF96" s="610">
        <v>7390</v>
      </c>
      <c r="AG96" s="611">
        <v>831</v>
      </c>
      <c r="AH96" s="612">
        <v>2376</v>
      </c>
      <c r="AI96" s="120"/>
      <c r="AJ96" s="3" t="s">
        <v>16</v>
      </c>
      <c r="AK96" s="893" t="s">
        <v>313</v>
      </c>
      <c r="AL96" s="305">
        <v>0</v>
      </c>
      <c r="AM96" s="306">
        <v>0.28000000000000003</v>
      </c>
      <c r="AN96" s="284" t="s">
        <v>24</v>
      </c>
      <c r="AO96" s="285" t="s">
        <v>24</v>
      </c>
    </row>
    <row r="97" spans="1:41" x14ac:dyDescent="0.2">
      <c r="A97" s="1057"/>
      <c r="B97" s="328">
        <v>45468</v>
      </c>
      <c r="C97" s="432" t="str">
        <f t="shared" si="30"/>
        <v>(火)</v>
      </c>
      <c r="D97" s="531" t="s">
        <v>401</v>
      </c>
      <c r="E97" s="474">
        <v>0</v>
      </c>
      <c r="F97" s="475">
        <v>24</v>
      </c>
      <c r="G97" s="11">
        <v>25.5</v>
      </c>
      <c r="H97" s="225">
        <v>24</v>
      </c>
      <c r="I97" s="12">
        <v>20.2</v>
      </c>
      <c r="J97" s="223">
        <v>6.3</v>
      </c>
      <c r="K97" s="11">
        <v>8.93</v>
      </c>
      <c r="L97" s="367">
        <v>7.04</v>
      </c>
      <c r="M97" s="114">
        <v>27.6</v>
      </c>
      <c r="N97" s="224">
        <v>8.8000000000000007</v>
      </c>
      <c r="O97" s="12">
        <v>17.2</v>
      </c>
      <c r="P97" s="225">
        <v>20.8</v>
      </c>
      <c r="Q97" s="606">
        <v>70</v>
      </c>
      <c r="R97" s="224">
        <v>51</v>
      </c>
      <c r="S97" s="606">
        <v>85</v>
      </c>
      <c r="T97" s="224">
        <v>87</v>
      </c>
      <c r="U97" s="606">
        <v>51</v>
      </c>
      <c r="V97" s="224">
        <v>56</v>
      </c>
      <c r="W97" s="114">
        <v>34</v>
      </c>
      <c r="X97" s="224">
        <v>31</v>
      </c>
      <c r="Y97" s="11">
        <v>15.6</v>
      </c>
      <c r="Z97" s="607">
        <v>18.100000000000001</v>
      </c>
      <c r="AA97" s="12">
        <v>18.5</v>
      </c>
      <c r="AB97" s="225">
        <v>11.8</v>
      </c>
      <c r="AC97" s="614">
        <v>0.1</v>
      </c>
      <c r="AD97" s="478">
        <v>160</v>
      </c>
      <c r="AE97" s="644">
        <v>0</v>
      </c>
      <c r="AF97" s="610">
        <v>6990</v>
      </c>
      <c r="AG97" s="611">
        <v>832</v>
      </c>
      <c r="AH97" s="612">
        <v>2318</v>
      </c>
      <c r="AI97" s="120"/>
      <c r="AJ97" s="3" t="s">
        <v>195</v>
      </c>
      <c r="AK97" s="893" t="s">
        <v>313</v>
      </c>
      <c r="AL97" s="140">
        <v>1.6</v>
      </c>
      <c r="AM97" s="229">
        <v>0.93</v>
      </c>
      <c r="AN97" s="13" t="s">
        <v>24</v>
      </c>
      <c r="AO97" s="227" t="s">
        <v>24</v>
      </c>
    </row>
    <row r="98" spans="1:41" x14ac:dyDescent="0.2">
      <c r="A98" s="1057"/>
      <c r="B98" s="328">
        <v>45469</v>
      </c>
      <c r="C98" s="432" t="str">
        <f t="shared" si="30"/>
        <v>(水)</v>
      </c>
      <c r="D98" s="531" t="s">
        <v>400</v>
      </c>
      <c r="E98" s="474">
        <v>0</v>
      </c>
      <c r="F98" s="475">
        <v>27</v>
      </c>
      <c r="G98" s="11">
        <v>25.5</v>
      </c>
      <c r="H98" s="225">
        <v>24.5</v>
      </c>
      <c r="I98" s="12">
        <v>20.7</v>
      </c>
      <c r="J98" s="223">
        <v>6.5</v>
      </c>
      <c r="K98" s="11">
        <v>9.09</v>
      </c>
      <c r="L98" s="367">
        <v>7.1</v>
      </c>
      <c r="M98" s="114">
        <v>29.5</v>
      </c>
      <c r="N98" s="224">
        <v>9.1999999999999993</v>
      </c>
      <c r="O98" s="12">
        <v>18.8</v>
      </c>
      <c r="P98" s="225">
        <v>21.2</v>
      </c>
      <c r="Q98" s="606">
        <v>74</v>
      </c>
      <c r="R98" s="224">
        <v>52</v>
      </c>
      <c r="S98" s="606">
        <v>78</v>
      </c>
      <c r="T98" s="224">
        <v>88</v>
      </c>
      <c r="U98" s="606">
        <v>52</v>
      </c>
      <c r="V98" s="224">
        <v>56</v>
      </c>
      <c r="W98" s="114">
        <v>26</v>
      </c>
      <c r="X98" s="224">
        <v>32</v>
      </c>
      <c r="Y98" s="11">
        <v>15.6</v>
      </c>
      <c r="Z98" s="607">
        <v>17.8</v>
      </c>
      <c r="AA98" s="12">
        <v>20.100000000000001</v>
      </c>
      <c r="AB98" s="225">
        <v>11.2</v>
      </c>
      <c r="AC98" s="614">
        <v>0</v>
      </c>
      <c r="AD98" s="478">
        <v>160</v>
      </c>
      <c r="AE98" s="644">
        <v>0</v>
      </c>
      <c r="AF98" s="610">
        <v>7432</v>
      </c>
      <c r="AG98" s="611">
        <v>916</v>
      </c>
      <c r="AH98" s="612">
        <v>2318</v>
      </c>
      <c r="AI98" s="120"/>
      <c r="AJ98" s="3" t="s">
        <v>196</v>
      </c>
      <c r="AK98" s="893" t="s">
        <v>313</v>
      </c>
      <c r="AL98" s="307">
        <v>0.16</v>
      </c>
      <c r="AM98" s="308">
        <v>0</v>
      </c>
      <c r="AN98" s="286" t="s">
        <v>24</v>
      </c>
      <c r="AO98" s="287" t="s">
        <v>24</v>
      </c>
    </row>
    <row r="99" spans="1:41" x14ac:dyDescent="0.2">
      <c r="A99" s="1057"/>
      <c r="B99" s="328">
        <v>45470</v>
      </c>
      <c r="C99" s="432" t="str">
        <f t="shared" si="30"/>
        <v>(木)</v>
      </c>
      <c r="D99" s="531" t="s">
        <v>401</v>
      </c>
      <c r="E99" s="474">
        <v>0</v>
      </c>
      <c r="F99" s="475">
        <v>26</v>
      </c>
      <c r="G99" s="11">
        <v>26</v>
      </c>
      <c r="H99" s="225">
        <v>25.5</v>
      </c>
      <c r="I99" s="12">
        <v>31.3</v>
      </c>
      <c r="J99" s="223">
        <v>7.5</v>
      </c>
      <c r="K99" s="11">
        <v>9.24</v>
      </c>
      <c r="L99" s="367">
        <v>7.12</v>
      </c>
      <c r="M99" s="114">
        <v>38</v>
      </c>
      <c r="N99" s="224">
        <v>9.3000000000000007</v>
      </c>
      <c r="O99" s="12">
        <v>18.2</v>
      </c>
      <c r="P99" s="225">
        <v>20.8</v>
      </c>
      <c r="Q99" s="606">
        <v>69</v>
      </c>
      <c r="R99" s="224">
        <v>49</v>
      </c>
      <c r="S99" s="606">
        <v>78</v>
      </c>
      <c r="T99" s="224">
        <v>84</v>
      </c>
      <c r="U99" s="606">
        <v>52</v>
      </c>
      <c r="V99" s="224">
        <v>56</v>
      </c>
      <c r="W99" s="114">
        <v>26</v>
      </c>
      <c r="X99" s="224">
        <v>28</v>
      </c>
      <c r="Y99" s="11">
        <v>17</v>
      </c>
      <c r="Z99" s="607">
        <v>16</v>
      </c>
      <c r="AA99" s="12">
        <v>22.9</v>
      </c>
      <c r="AB99" s="225">
        <v>12.8</v>
      </c>
      <c r="AC99" s="614">
        <v>0.1</v>
      </c>
      <c r="AD99" s="478">
        <v>160</v>
      </c>
      <c r="AE99" s="644">
        <v>0.22</v>
      </c>
      <c r="AF99" s="610">
        <v>6329</v>
      </c>
      <c r="AG99" s="611">
        <v>1164</v>
      </c>
      <c r="AH99" s="612">
        <v>2074</v>
      </c>
      <c r="AI99" s="120"/>
      <c r="AJ99" s="3" t="s">
        <v>197</v>
      </c>
      <c r="AK99" s="893" t="s">
        <v>313</v>
      </c>
      <c r="AL99" s="138">
        <v>15</v>
      </c>
      <c r="AM99" s="228">
        <v>44</v>
      </c>
      <c r="AN99" s="11" t="s">
        <v>24</v>
      </c>
      <c r="AO99" s="223" t="s">
        <v>24</v>
      </c>
    </row>
    <row r="100" spans="1:41" x14ac:dyDescent="0.2">
      <c r="A100" s="1057"/>
      <c r="B100" s="328">
        <v>45471</v>
      </c>
      <c r="C100" s="432" t="str">
        <f t="shared" si="30"/>
        <v>(金)</v>
      </c>
      <c r="D100" s="531" t="s">
        <v>402</v>
      </c>
      <c r="E100" s="474">
        <v>71.400000000000006</v>
      </c>
      <c r="F100" s="475">
        <v>23</v>
      </c>
      <c r="G100" s="11">
        <v>23.5</v>
      </c>
      <c r="H100" s="225">
        <v>25</v>
      </c>
      <c r="I100" s="12">
        <v>27.4</v>
      </c>
      <c r="J100" s="223">
        <v>6.7</v>
      </c>
      <c r="K100" s="11">
        <v>9.0500000000000007</v>
      </c>
      <c r="L100" s="367">
        <v>7.07</v>
      </c>
      <c r="M100" s="114">
        <v>34.799999999999997</v>
      </c>
      <c r="N100" s="224">
        <v>9.3000000000000007</v>
      </c>
      <c r="O100" s="12">
        <v>19.600000000000001</v>
      </c>
      <c r="P100" s="225">
        <v>21.9</v>
      </c>
      <c r="Q100" s="606">
        <v>76</v>
      </c>
      <c r="R100" s="224">
        <v>51</v>
      </c>
      <c r="S100" s="606">
        <v>88</v>
      </c>
      <c r="T100" s="224">
        <v>86</v>
      </c>
      <c r="U100" s="606">
        <v>57</v>
      </c>
      <c r="V100" s="224">
        <v>56</v>
      </c>
      <c r="W100" s="114">
        <v>31</v>
      </c>
      <c r="X100" s="224">
        <v>30</v>
      </c>
      <c r="Y100" s="11">
        <v>17</v>
      </c>
      <c r="Z100" s="607">
        <v>18.8</v>
      </c>
      <c r="AA100" s="12">
        <v>23.9</v>
      </c>
      <c r="AB100" s="225">
        <v>13.6</v>
      </c>
      <c r="AC100" s="614">
        <v>0.1</v>
      </c>
      <c r="AD100" s="478">
        <v>180</v>
      </c>
      <c r="AE100" s="644">
        <v>0.27</v>
      </c>
      <c r="AF100" s="610">
        <v>7774</v>
      </c>
      <c r="AG100" s="611">
        <v>1166</v>
      </c>
      <c r="AH100" s="612">
        <v>2092</v>
      </c>
      <c r="AI100" s="120"/>
      <c r="AJ100" s="3" t="s">
        <v>17</v>
      </c>
      <c r="AK100" s="893" t="s">
        <v>313</v>
      </c>
      <c r="AL100" s="138">
        <v>1.6</v>
      </c>
      <c r="AM100" s="228">
        <v>2.1</v>
      </c>
      <c r="AN100" s="11" t="s">
        <v>24</v>
      </c>
      <c r="AO100" s="223" t="s">
        <v>24</v>
      </c>
    </row>
    <row r="101" spans="1:41" x14ac:dyDescent="0.2">
      <c r="A101" s="1057"/>
      <c r="B101" s="328">
        <v>45472</v>
      </c>
      <c r="C101" s="432" t="str">
        <f t="shared" si="30"/>
        <v>(土)</v>
      </c>
      <c r="D101" s="531" t="s">
        <v>440</v>
      </c>
      <c r="E101" s="474">
        <v>0</v>
      </c>
      <c r="F101" s="475">
        <v>23</v>
      </c>
      <c r="G101" s="11">
        <v>23.5</v>
      </c>
      <c r="H101" s="225">
        <v>24</v>
      </c>
      <c r="I101" s="12">
        <v>19.2</v>
      </c>
      <c r="J101" s="223">
        <v>3.6</v>
      </c>
      <c r="K101" s="11">
        <v>8.36</v>
      </c>
      <c r="L101" s="367">
        <v>6.92</v>
      </c>
      <c r="M101" s="114">
        <v>26.2</v>
      </c>
      <c r="N101" s="224">
        <v>5.9</v>
      </c>
      <c r="O101" s="12">
        <v>18.7</v>
      </c>
      <c r="P101" s="225">
        <v>20.399999999999999</v>
      </c>
      <c r="Q101" s="606">
        <v>60</v>
      </c>
      <c r="R101" s="224">
        <v>40</v>
      </c>
      <c r="S101" s="606">
        <v>78</v>
      </c>
      <c r="T101" s="224">
        <v>80</v>
      </c>
      <c r="U101" s="606">
        <v>42</v>
      </c>
      <c r="V101" s="224">
        <v>42</v>
      </c>
      <c r="W101" s="114">
        <v>36</v>
      </c>
      <c r="X101" s="224">
        <v>38</v>
      </c>
      <c r="Y101" s="11">
        <v>14.2</v>
      </c>
      <c r="Z101" s="607">
        <v>15.6</v>
      </c>
      <c r="AA101" s="12">
        <v>20.2</v>
      </c>
      <c r="AB101" s="225">
        <v>8.1999999999999993</v>
      </c>
      <c r="AC101" s="614">
        <v>0.15</v>
      </c>
      <c r="AD101" s="478">
        <v>170</v>
      </c>
      <c r="AE101" s="644">
        <v>0.22</v>
      </c>
      <c r="AF101" s="610">
        <v>7803</v>
      </c>
      <c r="AG101" s="611">
        <v>915</v>
      </c>
      <c r="AH101" s="612">
        <v>2196</v>
      </c>
      <c r="AI101" s="120"/>
      <c r="AJ101" s="290"/>
      <c r="AK101" s="893"/>
      <c r="AL101" s="352"/>
      <c r="AM101" s="223"/>
      <c r="AN101" s="352"/>
      <c r="AO101" s="223"/>
    </row>
    <row r="102" spans="1:41" x14ac:dyDescent="0.2">
      <c r="A102" s="1057"/>
      <c r="B102" s="328">
        <v>45473</v>
      </c>
      <c r="C102" s="432" t="str">
        <f t="shared" si="30"/>
        <v>(日)</v>
      </c>
      <c r="D102" s="534" t="s">
        <v>409</v>
      </c>
      <c r="E102" s="497">
        <v>0.1</v>
      </c>
      <c r="F102" s="535">
        <v>25</v>
      </c>
      <c r="G102" s="366">
        <v>24.5</v>
      </c>
      <c r="H102" s="536">
        <v>24</v>
      </c>
      <c r="I102" s="537">
        <v>26.6</v>
      </c>
      <c r="J102" s="300">
        <v>5.6</v>
      </c>
      <c r="K102" s="366">
        <v>7.61</v>
      </c>
      <c r="L102" s="369">
        <v>6.9</v>
      </c>
      <c r="M102" s="658">
        <v>35</v>
      </c>
      <c r="N102" s="538">
        <v>8.1</v>
      </c>
      <c r="O102" s="537">
        <v>16.7</v>
      </c>
      <c r="P102" s="536">
        <v>18.899999999999999</v>
      </c>
      <c r="Q102" s="659">
        <v>64</v>
      </c>
      <c r="R102" s="538">
        <v>46</v>
      </c>
      <c r="S102" s="659">
        <v>74</v>
      </c>
      <c r="T102" s="538">
        <v>80</v>
      </c>
      <c r="U102" s="659">
        <v>49</v>
      </c>
      <c r="V102" s="538">
        <v>52</v>
      </c>
      <c r="W102" s="658">
        <v>25</v>
      </c>
      <c r="X102" s="538">
        <v>28</v>
      </c>
      <c r="Y102" s="366">
        <v>11.4</v>
      </c>
      <c r="Z102" s="660">
        <v>14.9</v>
      </c>
      <c r="AA102" s="537">
        <v>19</v>
      </c>
      <c r="AB102" s="536">
        <v>10.7</v>
      </c>
      <c r="AC102" s="661">
        <v>0.15</v>
      </c>
      <c r="AD102" s="540">
        <v>170</v>
      </c>
      <c r="AE102" s="662">
        <v>0</v>
      </c>
      <c r="AF102" s="545">
        <v>7246</v>
      </c>
      <c r="AG102" s="663">
        <v>998</v>
      </c>
      <c r="AH102" s="664">
        <v>2440</v>
      </c>
      <c r="AI102" s="120"/>
      <c r="AJ102" s="293"/>
      <c r="AK102" s="344"/>
      <c r="AL102" s="368"/>
      <c r="AM102" s="300"/>
      <c r="AN102" s="368"/>
      <c r="AO102" s="300"/>
    </row>
    <row r="103" spans="1:41" s="1" customFormat="1" ht="13.5" customHeight="1" x14ac:dyDescent="0.2">
      <c r="A103" s="1057"/>
      <c r="B103" s="1043" t="s">
        <v>239</v>
      </c>
      <c r="C103" s="1043"/>
      <c r="D103" s="479"/>
      <c r="E103" s="464">
        <f>MAX(E73:E102)</f>
        <v>87.8</v>
      </c>
      <c r="F103" s="480">
        <f t="shared" ref="F103:AE103" si="31">IF(COUNT(F73:F102)=0,"",MAX(F73:F102))</f>
        <v>28</v>
      </c>
      <c r="G103" s="10">
        <f t="shared" si="31"/>
        <v>26</v>
      </c>
      <c r="H103" s="222">
        <f t="shared" si="31"/>
        <v>25.5</v>
      </c>
      <c r="I103" s="466">
        <f t="shared" si="31"/>
        <v>42.3</v>
      </c>
      <c r="J103" s="467">
        <f t="shared" si="31"/>
        <v>10.8</v>
      </c>
      <c r="K103" s="10">
        <f t="shared" si="31"/>
        <v>9.43</v>
      </c>
      <c r="L103" s="615">
        <f t="shared" si="31"/>
        <v>7.12</v>
      </c>
      <c r="M103" s="599">
        <f t="shared" ref="M103:N103" si="32">IF(COUNT(M73:M102)=0,"",MAX(M73:M102))</f>
        <v>52.1</v>
      </c>
      <c r="N103" s="598">
        <f t="shared" si="32"/>
        <v>11.6</v>
      </c>
      <c r="O103" s="466">
        <f t="shared" si="31"/>
        <v>23</v>
      </c>
      <c r="P103" s="467">
        <f t="shared" si="31"/>
        <v>28.4</v>
      </c>
      <c r="Q103" s="598">
        <f t="shared" ref="Q103" si="33">IF(COUNT(Q73:Q102)=0,"",MAX(Q73:Q102))</f>
        <v>84</v>
      </c>
      <c r="R103" s="468">
        <f t="shared" si="31"/>
        <v>62</v>
      </c>
      <c r="S103" s="546">
        <f t="shared" ref="S103:V103" si="34">IF(COUNT(S73:S102)=0,"",MAX(S73:S102))</f>
        <v>111</v>
      </c>
      <c r="T103" s="468">
        <f t="shared" si="31"/>
        <v>105</v>
      </c>
      <c r="U103" s="598">
        <f t="shared" si="34"/>
        <v>64</v>
      </c>
      <c r="V103" s="468">
        <f t="shared" si="34"/>
        <v>64</v>
      </c>
      <c r="W103" s="481">
        <f t="shared" ref="W103:Y103" si="35">IF(COUNT(W73:W102)=0,"",MAX(W73:W102))</f>
        <v>53</v>
      </c>
      <c r="X103" s="468">
        <f t="shared" si="35"/>
        <v>42</v>
      </c>
      <c r="Y103" s="600">
        <f t="shared" si="35"/>
        <v>27.3</v>
      </c>
      <c r="Z103" s="222">
        <f t="shared" si="31"/>
        <v>25.5</v>
      </c>
      <c r="AA103" s="483">
        <f t="shared" si="31"/>
        <v>30.2</v>
      </c>
      <c r="AB103" s="467">
        <f t="shared" ref="AB103" si="36">IF(COUNT(AB73:AB102)=0,"",MAX(AB73:AB102))</f>
        <v>17.399999999999999</v>
      </c>
      <c r="AC103" s="665">
        <f t="shared" si="31"/>
        <v>0.2</v>
      </c>
      <c r="AD103" s="484">
        <f t="shared" si="31"/>
        <v>190</v>
      </c>
      <c r="AE103" s="619">
        <f t="shared" si="31"/>
        <v>0.27</v>
      </c>
      <c r="AF103" s="620">
        <f>IF(COUNT(AF73:AF102)=0,"",MAX(AF73:AF102))</f>
        <v>10110</v>
      </c>
      <c r="AG103" s="621">
        <f>IF(COUNT(AG73:AG102)=0,"",MAX(AG73:AG102))</f>
        <v>2579</v>
      </c>
      <c r="AH103" s="653">
        <f>IF(COUNT(AH73:AH102)=0,"",MAX(AH73:AH102))</f>
        <v>2440</v>
      </c>
      <c r="AI103" s="120"/>
      <c r="AJ103" s="104" t="s">
        <v>238</v>
      </c>
      <c r="AK103" s="896"/>
      <c r="AL103" s="107"/>
      <c r="AM103" s="107"/>
      <c r="AN103" s="107"/>
      <c r="AO103" s="718"/>
    </row>
    <row r="104" spans="1:41" s="1" customFormat="1" ht="13.5" customHeight="1" x14ac:dyDescent="0.2">
      <c r="A104" s="1057"/>
      <c r="B104" s="1044" t="s">
        <v>240</v>
      </c>
      <c r="C104" s="1044"/>
      <c r="D104" s="233"/>
      <c r="E104" s="234"/>
      <c r="F104" s="487">
        <f t="shared" ref="F104:AE104" si="37">IF(COUNT(F73:F102)=0,"",MIN(F73:F102))</f>
        <v>17</v>
      </c>
      <c r="G104" s="11">
        <f t="shared" si="37"/>
        <v>21</v>
      </c>
      <c r="H104" s="223">
        <f t="shared" si="37"/>
        <v>21</v>
      </c>
      <c r="I104" s="12">
        <f t="shared" si="37"/>
        <v>18.5</v>
      </c>
      <c r="J104" s="244">
        <f t="shared" si="37"/>
        <v>3.1</v>
      </c>
      <c r="K104" s="11">
        <f t="shared" si="37"/>
        <v>7.61</v>
      </c>
      <c r="L104" s="607">
        <f t="shared" si="37"/>
        <v>6.71</v>
      </c>
      <c r="M104" s="114">
        <f t="shared" ref="M104:N104" si="38">IF(COUNT(M73:M102)=0,"",MIN(M73:M102))</f>
        <v>26.2</v>
      </c>
      <c r="N104" s="488">
        <f t="shared" si="38"/>
        <v>5.5</v>
      </c>
      <c r="O104" s="12">
        <f t="shared" si="37"/>
        <v>16.7</v>
      </c>
      <c r="P104" s="244">
        <f t="shared" si="37"/>
        <v>18.899999999999999</v>
      </c>
      <c r="Q104" s="606">
        <f t="shared" ref="Q104" si="39">IF(COUNT(Q73:Q102)=0,"",MIN(Q73:Q102))</f>
        <v>60</v>
      </c>
      <c r="R104" s="224">
        <f t="shared" si="37"/>
        <v>39</v>
      </c>
      <c r="S104" s="243">
        <f t="shared" ref="S104:V104" si="40">IF(COUNT(S73:S102)=0,"",MIN(S73:S102))</f>
        <v>74</v>
      </c>
      <c r="T104" s="224">
        <f t="shared" si="37"/>
        <v>78</v>
      </c>
      <c r="U104" s="606">
        <f t="shared" si="40"/>
        <v>38</v>
      </c>
      <c r="V104" s="224">
        <f t="shared" si="40"/>
        <v>42</v>
      </c>
      <c r="W104" s="488">
        <f t="shared" ref="W104:Y104" si="41">IF(COUNT(W73:W102)=0,"",MIN(W73:W102))</f>
        <v>24</v>
      </c>
      <c r="X104" s="224">
        <f t="shared" si="41"/>
        <v>26</v>
      </c>
      <c r="Y104" s="626">
        <f t="shared" si="41"/>
        <v>11.4</v>
      </c>
      <c r="Z104" s="666">
        <f t="shared" si="37"/>
        <v>14.9</v>
      </c>
      <c r="AA104" s="490">
        <f t="shared" si="37"/>
        <v>17.7</v>
      </c>
      <c r="AB104" s="667">
        <f t="shared" ref="AB104:AC104" si="42">IF(COUNT(AB73:AB102)=0,"",MIN(AB73:AB102))</f>
        <v>8.1999999999999993</v>
      </c>
      <c r="AC104" s="668">
        <f t="shared" si="42"/>
        <v>0</v>
      </c>
      <c r="AD104" s="491">
        <f t="shared" si="37"/>
        <v>160</v>
      </c>
      <c r="AE104" s="628">
        <f t="shared" si="37"/>
        <v>0</v>
      </c>
      <c r="AF104" s="629"/>
      <c r="AG104" s="630"/>
      <c r="AH104" s="631"/>
      <c r="AI104" s="120"/>
      <c r="AJ104" s="719" t="s">
        <v>304</v>
      </c>
      <c r="AK104" s="720"/>
      <c r="AL104" s="720"/>
      <c r="AM104" s="720"/>
      <c r="AN104" s="720"/>
      <c r="AO104" s="721"/>
    </row>
    <row r="105" spans="1:41" s="1" customFormat="1" ht="13.5" customHeight="1" x14ac:dyDescent="0.2">
      <c r="A105" s="1057"/>
      <c r="B105" s="1044" t="s">
        <v>241</v>
      </c>
      <c r="C105" s="1044"/>
      <c r="D105" s="233"/>
      <c r="E105" s="235"/>
      <c r="F105" s="494">
        <f t="shared" ref="F105:AE105" si="43">IF(COUNT(F73:F102)=0,"",AVERAGE(F73:F102))</f>
        <v>22.8</v>
      </c>
      <c r="G105" s="11">
        <f t="shared" si="43"/>
        <v>23.416666666666668</v>
      </c>
      <c r="H105" s="487">
        <f t="shared" si="43"/>
        <v>23.216666666666665</v>
      </c>
      <c r="I105" s="12">
        <f t="shared" si="43"/>
        <v>29.586666666666666</v>
      </c>
      <c r="J105" s="244">
        <f t="shared" si="43"/>
        <v>6.3933333333333326</v>
      </c>
      <c r="K105" s="11">
        <f t="shared" si="43"/>
        <v>8.7360000000000007</v>
      </c>
      <c r="L105" s="607">
        <f t="shared" si="43"/>
        <v>6.9409999999999989</v>
      </c>
      <c r="M105" s="114">
        <f t="shared" ref="M105:N105" si="44">IF(COUNT(M73:M102)=0,"",AVERAGE(M73:M102))</f>
        <v>38.756666666666661</v>
      </c>
      <c r="N105" s="488">
        <f t="shared" si="44"/>
        <v>8.4933333333333323</v>
      </c>
      <c r="O105" s="12">
        <f t="shared" si="43"/>
        <v>20.06333333333334</v>
      </c>
      <c r="P105" s="244">
        <f t="shared" si="43"/>
        <v>23.293333333333329</v>
      </c>
      <c r="Q105" s="606">
        <f t="shared" ref="Q105" si="45">IF(COUNT(Q73:Q102)=0,"",AVERAGE(Q73:Q102))</f>
        <v>70.766666666666666</v>
      </c>
      <c r="R105" s="224">
        <f t="shared" si="43"/>
        <v>48.333333333333336</v>
      </c>
      <c r="S105" s="243">
        <f t="shared" ref="S105:V105" si="46">IF(COUNT(S73:S102)=0,"",AVERAGE(S73:S102))</f>
        <v>84.3</v>
      </c>
      <c r="T105" s="224">
        <f t="shared" si="43"/>
        <v>87.733333333333334</v>
      </c>
      <c r="U105" s="606">
        <f t="shared" si="46"/>
        <v>52.866666666666667</v>
      </c>
      <c r="V105" s="224">
        <f t="shared" si="46"/>
        <v>55.7</v>
      </c>
      <c r="W105" s="488">
        <f t="shared" ref="W105:Y105" si="47">IF(COUNT(W73:W102)=0,"",AVERAGE(W73:W102))</f>
        <v>31.433333333333334</v>
      </c>
      <c r="X105" s="224">
        <f t="shared" si="47"/>
        <v>32.033333333333331</v>
      </c>
      <c r="Y105" s="626">
        <f t="shared" si="47"/>
        <v>19.25</v>
      </c>
      <c r="Z105" s="666">
        <f t="shared" si="43"/>
        <v>20.326666666666664</v>
      </c>
      <c r="AA105" s="490">
        <f t="shared" si="43"/>
        <v>24.383333333333336</v>
      </c>
      <c r="AB105" s="667">
        <f t="shared" ref="AB105:AC105" si="48">IF(COUNT(AB73:AB102)=0,"",AVERAGE(AB73:AB102))</f>
        <v>12.233333333333333</v>
      </c>
      <c r="AC105" s="668">
        <f t="shared" si="48"/>
        <v>6.3333333333333339E-2</v>
      </c>
      <c r="AD105" s="495">
        <f t="shared" si="43"/>
        <v>174.33333333333334</v>
      </c>
      <c r="AE105" s="628">
        <f t="shared" si="43"/>
        <v>2.3666666666666666E-2</v>
      </c>
      <c r="AF105" s="629"/>
      <c r="AG105" s="630"/>
      <c r="AH105" s="655"/>
      <c r="AI105" s="120"/>
      <c r="AJ105" s="722"/>
      <c r="AK105" s="892"/>
      <c r="AL105" s="723"/>
      <c r="AM105" s="723"/>
      <c r="AN105" s="723"/>
      <c r="AO105" s="724"/>
    </row>
    <row r="106" spans="1:41" s="1" customFormat="1" ht="13.5" customHeight="1" x14ac:dyDescent="0.2">
      <c r="A106" s="1057"/>
      <c r="B106" s="1045" t="s">
        <v>242</v>
      </c>
      <c r="C106" s="1045"/>
      <c r="D106" s="496"/>
      <c r="E106" s="497">
        <f>SUM(E73:E102)</f>
        <v>295.20000000000005</v>
      </c>
      <c r="F106" s="236"/>
      <c r="G106" s="237"/>
      <c r="H106" s="498"/>
      <c r="I106" s="237"/>
      <c r="J106" s="498"/>
      <c r="K106" s="499"/>
      <c r="L106" s="500"/>
      <c r="M106" s="634"/>
      <c r="N106" s="526"/>
      <c r="O106" s="501"/>
      <c r="P106" s="502"/>
      <c r="Q106" s="503"/>
      <c r="R106" s="526"/>
      <c r="S106" s="669"/>
      <c r="T106" s="526"/>
      <c r="U106" s="503"/>
      <c r="V106" s="526"/>
      <c r="W106" s="503"/>
      <c r="X106" s="526"/>
      <c r="Y106" s="500"/>
      <c r="Z106" s="670"/>
      <c r="AA106" s="505"/>
      <c r="AB106" s="637"/>
      <c r="AC106" s="638"/>
      <c r="AD106" s="238"/>
      <c r="AE106" s="639"/>
      <c r="AF106" s="656">
        <f>SUM(AF73:AF102)</f>
        <v>241386</v>
      </c>
      <c r="AG106" s="640">
        <f>SUM(AG73:AG102)</f>
        <v>42753</v>
      </c>
      <c r="AH106" s="657">
        <f>SUM(AH73:AH102)</f>
        <v>65926</v>
      </c>
      <c r="AI106" s="120"/>
      <c r="AJ106" s="725"/>
      <c r="AK106" s="894"/>
      <c r="AL106" s="726"/>
      <c r="AM106" s="726"/>
      <c r="AN106" s="726"/>
      <c r="AO106" s="727"/>
    </row>
    <row r="107" spans="1:41" ht="13.5" customHeight="1" x14ac:dyDescent="0.2">
      <c r="A107" s="1050" t="s">
        <v>214</v>
      </c>
      <c r="B107" s="327">
        <v>45474</v>
      </c>
      <c r="C107" s="431" t="s">
        <v>447</v>
      </c>
      <c r="D107" s="529" t="s">
        <v>415</v>
      </c>
      <c r="E107" s="464">
        <v>3.4</v>
      </c>
      <c r="F107" s="465">
        <v>26</v>
      </c>
      <c r="G107" s="10">
        <v>24</v>
      </c>
      <c r="H107" s="467">
        <v>24</v>
      </c>
      <c r="I107" s="466">
        <v>26.2</v>
      </c>
      <c r="J107" s="222">
        <v>5.4</v>
      </c>
      <c r="K107" s="10">
        <v>7.62</v>
      </c>
      <c r="L107" s="615">
        <v>7.03</v>
      </c>
      <c r="M107" s="599">
        <v>39</v>
      </c>
      <c r="N107" s="468">
        <v>8.4</v>
      </c>
      <c r="O107" s="466">
        <v>20.3</v>
      </c>
      <c r="P107" s="467">
        <v>22.9</v>
      </c>
      <c r="Q107" s="598">
        <v>74</v>
      </c>
      <c r="R107" s="468">
        <v>52</v>
      </c>
      <c r="S107" s="598">
        <v>90</v>
      </c>
      <c r="T107" s="468">
        <v>106</v>
      </c>
      <c r="U107" s="598">
        <v>61</v>
      </c>
      <c r="V107" s="468">
        <v>60</v>
      </c>
      <c r="W107" s="599">
        <v>29</v>
      </c>
      <c r="X107" s="468">
        <v>46</v>
      </c>
      <c r="Y107" s="10">
        <v>16.3</v>
      </c>
      <c r="Z107" s="600">
        <v>20.2</v>
      </c>
      <c r="AA107" s="466">
        <v>22.1</v>
      </c>
      <c r="AB107" s="467">
        <v>11.5</v>
      </c>
      <c r="AC107" s="642">
        <v>0.1</v>
      </c>
      <c r="AD107" s="472">
        <v>180</v>
      </c>
      <c r="AE107" s="643">
        <v>0.2</v>
      </c>
      <c r="AF107" s="603">
        <v>7734</v>
      </c>
      <c r="AG107" s="604">
        <v>832</v>
      </c>
      <c r="AH107" s="605">
        <v>1990</v>
      </c>
      <c r="AI107" s="120"/>
      <c r="AJ107" s="270" t="s">
        <v>286</v>
      </c>
      <c r="AK107" s="363"/>
      <c r="AL107" s="1084">
        <v>45484</v>
      </c>
      <c r="AM107" s="1085"/>
      <c r="AN107" s="1076">
        <v>45499</v>
      </c>
      <c r="AO107" s="1077"/>
    </row>
    <row r="108" spans="1:41" x14ac:dyDescent="0.2">
      <c r="A108" s="1051"/>
      <c r="B108" s="328">
        <v>45475</v>
      </c>
      <c r="C108" s="432" t="s">
        <v>448</v>
      </c>
      <c r="D108" s="531" t="s">
        <v>418</v>
      </c>
      <c r="E108" s="474">
        <v>0.1</v>
      </c>
      <c r="F108" s="475">
        <v>28</v>
      </c>
      <c r="G108" s="11">
        <v>26</v>
      </c>
      <c r="H108" s="225">
        <v>24.5</v>
      </c>
      <c r="I108" s="12">
        <v>17.7</v>
      </c>
      <c r="J108" s="223">
        <v>6.2</v>
      </c>
      <c r="K108" s="11">
        <v>8.3000000000000007</v>
      </c>
      <c r="L108" s="367">
        <v>7.02</v>
      </c>
      <c r="M108" s="114">
        <v>26.2</v>
      </c>
      <c r="N108" s="224">
        <v>8.6999999999999993</v>
      </c>
      <c r="O108" s="12">
        <v>20.2</v>
      </c>
      <c r="P108" s="225">
        <v>22.5</v>
      </c>
      <c r="Q108" s="606">
        <v>71</v>
      </c>
      <c r="R108" s="224">
        <v>56</v>
      </c>
      <c r="S108" s="606">
        <v>94</v>
      </c>
      <c r="T108" s="224">
        <v>90</v>
      </c>
      <c r="U108" s="606">
        <v>56</v>
      </c>
      <c r="V108" s="224">
        <v>60</v>
      </c>
      <c r="W108" s="114">
        <v>38</v>
      </c>
      <c r="X108" s="224">
        <v>30</v>
      </c>
      <c r="Y108" s="11">
        <v>21.3</v>
      </c>
      <c r="Z108" s="607">
        <v>21.3</v>
      </c>
      <c r="AA108" s="12">
        <v>16.7</v>
      </c>
      <c r="AB108" s="225">
        <v>13</v>
      </c>
      <c r="AC108" s="614">
        <v>0.05</v>
      </c>
      <c r="AD108" s="478">
        <v>200</v>
      </c>
      <c r="AE108" s="644">
        <v>0.27</v>
      </c>
      <c r="AF108" s="610">
        <v>8174</v>
      </c>
      <c r="AG108" s="611">
        <v>1080</v>
      </c>
      <c r="AH108" s="612">
        <v>2440</v>
      </c>
      <c r="AI108" s="120"/>
      <c r="AJ108" s="313" t="s">
        <v>2</v>
      </c>
      <c r="AK108" s="344" t="s">
        <v>305</v>
      </c>
      <c r="AL108" s="1078">
        <v>28</v>
      </c>
      <c r="AM108" s="1079"/>
      <c r="AN108" s="1078">
        <v>30</v>
      </c>
      <c r="AO108" s="1079"/>
    </row>
    <row r="109" spans="1:41" x14ac:dyDescent="0.2">
      <c r="A109" s="1051"/>
      <c r="B109" s="328">
        <v>45476</v>
      </c>
      <c r="C109" s="432" t="s">
        <v>449</v>
      </c>
      <c r="D109" s="531" t="s">
        <v>401</v>
      </c>
      <c r="E109" s="474">
        <v>0</v>
      </c>
      <c r="F109" s="475">
        <v>25</v>
      </c>
      <c r="G109" s="11">
        <v>25</v>
      </c>
      <c r="H109" s="225">
        <v>24</v>
      </c>
      <c r="I109" s="12">
        <v>28.1</v>
      </c>
      <c r="J109" s="223">
        <v>5.9</v>
      </c>
      <c r="K109" s="11">
        <v>8.41</v>
      </c>
      <c r="L109" s="367">
        <v>7.01</v>
      </c>
      <c r="M109" s="114">
        <v>36.200000000000003</v>
      </c>
      <c r="N109" s="224">
        <v>8</v>
      </c>
      <c r="O109" s="12">
        <v>18.899999999999999</v>
      </c>
      <c r="P109" s="225">
        <v>21.4</v>
      </c>
      <c r="Q109" s="606">
        <v>69</v>
      </c>
      <c r="R109" s="224">
        <v>48</v>
      </c>
      <c r="S109" s="606">
        <v>89</v>
      </c>
      <c r="T109" s="224">
        <v>94</v>
      </c>
      <c r="U109" s="606">
        <v>57</v>
      </c>
      <c r="V109" s="224">
        <v>58</v>
      </c>
      <c r="W109" s="114">
        <v>32</v>
      </c>
      <c r="X109" s="224">
        <v>36</v>
      </c>
      <c r="Y109" s="11">
        <v>17.8</v>
      </c>
      <c r="Z109" s="607">
        <v>18.7</v>
      </c>
      <c r="AA109" s="12">
        <v>19.899999999999999</v>
      </c>
      <c r="AB109" s="225">
        <v>12</v>
      </c>
      <c r="AC109" s="614">
        <v>0.05</v>
      </c>
      <c r="AD109" s="478">
        <v>190</v>
      </c>
      <c r="AE109" s="644">
        <v>0</v>
      </c>
      <c r="AF109" s="610">
        <v>7762</v>
      </c>
      <c r="AG109" s="611">
        <v>1055</v>
      </c>
      <c r="AH109" s="612">
        <v>2440</v>
      </c>
      <c r="AI109" s="120"/>
      <c r="AJ109" s="4" t="s">
        <v>19</v>
      </c>
      <c r="AK109" s="5" t="s">
        <v>20</v>
      </c>
      <c r="AL109" s="6" t="s">
        <v>21</v>
      </c>
      <c r="AM109" s="5" t="s">
        <v>22</v>
      </c>
      <c r="AN109" s="6" t="s">
        <v>21</v>
      </c>
      <c r="AO109" s="5" t="s">
        <v>22</v>
      </c>
    </row>
    <row r="110" spans="1:41" x14ac:dyDescent="0.2">
      <c r="A110" s="1051"/>
      <c r="B110" s="328">
        <v>45477</v>
      </c>
      <c r="C110" s="432" t="s">
        <v>450</v>
      </c>
      <c r="D110" s="531" t="s">
        <v>400</v>
      </c>
      <c r="E110" s="474">
        <v>0</v>
      </c>
      <c r="F110" s="475">
        <v>30</v>
      </c>
      <c r="G110" s="11">
        <v>27.5</v>
      </c>
      <c r="H110" s="225">
        <v>27</v>
      </c>
      <c r="I110" s="12">
        <v>27.5</v>
      </c>
      <c r="J110" s="223">
        <v>7.8</v>
      </c>
      <c r="K110" s="11">
        <v>8.56</v>
      </c>
      <c r="L110" s="367">
        <v>7.08</v>
      </c>
      <c r="M110" s="114">
        <v>32.799999999999997</v>
      </c>
      <c r="N110" s="224">
        <v>10.5</v>
      </c>
      <c r="O110" s="12">
        <v>20.3</v>
      </c>
      <c r="P110" s="225">
        <v>22.4</v>
      </c>
      <c r="Q110" s="606">
        <v>76</v>
      </c>
      <c r="R110" s="224">
        <v>53</v>
      </c>
      <c r="S110" s="606">
        <v>88</v>
      </c>
      <c r="T110" s="224">
        <v>86</v>
      </c>
      <c r="U110" s="606">
        <v>58</v>
      </c>
      <c r="V110" s="224">
        <v>61</v>
      </c>
      <c r="W110" s="114">
        <v>30</v>
      </c>
      <c r="X110" s="224">
        <v>25</v>
      </c>
      <c r="Y110" s="11">
        <v>13.5</v>
      </c>
      <c r="Z110" s="607">
        <v>19.2</v>
      </c>
      <c r="AA110" s="12">
        <v>20.2</v>
      </c>
      <c r="AB110" s="225">
        <v>12</v>
      </c>
      <c r="AC110" s="614">
        <v>0.05</v>
      </c>
      <c r="AD110" s="478">
        <v>180</v>
      </c>
      <c r="AE110" s="644">
        <v>0.26</v>
      </c>
      <c r="AF110" s="610">
        <v>7618</v>
      </c>
      <c r="AG110" s="611">
        <v>1248</v>
      </c>
      <c r="AH110" s="612">
        <v>2318</v>
      </c>
      <c r="AI110" s="120"/>
      <c r="AJ110" s="2" t="s">
        <v>182</v>
      </c>
      <c r="AK110" s="396" t="s">
        <v>11</v>
      </c>
      <c r="AL110" s="10">
        <v>27</v>
      </c>
      <c r="AM110" s="222">
        <v>27</v>
      </c>
      <c r="AN110" s="10">
        <v>26</v>
      </c>
      <c r="AO110" s="222">
        <v>29</v>
      </c>
    </row>
    <row r="111" spans="1:41" x14ac:dyDescent="0.2">
      <c r="A111" s="1051"/>
      <c r="B111" s="328">
        <v>45478</v>
      </c>
      <c r="C111" s="432" t="s">
        <v>451</v>
      </c>
      <c r="D111" s="531" t="s">
        <v>400</v>
      </c>
      <c r="E111" s="474">
        <v>0</v>
      </c>
      <c r="F111" s="475">
        <v>30</v>
      </c>
      <c r="G111" s="11">
        <v>27.5</v>
      </c>
      <c r="H111" s="225">
        <v>28</v>
      </c>
      <c r="I111" s="12">
        <v>30</v>
      </c>
      <c r="J111" s="223">
        <v>6.7</v>
      </c>
      <c r="K111" s="11">
        <v>8.99</v>
      </c>
      <c r="L111" s="367">
        <v>7.06</v>
      </c>
      <c r="M111" s="114">
        <v>21.6</v>
      </c>
      <c r="N111" s="224">
        <v>8.8000000000000007</v>
      </c>
      <c r="O111" s="12">
        <v>19.399999999999999</v>
      </c>
      <c r="P111" s="225">
        <v>24</v>
      </c>
      <c r="Q111" s="606">
        <v>72</v>
      </c>
      <c r="R111" s="224">
        <v>52</v>
      </c>
      <c r="S111" s="606">
        <v>82</v>
      </c>
      <c r="T111" s="224">
        <v>86</v>
      </c>
      <c r="U111" s="606">
        <v>59</v>
      </c>
      <c r="V111" s="224">
        <v>60</v>
      </c>
      <c r="W111" s="114">
        <v>23</v>
      </c>
      <c r="X111" s="224">
        <v>26</v>
      </c>
      <c r="Y111" s="11">
        <v>15.6</v>
      </c>
      <c r="Z111" s="607">
        <v>17.8</v>
      </c>
      <c r="AA111" s="12">
        <v>20.9</v>
      </c>
      <c r="AB111" s="225">
        <v>11.1</v>
      </c>
      <c r="AC111" s="614">
        <v>0.1</v>
      </c>
      <c r="AD111" s="478">
        <v>200</v>
      </c>
      <c r="AE111" s="644">
        <v>0</v>
      </c>
      <c r="AF111" s="610">
        <v>8282</v>
      </c>
      <c r="AG111" s="611">
        <v>1415</v>
      </c>
      <c r="AH111" s="612">
        <v>2196</v>
      </c>
      <c r="AI111" s="120"/>
      <c r="AJ111" s="3" t="s">
        <v>183</v>
      </c>
      <c r="AK111" s="893" t="s">
        <v>184</v>
      </c>
      <c r="AL111" s="11">
        <v>27.4</v>
      </c>
      <c r="AM111" s="223">
        <v>9.9</v>
      </c>
      <c r="AN111" s="11">
        <v>42.9</v>
      </c>
      <c r="AO111" s="223">
        <v>6.1</v>
      </c>
    </row>
    <row r="112" spans="1:41" x14ac:dyDescent="0.2">
      <c r="A112" s="1051"/>
      <c r="B112" s="328">
        <v>45479</v>
      </c>
      <c r="C112" s="432" t="s">
        <v>452</v>
      </c>
      <c r="D112" s="531" t="s">
        <v>419</v>
      </c>
      <c r="E112" s="474">
        <v>1</v>
      </c>
      <c r="F112" s="475">
        <v>30</v>
      </c>
      <c r="G112" s="11">
        <v>26</v>
      </c>
      <c r="H112" s="225">
        <v>27</v>
      </c>
      <c r="I112" s="12">
        <v>20.2</v>
      </c>
      <c r="J112" s="223">
        <v>6.1</v>
      </c>
      <c r="K112" s="11">
        <v>8.92</v>
      </c>
      <c r="L112" s="367">
        <v>6.95</v>
      </c>
      <c r="M112" s="114">
        <v>28.3</v>
      </c>
      <c r="N112" s="224">
        <v>8.1</v>
      </c>
      <c r="O112" s="12">
        <v>20.100000000000001</v>
      </c>
      <c r="P112" s="225">
        <v>23.8</v>
      </c>
      <c r="Q112" s="606">
        <v>60</v>
      </c>
      <c r="R112" s="224">
        <v>44</v>
      </c>
      <c r="S112" s="606">
        <v>74</v>
      </c>
      <c r="T112" s="224">
        <v>74</v>
      </c>
      <c r="U112" s="606">
        <v>40</v>
      </c>
      <c r="V112" s="224">
        <v>42</v>
      </c>
      <c r="W112" s="114">
        <v>34</v>
      </c>
      <c r="X112" s="224">
        <v>32</v>
      </c>
      <c r="Y112" s="11">
        <v>16.3</v>
      </c>
      <c r="Z112" s="607">
        <v>18.5</v>
      </c>
      <c r="AA112" s="12">
        <v>23.4</v>
      </c>
      <c r="AB112" s="225">
        <v>13.6</v>
      </c>
      <c r="AC112" s="614">
        <v>0.05</v>
      </c>
      <c r="AD112" s="478">
        <v>180</v>
      </c>
      <c r="AE112" s="644">
        <v>0</v>
      </c>
      <c r="AF112" s="610">
        <v>7989</v>
      </c>
      <c r="AG112" s="611">
        <v>1414</v>
      </c>
      <c r="AH112" s="612">
        <v>1866</v>
      </c>
      <c r="AI112" s="120"/>
      <c r="AJ112" s="3" t="s">
        <v>12</v>
      </c>
      <c r="AK112" s="893"/>
      <c r="AL112" s="11">
        <v>8.1999999999999993</v>
      </c>
      <c r="AM112" s="223">
        <v>6.86</v>
      </c>
      <c r="AN112" s="11">
        <v>7.97</v>
      </c>
      <c r="AO112" s="223">
        <v>6.98</v>
      </c>
    </row>
    <row r="113" spans="1:41" x14ac:dyDescent="0.2">
      <c r="A113" s="1051"/>
      <c r="B113" s="328">
        <v>45480</v>
      </c>
      <c r="C113" s="432" t="s">
        <v>453</v>
      </c>
      <c r="D113" s="531" t="s">
        <v>400</v>
      </c>
      <c r="E113" s="474">
        <v>0</v>
      </c>
      <c r="F113" s="475">
        <v>28</v>
      </c>
      <c r="G113" s="11">
        <v>27</v>
      </c>
      <c r="H113" s="225">
        <v>27</v>
      </c>
      <c r="I113" s="12">
        <v>27.6</v>
      </c>
      <c r="J113" s="223">
        <v>7.3</v>
      </c>
      <c r="K113" s="11">
        <v>8.82</v>
      </c>
      <c r="L113" s="367">
        <v>6.96</v>
      </c>
      <c r="M113" s="114">
        <v>36.6</v>
      </c>
      <c r="N113" s="224">
        <v>9.5</v>
      </c>
      <c r="O113" s="12">
        <v>20.6</v>
      </c>
      <c r="P113" s="225">
        <v>24.1</v>
      </c>
      <c r="Q113" s="606">
        <v>66</v>
      </c>
      <c r="R113" s="224">
        <v>46</v>
      </c>
      <c r="S113" s="606">
        <v>84</v>
      </c>
      <c r="T113" s="224">
        <v>88</v>
      </c>
      <c r="U113" s="606">
        <v>52</v>
      </c>
      <c r="V113" s="224">
        <v>54</v>
      </c>
      <c r="W113" s="114">
        <v>32</v>
      </c>
      <c r="X113" s="224">
        <v>34</v>
      </c>
      <c r="Y113" s="11">
        <v>17</v>
      </c>
      <c r="Z113" s="607">
        <v>17.8</v>
      </c>
      <c r="AA113" s="12">
        <v>19</v>
      </c>
      <c r="AB113" s="225">
        <v>11.7</v>
      </c>
      <c r="AC113" s="614">
        <v>0.05</v>
      </c>
      <c r="AD113" s="478">
        <v>170</v>
      </c>
      <c r="AE113" s="644">
        <v>0</v>
      </c>
      <c r="AF113" s="610">
        <v>8733</v>
      </c>
      <c r="AG113" s="611">
        <v>1331</v>
      </c>
      <c r="AH113" s="612">
        <v>2196</v>
      </c>
      <c r="AI113" s="120"/>
      <c r="AJ113" s="3" t="s">
        <v>198</v>
      </c>
      <c r="AK113" s="893" t="s">
        <v>184</v>
      </c>
      <c r="AL113" s="114">
        <v>46.3</v>
      </c>
      <c r="AM113" s="224">
        <v>14.6</v>
      </c>
      <c r="AN113" s="114">
        <v>52.4</v>
      </c>
      <c r="AO113" s="224">
        <v>10.3</v>
      </c>
    </row>
    <row r="114" spans="1:41" x14ac:dyDescent="0.2">
      <c r="A114" s="1051"/>
      <c r="B114" s="328">
        <v>45481</v>
      </c>
      <c r="C114" s="432" t="s">
        <v>447</v>
      </c>
      <c r="D114" s="531" t="s">
        <v>400</v>
      </c>
      <c r="E114" s="474">
        <v>0</v>
      </c>
      <c r="F114" s="475">
        <v>33</v>
      </c>
      <c r="G114" s="11">
        <v>29</v>
      </c>
      <c r="H114" s="225">
        <v>28.5</v>
      </c>
      <c r="I114" s="12">
        <v>27.9</v>
      </c>
      <c r="J114" s="223">
        <v>9.1999999999999993</v>
      </c>
      <c r="K114" s="11">
        <v>8.7100000000000009</v>
      </c>
      <c r="L114" s="367">
        <v>6.9</v>
      </c>
      <c r="M114" s="114">
        <v>39.700000000000003</v>
      </c>
      <c r="N114" s="224">
        <v>13.1</v>
      </c>
      <c r="O114" s="12">
        <v>22</v>
      </c>
      <c r="P114" s="225">
        <v>26</v>
      </c>
      <c r="Q114" s="606">
        <v>72</v>
      </c>
      <c r="R114" s="224">
        <v>52</v>
      </c>
      <c r="S114" s="606">
        <v>76</v>
      </c>
      <c r="T114" s="224">
        <v>90</v>
      </c>
      <c r="U114" s="606">
        <v>40</v>
      </c>
      <c r="V114" s="224">
        <v>58</v>
      </c>
      <c r="W114" s="114">
        <v>36</v>
      </c>
      <c r="X114" s="224">
        <v>32</v>
      </c>
      <c r="Y114" s="11">
        <v>19.899999999999999</v>
      </c>
      <c r="Z114" s="607">
        <v>22.7</v>
      </c>
      <c r="AA114" s="12">
        <v>22.1</v>
      </c>
      <c r="AB114" s="225">
        <v>13.6</v>
      </c>
      <c r="AC114" s="614">
        <v>0</v>
      </c>
      <c r="AD114" s="478">
        <v>190</v>
      </c>
      <c r="AE114" s="644">
        <v>0.2</v>
      </c>
      <c r="AF114" s="610">
        <v>9749</v>
      </c>
      <c r="AG114" s="611">
        <v>1165</v>
      </c>
      <c r="AH114" s="612">
        <v>2196</v>
      </c>
      <c r="AI114" s="120"/>
      <c r="AJ114" s="3" t="s">
        <v>185</v>
      </c>
      <c r="AK114" s="893" t="s">
        <v>13</v>
      </c>
      <c r="AL114" s="11">
        <v>22.7</v>
      </c>
      <c r="AM114" s="223">
        <v>26.9</v>
      </c>
      <c r="AN114" s="11">
        <v>24.3</v>
      </c>
      <c r="AO114" s="223">
        <v>28.3</v>
      </c>
    </row>
    <row r="115" spans="1:41" x14ac:dyDescent="0.2">
      <c r="A115" s="1051"/>
      <c r="B115" s="328">
        <v>45482</v>
      </c>
      <c r="C115" s="432" t="s">
        <v>448</v>
      </c>
      <c r="D115" s="531" t="s">
        <v>400</v>
      </c>
      <c r="E115" s="474">
        <v>0</v>
      </c>
      <c r="F115" s="475">
        <v>31</v>
      </c>
      <c r="G115" s="11">
        <v>30</v>
      </c>
      <c r="H115" s="225">
        <v>27.5</v>
      </c>
      <c r="I115" s="12">
        <v>26.4</v>
      </c>
      <c r="J115" s="223">
        <v>7.8</v>
      </c>
      <c r="K115" s="11">
        <v>8.52</v>
      </c>
      <c r="L115" s="367">
        <v>6.83</v>
      </c>
      <c r="M115" s="114">
        <v>39.9</v>
      </c>
      <c r="N115" s="224">
        <v>10.8</v>
      </c>
      <c r="O115" s="12">
        <v>20.7</v>
      </c>
      <c r="P115" s="225">
        <v>26.4</v>
      </c>
      <c r="Q115" s="606">
        <v>70</v>
      </c>
      <c r="R115" s="224">
        <v>52</v>
      </c>
      <c r="S115" s="606">
        <v>90</v>
      </c>
      <c r="T115" s="224">
        <v>90</v>
      </c>
      <c r="U115" s="606">
        <v>65</v>
      </c>
      <c r="V115" s="224">
        <v>60</v>
      </c>
      <c r="W115" s="114">
        <v>25</v>
      </c>
      <c r="X115" s="224">
        <v>30</v>
      </c>
      <c r="Y115" s="11">
        <v>18.5</v>
      </c>
      <c r="Z115" s="607">
        <v>25.2</v>
      </c>
      <c r="AA115" s="12">
        <v>28</v>
      </c>
      <c r="AB115" s="225">
        <v>13.3</v>
      </c>
      <c r="AC115" s="614">
        <v>0</v>
      </c>
      <c r="AD115" s="478">
        <v>200</v>
      </c>
      <c r="AE115" s="644">
        <v>0</v>
      </c>
      <c r="AF115" s="610">
        <v>11334</v>
      </c>
      <c r="AG115" s="611">
        <v>1498</v>
      </c>
      <c r="AH115" s="612">
        <v>2196</v>
      </c>
      <c r="AI115" s="120"/>
      <c r="AJ115" s="3" t="s">
        <v>186</v>
      </c>
      <c r="AK115" s="893" t="s">
        <v>313</v>
      </c>
      <c r="AL115" s="114">
        <v>72</v>
      </c>
      <c r="AM115" s="224">
        <v>54</v>
      </c>
      <c r="AN115" s="114">
        <v>78</v>
      </c>
      <c r="AO115" s="224">
        <v>60</v>
      </c>
    </row>
    <row r="116" spans="1:41" x14ac:dyDescent="0.2">
      <c r="A116" s="1051"/>
      <c r="B116" s="328">
        <v>45483</v>
      </c>
      <c r="C116" s="432" t="s">
        <v>449</v>
      </c>
      <c r="D116" s="531" t="s">
        <v>419</v>
      </c>
      <c r="E116" s="474">
        <v>0.1</v>
      </c>
      <c r="F116" s="475">
        <v>30</v>
      </c>
      <c r="G116" s="11">
        <v>28.5</v>
      </c>
      <c r="H116" s="225">
        <v>28</v>
      </c>
      <c r="I116" s="12">
        <v>20.100000000000001</v>
      </c>
      <c r="J116" s="223">
        <v>8</v>
      </c>
      <c r="K116" s="11">
        <v>8.4600000000000009</v>
      </c>
      <c r="L116" s="367">
        <v>6.83</v>
      </c>
      <c r="M116" s="114">
        <v>38</v>
      </c>
      <c r="N116" s="224">
        <v>12</v>
      </c>
      <c r="O116" s="12">
        <v>20.7</v>
      </c>
      <c r="P116" s="225">
        <v>26</v>
      </c>
      <c r="Q116" s="606">
        <v>70</v>
      </c>
      <c r="R116" s="224">
        <v>54</v>
      </c>
      <c r="S116" s="606">
        <v>90</v>
      </c>
      <c r="T116" s="224">
        <v>92</v>
      </c>
      <c r="U116" s="606">
        <v>58</v>
      </c>
      <c r="V116" s="224">
        <v>60</v>
      </c>
      <c r="W116" s="114">
        <v>32</v>
      </c>
      <c r="X116" s="224">
        <v>32</v>
      </c>
      <c r="Y116" s="11">
        <v>22</v>
      </c>
      <c r="Z116" s="607">
        <v>23.4</v>
      </c>
      <c r="AA116" s="12">
        <v>22.8</v>
      </c>
      <c r="AB116" s="225">
        <v>12.3</v>
      </c>
      <c r="AC116" s="614">
        <v>0.1</v>
      </c>
      <c r="AD116" s="478">
        <v>200</v>
      </c>
      <c r="AE116" s="644">
        <v>0</v>
      </c>
      <c r="AF116" s="610">
        <v>10219</v>
      </c>
      <c r="AG116" s="611">
        <v>998</v>
      </c>
      <c r="AH116" s="612">
        <v>2318</v>
      </c>
      <c r="AI116" s="120"/>
      <c r="AJ116" s="3" t="s">
        <v>187</v>
      </c>
      <c r="AK116" s="893" t="s">
        <v>313</v>
      </c>
      <c r="AL116" s="114">
        <v>90</v>
      </c>
      <c r="AM116" s="224">
        <v>90</v>
      </c>
      <c r="AN116" s="114">
        <v>90</v>
      </c>
      <c r="AO116" s="224">
        <v>95</v>
      </c>
    </row>
    <row r="117" spans="1:41" x14ac:dyDescent="0.2">
      <c r="A117" s="1051"/>
      <c r="B117" s="328">
        <v>45484</v>
      </c>
      <c r="C117" s="432" t="s">
        <v>450</v>
      </c>
      <c r="D117" s="531" t="s">
        <v>416</v>
      </c>
      <c r="E117" s="474">
        <v>0.3</v>
      </c>
      <c r="F117" s="475">
        <v>28</v>
      </c>
      <c r="G117" s="11">
        <v>27</v>
      </c>
      <c r="H117" s="225">
        <v>27</v>
      </c>
      <c r="I117" s="12">
        <v>27.4</v>
      </c>
      <c r="J117" s="223">
        <v>9.9</v>
      </c>
      <c r="K117" s="11">
        <v>8.1999999999999993</v>
      </c>
      <c r="L117" s="367">
        <v>6.86</v>
      </c>
      <c r="M117" s="114">
        <v>46.3</v>
      </c>
      <c r="N117" s="224">
        <v>14.6</v>
      </c>
      <c r="O117" s="12">
        <v>22.7</v>
      </c>
      <c r="P117" s="225">
        <v>26.9</v>
      </c>
      <c r="Q117" s="606">
        <v>72</v>
      </c>
      <c r="R117" s="224">
        <v>54</v>
      </c>
      <c r="S117" s="606">
        <v>90</v>
      </c>
      <c r="T117" s="224">
        <v>90</v>
      </c>
      <c r="U117" s="606">
        <v>58</v>
      </c>
      <c r="V117" s="224">
        <v>60</v>
      </c>
      <c r="W117" s="114">
        <v>32</v>
      </c>
      <c r="X117" s="224">
        <v>30</v>
      </c>
      <c r="Y117" s="11">
        <v>21.3</v>
      </c>
      <c r="Z117" s="607">
        <v>22</v>
      </c>
      <c r="AA117" s="12">
        <v>24.6</v>
      </c>
      <c r="AB117" s="225">
        <v>13.9</v>
      </c>
      <c r="AC117" s="614">
        <v>0.05</v>
      </c>
      <c r="AD117" s="478">
        <v>210</v>
      </c>
      <c r="AE117" s="644">
        <v>0</v>
      </c>
      <c r="AF117" s="610">
        <v>10483</v>
      </c>
      <c r="AG117" s="611">
        <v>1247</v>
      </c>
      <c r="AH117" s="612">
        <v>2074</v>
      </c>
      <c r="AI117" s="120"/>
      <c r="AJ117" s="3" t="s">
        <v>188</v>
      </c>
      <c r="AK117" s="893" t="s">
        <v>313</v>
      </c>
      <c r="AL117" s="114">
        <v>58</v>
      </c>
      <c r="AM117" s="224">
        <v>60</v>
      </c>
      <c r="AN117" s="114">
        <v>60</v>
      </c>
      <c r="AO117" s="224">
        <v>62</v>
      </c>
    </row>
    <row r="118" spans="1:41" x14ac:dyDescent="0.2">
      <c r="A118" s="1051"/>
      <c r="B118" s="328">
        <v>45485</v>
      </c>
      <c r="C118" s="432" t="s">
        <v>451</v>
      </c>
      <c r="D118" s="531" t="s">
        <v>402</v>
      </c>
      <c r="E118" s="474">
        <v>9.8000000000000007</v>
      </c>
      <c r="F118" s="475">
        <v>26</v>
      </c>
      <c r="G118" s="11">
        <v>26</v>
      </c>
      <c r="H118" s="225">
        <v>26</v>
      </c>
      <c r="I118" s="12">
        <v>26.3</v>
      </c>
      <c r="J118" s="223">
        <v>9.1</v>
      </c>
      <c r="K118" s="11">
        <v>7.76</v>
      </c>
      <c r="L118" s="367">
        <v>6.87</v>
      </c>
      <c r="M118" s="114">
        <v>38.9</v>
      </c>
      <c r="N118" s="224">
        <v>12</v>
      </c>
      <c r="O118" s="12">
        <v>24.8</v>
      </c>
      <c r="P118" s="225">
        <v>27.5</v>
      </c>
      <c r="Q118" s="606">
        <v>75</v>
      </c>
      <c r="R118" s="224">
        <v>56</v>
      </c>
      <c r="S118" s="606">
        <v>90</v>
      </c>
      <c r="T118" s="224">
        <v>90</v>
      </c>
      <c r="U118" s="606">
        <v>60</v>
      </c>
      <c r="V118" s="224">
        <v>60</v>
      </c>
      <c r="W118" s="114">
        <v>30</v>
      </c>
      <c r="X118" s="224">
        <v>30</v>
      </c>
      <c r="Y118" s="11">
        <v>24.1</v>
      </c>
      <c r="Z118" s="607">
        <v>24.1</v>
      </c>
      <c r="AA118" s="12">
        <v>20.9</v>
      </c>
      <c r="AB118" s="225">
        <v>12.3</v>
      </c>
      <c r="AC118" s="614">
        <v>0.05</v>
      </c>
      <c r="AD118" s="478">
        <v>210</v>
      </c>
      <c r="AE118" s="644">
        <v>0.2</v>
      </c>
      <c r="AF118" s="610">
        <v>10402</v>
      </c>
      <c r="AG118" s="611">
        <v>916</v>
      </c>
      <c r="AH118" s="612">
        <v>2318</v>
      </c>
      <c r="AI118" s="120"/>
      <c r="AJ118" s="3" t="s">
        <v>189</v>
      </c>
      <c r="AK118" s="893" t="s">
        <v>313</v>
      </c>
      <c r="AL118" s="114">
        <v>32</v>
      </c>
      <c r="AM118" s="224">
        <v>30</v>
      </c>
      <c r="AN118" s="114">
        <v>30</v>
      </c>
      <c r="AO118" s="224">
        <v>33</v>
      </c>
    </row>
    <row r="119" spans="1:41" x14ac:dyDescent="0.2">
      <c r="A119" s="1051"/>
      <c r="B119" s="328">
        <v>45486</v>
      </c>
      <c r="C119" s="432" t="s">
        <v>452</v>
      </c>
      <c r="D119" s="531" t="s">
        <v>417</v>
      </c>
      <c r="E119" s="474">
        <v>0.1</v>
      </c>
      <c r="F119" s="475">
        <v>27</v>
      </c>
      <c r="G119" s="11">
        <v>24</v>
      </c>
      <c r="H119" s="225">
        <v>24</v>
      </c>
      <c r="I119" s="12">
        <v>25.2</v>
      </c>
      <c r="J119" s="223">
        <v>7.4</v>
      </c>
      <c r="K119" s="11">
        <v>7.8</v>
      </c>
      <c r="L119" s="367">
        <v>6.82</v>
      </c>
      <c r="M119" s="114">
        <v>38</v>
      </c>
      <c r="N119" s="224">
        <v>11.3</v>
      </c>
      <c r="O119" s="12">
        <v>25.6</v>
      </c>
      <c r="P119" s="225">
        <v>27.7</v>
      </c>
      <c r="Q119" s="606">
        <v>78</v>
      </c>
      <c r="R119" s="224">
        <v>56</v>
      </c>
      <c r="S119" s="606">
        <v>90</v>
      </c>
      <c r="T119" s="224">
        <v>92</v>
      </c>
      <c r="U119" s="606">
        <v>60</v>
      </c>
      <c r="V119" s="224">
        <v>62</v>
      </c>
      <c r="W119" s="114">
        <v>30</v>
      </c>
      <c r="X119" s="224">
        <v>30</v>
      </c>
      <c r="Y119" s="11">
        <v>23.4</v>
      </c>
      <c r="Z119" s="607">
        <v>25.6</v>
      </c>
      <c r="AA119" s="12">
        <v>22.1</v>
      </c>
      <c r="AB119" s="225">
        <v>11.9</v>
      </c>
      <c r="AC119" s="614">
        <v>0.05</v>
      </c>
      <c r="AD119" s="478">
        <v>210</v>
      </c>
      <c r="AE119" s="644">
        <v>0.2</v>
      </c>
      <c r="AF119" s="610">
        <v>10952</v>
      </c>
      <c r="AG119" s="611">
        <v>832</v>
      </c>
      <c r="AH119" s="612">
        <v>2074</v>
      </c>
      <c r="AI119" s="120"/>
      <c r="AJ119" s="3" t="s">
        <v>190</v>
      </c>
      <c r="AK119" s="893" t="s">
        <v>313</v>
      </c>
      <c r="AL119" s="11">
        <v>21.3</v>
      </c>
      <c r="AM119" s="225">
        <v>22</v>
      </c>
      <c r="AN119" s="12">
        <v>24.1</v>
      </c>
      <c r="AO119" s="225">
        <v>23.8</v>
      </c>
    </row>
    <row r="120" spans="1:41" x14ac:dyDescent="0.2">
      <c r="A120" s="1051"/>
      <c r="B120" s="328">
        <v>45487</v>
      </c>
      <c r="C120" s="432" t="s">
        <v>453</v>
      </c>
      <c r="D120" s="531" t="s">
        <v>417</v>
      </c>
      <c r="E120" s="474">
        <v>0.3</v>
      </c>
      <c r="F120" s="475">
        <v>25</v>
      </c>
      <c r="G120" s="11">
        <v>26</v>
      </c>
      <c r="H120" s="225">
        <v>26.5</v>
      </c>
      <c r="I120" s="12">
        <v>30.1</v>
      </c>
      <c r="J120" s="223">
        <v>6.5</v>
      </c>
      <c r="K120" s="11">
        <v>7.8</v>
      </c>
      <c r="L120" s="367">
        <v>6.91</v>
      </c>
      <c r="M120" s="114">
        <v>39</v>
      </c>
      <c r="N120" s="224">
        <v>9.8000000000000007</v>
      </c>
      <c r="O120" s="12">
        <v>21.8</v>
      </c>
      <c r="P120" s="225">
        <v>26.2</v>
      </c>
      <c r="Q120" s="606">
        <v>86</v>
      </c>
      <c r="R120" s="224">
        <v>58</v>
      </c>
      <c r="S120" s="606">
        <v>96</v>
      </c>
      <c r="T120" s="224">
        <v>98</v>
      </c>
      <c r="U120" s="606">
        <v>64</v>
      </c>
      <c r="V120" s="224">
        <v>64</v>
      </c>
      <c r="W120" s="114">
        <v>32</v>
      </c>
      <c r="X120" s="224">
        <v>34</v>
      </c>
      <c r="Y120" s="11">
        <v>22</v>
      </c>
      <c r="Z120" s="607">
        <v>23.4</v>
      </c>
      <c r="AA120" s="12">
        <v>22.4</v>
      </c>
      <c r="AB120" s="225">
        <v>11.4</v>
      </c>
      <c r="AC120" s="614">
        <v>0.1</v>
      </c>
      <c r="AD120" s="478">
        <v>210</v>
      </c>
      <c r="AE120" s="644">
        <v>0</v>
      </c>
      <c r="AF120" s="610">
        <v>11520</v>
      </c>
      <c r="AG120" s="611">
        <v>915</v>
      </c>
      <c r="AH120" s="612">
        <v>2196</v>
      </c>
      <c r="AI120" s="120"/>
      <c r="AJ120" s="3" t="s">
        <v>288</v>
      </c>
      <c r="AK120" s="893" t="s">
        <v>313</v>
      </c>
      <c r="AL120" s="11">
        <v>24.6</v>
      </c>
      <c r="AM120" s="225">
        <v>13.9</v>
      </c>
      <c r="AN120" s="12">
        <v>26.2</v>
      </c>
      <c r="AO120" s="225">
        <v>12.6</v>
      </c>
    </row>
    <row r="121" spans="1:41" x14ac:dyDescent="0.2">
      <c r="A121" s="1051"/>
      <c r="B121" s="328">
        <v>45488</v>
      </c>
      <c r="C121" s="432" t="s">
        <v>447</v>
      </c>
      <c r="D121" s="531" t="s">
        <v>415</v>
      </c>
      <c r="E121" s="474">
        <v>5.9</v>
      </c>
      <c r="F121" s="475">
        <v>24</v>
      </c>
      <c r="G121" s="11">
        <v>25</v>
      </c>
      <c r="H121" s="225">
        <v>25</v>
      </c>
      <c r="I121" s="12">
        <v>30.1</v>
      </c>
      <c r="J121" s="223">
        <v>7.2</v>
      </c>
      <c r="K121" s="11">
        <v>7.94</v>
      </c>
      <c r="L121" s="367">
        <v>6.97</v>
      </c>
      <c r="M121" s="114">
        <v>38.6</v>
      </c>
      <c r="N121" s="224">
        <v>9.9</v>
      </c>
      <c r="O121" s="12">
        <v>25.7</v>
      </c>
      <c r="P121" s="225">
        <v>28.8</v>
      </c>
      <c r="Q121" s="606">
        <v>90</v>
      </c>
      <c r="R121" s="224">
        <v>64</v>
      </c>
      <c r="S121" s="606">
        <v>113</v>
      </c>
      <c r="T121" s="224">
        <v>114</v>
      </c>
      <c r="U121" s="606">
        <v>66</v>
      </c>
      <c r="V121" s="224">
        <v>68</v>
      </c>
      <c r="W121" s="114">
        <v>47</v>
      </c>
      <c r="X121" s="224">
        <v>46</v>
      </c>
      <c r="Y121" s="11">
        <v>24.5</v>
      </c>
      <c r="Z121" s="607">
        <v>26.3</v>
      </c>
      <c r="AA121" s="12">
        <v>25.1</v>
      </c>
      <c r="AB121" s="225">
        <v>13.9</v>
      </c>
      <c r="AC121" s="614">
        <v>0.05</v>
      </c>
      <c r="AD121" s="478">
        <v>210</v>
      </c>
      <c r="AE121" s="644">
        <v>0</v>
      </c>
      <c r="AF121" s="610">
        <v>11891</v>
      </c>
      <c r="AG121" s="611">
        <v>915</v>
      </c>
      <c r="AH121" s="612">
        <v>2318</v>
      </c>
      <c r="AI121" s="120"/>
      <c r="AJ121" s="3" t="s">
        <v>289</v>
      </c>
      <c r="AK121" s="893" t="s">
        <v>313</v>
      </c>
      <c r="AL121" s="451"/>
      <c r="AM121" s="452">
        <v>0.05</v>
      </c>
      <c r="AN121" s="451"/>
      <c r="AO121" s="452">
        <v>0.1</v>
      </c>
    </row>
    <row r="122" spans="1:41" x14ac:dyDescent="0.2">
      <c r="A122" s="1051"/>
      <c r="B122" s="328">
        <v>45489</v>
      </c>
      <c r="C122" s="432" t="s">
        <v>448</v>
      </c>
      <c r="D122" s="531" t="s">
        <v>418</v>
      </c>
      <c r="E122" s="474">
        <v>19</v>
      </c>
      <c r="F122" s="475">
        <v>24</v>
      </c>
      <c r="G122" s="11">
        <v>24.5</v>
      </c>
      <c r="H122" s="225">
        <v>24</v>
      </c>
      <c r="I122" s="12">
        <v>29.2</v>
      </c>
      <c r="J122" s="223">
        <v>8.3000000000000007</v>
      </c>
      <c r="K122" s="11">
        <v>7.88</v>
      </c>
      <c r="L122" s="367">
        <v>6.99</v>
      </c>
      <c r="M122" s="114">
        <v>39.1</v>
      </c>
      <c r="N122" s="224">
        <v>12.8</v>
      </c>
      <c r="O122" s="12">
        <v>27.4</v>
      </c>
      <c r="P122" s="225">
        <v>29.2</v>
      </c>
      <c r="Q122" s="606">
        <v>89</v>
      </c>
      <c r="R122" s="224">
        <v>64</v>
      </c>
      <c r="S122" s="606">
        <v>102</v>
      </c>
      <c r="T122" s="224">
        <v>104</v>
      </c>
      <c r="U122" s="606">
        <v>68</v>
      </c>
      <c r="V122" s="224">
        <v>69</v>
      </c>
      <c r="W122" s="114">
        <v>34</v>
      </c>
      <c r="X122" s="224">
        <v>35</v>
      </c>
      <c r="Y122" s="11">
        <v>24.9</v>
      </c>
      <c r="Z122" s="607">
        <v>25.6</v>
      </c>
      <c r="AA122" s="12">
        <v>22.1</v>
      </c>
      <c r="AB122" s="225">
        <v>12.6</v>
      </c>
      <c r="AC122" s="614">
        <v>0</v>
      </c>
      <c r="AD122" s="478">
        <v>210</v>
      </c>
      <c r="AE122" s="644">
        <v>0</v>
      </c>
      <c r="AF122" s="610">
        <v>12399</v>
      </c>
      <c r="AG122" s="611">
        <v>1082</v>
      </c>
      <c r="AH122" s="612">
        <v>2112</v>
      </c>
      <c r="AI122" s="120"/>
      <c r="AJ122" s="3" t="s">
        <v>191</v>
      </c>
      <c r="AK122" s="893" t="s">
        <v>313</v>
      </c>
      <c r="AL122" s="114" t="s">
        <v>24</v>
      </c>
      <c r="AM122" s="224">
        <v>210</v>
      </c>
      <c r="AN122" s="276">
        <v>220</v>
      </c>
      <c r="AO122" s="224">
        <v>210</v>
      </c>
    </row>
    <row r="123" spans="1:41" x14ac:dyDescent="0.2">
      <c r="A123" s="1051"/>
      <c r="B123" s="328">
        <v>45490</v>
      </c>
      <c r="C123" s="432" t="s">
        <v>449</v>
      </c>
      <c r="D123" s="531" t="s">
        <v>415</v>
      </c>
      <c r="E123" s="474">
        <v>1.7</v>
      </c>
      <c r="F123" s="475">
        <v>26</v>
      </c>
      <c r="G123" s="11">
        <v>25</v>
      </c>
      <c r="H123" s="225">
        <v>26</v>
      </c>
      <c r="I123" s="12">
        <v>27.6</v>
      </c>
      <c r="J123" s="223">
        <v>6.7</v>
      </c>
      <c r="K123" s="11">
        <v>7.92</v>
      </c>
      <c r="L123" s="367">
        <v>6.94</v>
      </c>
      <c r="M123" s="114">
        <v>34</v>
      </c>
      <c r="N123" s="224">
        <v>9.4</v>
      </c>
      <c r="O123" s="12">
        <v>25.8</v>
      </c>
      <c r="P123" s="225">
        <v>28.8</v>
      </c>
      <c r="Q123" s="606">
        <v>82</v>
      </c>
      <c r="R123" s="224">
        <v>62</v>
      </c>
      <c r="S123" s="606">
        <v>98</v>
      </c>
      <c r="T123" s="224">
        <v>106</v>
      </c>
      <c r="U123" s="606">
        <v>70</v>
      </c>
      <c r="V123" s="224">
        <v>68</v>
      </c>
      <c r="W123" s="114">
        <v>28</v>
      </c>
      <c r="X123" s="224">
        <v>38</v>
      </c>
      <c r="Y123" s="11">
        <v>24.1</v>
      </c>
      <c r="Z123" s="607">
        <v>23.1</v>
      </c>
      <c r="AA123" s="12">
        <v>20.2</v>
      </c>
      <c r="AB123" s="225">
        <v>10</v>
      </c>
      <c r="AC123" s="614">
        <v>0.05</v>
      </c>
      <c r="AD123" s="478">
        <v>210</v>
      </c>
      <c r="AE123" s="644">
        <v>0</v>
      </c>
      <c r="AF123" s="610">
        <v>11309</v>
      </c>
      <c r="AG123" s="611">
        <v>915</v>
      </c>
      <c r="AH123" s="612">
        <v>2440</v>
      </c>
      <c r="AI123" s="120"/>
      <c r="AJ123" s="3" t="s">
        <v>192</v>
      </c>
      <c r="AK123" s="893" t="s">
        <v>313</v>
      </c>
      <c r="AL123" s="281" t="s">
        <v>24</v>
      </c>
      <c r="AM123" s="274">
        <v>0</v>
      </c>
      <c r="AN123" s="273">
        <v>1.26</v>
      </c>
      <c r="AO123" s="274">
        <v>0</v>
      </c>
    </row>
    <row r="124" spans="1:41" x14ac:dyDescent="0.2">
      <c r="A124" s="1051"/>
      <c r="B124" s="328">
        <v>45491</v>
      </c>
      <c r="C124" s="432" t="s">
        <v>450</v>
      </c>
      <c r="D124" s="531" t="s">
        <v>400</v>
      </c>
      <c r="E124" s="474">
        <v>0</v>
      </c>
      <c r="F124" s="475">
        <v>30</v>
      </c>
      <c r="G124" s="11">
        <v>27</v>
      </c>
      <c r="H124" s="225">
        <v>25.5</v>
      </c>
      <c r="I124" s="12">
        <v>24.8</v>
      </c>
      <c r="J124" s="223">
        <v>6.7</v>
      </c>
      <c r="K124" s="11">
        <v>8.1999999999999993</v>
      </c>
      <c r="L124" s="367">
        <v>6.98</v>
      </c>
      <c r="M124" s="114">
        <v>32.799999999999997</v>
      </c>
      <c r="N124" s="224">
        <v>10.7</v>
      </c>
      <c r="O124" s="12">
        <v>25</v>
      </c>
      <c r="P124" s="225">
        <v>28.8</v>
      </c>
      <c r="Q124" s="606">
        <v>88</v>
      </c>
      <c r="R124" s="224">
        <v>68</v>
      </c>
      <c r="S124" s="606">
        <v>109</v>
      </c>
      <c r="T124" s="224">
        <v>111</v>
      </c>
      <c r="U124" s="606">
        <v>69</v>
      </c>
      <c r="V124" s="224">
        <v>77</v>
      </c>
      <c r="W124" s="114">
        <v>40</v>
      </c>
      <c r="X124" s="224">
        <v>34</v>
      </c>
      <c r="Y124" s="11">
        <v>21.7</v>
      </c>
      <c r="Z124" s="607">
        <v>23.1</v>
      </c>
      <c r="AA124" s="12">
        <v>20.399999999999999</v>
      </c>
      <c r="AB124" s="225">
        <v>10.9</v>
      </c>
      <c r="AC124" s="614">
        <v>0.05</v>
      </c>
      <c r="AD124" s="478">
        <v>220</v>
      </c>
      <c r="AE124" s="644">
        <v>0</v>
      </c>
      <c r="AF124" s="610">
        <v>10804</v>
      </c>
      <c r="AG124" s="611">
        <v>916</v>
      </c>
      <c r="AH124" s="612">
        <v>2318</v>
      </c>
      <c r="AI124" s="120"/>
      <c r="AJ124" s="3" t="s">
        <v>290</v>
      </c>
      <c r="AK124" s="893" t="s">
        <v>313</v>
      </c>
      <c r="AL124" s="282" t="s">
        <v>24</v>
      </c>
      <c r="AM124" s="283" t="s">
        <v>24</v>
      </c>
      <c r="AN124" s="271">
        <v>0</v>
      </c>
      <c r="AO124" s="272">
        <v>0</v>
      </c>
    </row>
    <row r="125" spans="1:41" x14ac:dyDescent="0.2">
      <c r="A125" s="1051"/>
      <c r="B125" s="328">
        <v>45492</v>
      </c>
      <c r="C125" s="432" t="s">
        <v>451</v>
      </c>
      <c r="D125" s="531" t="s">
        <v>400</v>
      </c>
      <c r="E125" s="474">
        <v>0</v>
      </c>
      <c r="F125" s="475">
        <v>30</v>
      </c>
      <c r="G125" s="11">
        <v>28</v>
      </c>
      <c r="H125" s="225">
        <v>26.5</v>
      </c>
      <c r="I125" s="12">
        <v>30.3</v>
      </c>
      <c r="J125" s="223">
        <v>6.8</v>
      </c>
      <c r="K125" s="11">
        <v>8.2200000000000006</v>
      </c>
      <c r="L125" s="367">
        <v>6.95</v>
      </c>
      <c r="M125" s="114">
        <v>37.700000000000003</v>
      </c>
      <c r="N125" s="224">
        <v>9.1</v>
      </c>
      <c r="O125" s="12">
        <v>25.4</v>
      </c>
      <c r="P125" s="225">
        <v>28.5</v>
      </c>
      <c r="Q125" s="606">
        <v>90</v>
      </c>
      <c r="R125" s="224">
        <v>62</v>
      </c>
      <c r="S125" s="606">
        <v>102</v>
      </c>
      <c r="T125" s="224">
        <v>106</v>
      </c>
      <c r="U125" s="606">
        <v>61</v>
      </c>
      <c r="V125" s="224">
        <v>70</v>
      </c>
      <c r="W125" s="114">
        <v>41</v>
      </c>
      <c r="X125" s="224">
        <v>36</v>
      </c>
      <c r="Y125" s="11">
        <v>21.7</v>
      </c>
      <c r="Z125" s="607">
        <v>21.3</v>
      </c>
      <c r="AA125" s="12">
        <v>23.7</v>
      </c>
      <c r="AB125" s="225">
        <v>11.1</v>
      </c>
      <c r="AC125" s="614">
        <v>0.05</v>
      </c>
      <c r="AD125" s="478">
        <v>220</v>
      </c>
      <c r="AE125" s="644">
        <v>0</v>
      </c>
      <c r="AF125" s="610">
        <v>10687</v>
      </c>
      <c r="AG125" s="611">
        <v>914</v>
      </c>
      <c r="AH125" s="612">
        <v>2318</v>
      </c>
      <c r="AI125" s="120"/>
      <c r="AJ125" s="3" t="s">
        <v>199</v>
      </c>
      <c r="AK125" s="893" t="s">
        <v>313</v>
      </c>
      <c r="AL125" s="11" t="s">
        <v>24</v>
      </c>
      <c r="AM125" s="223" t="s">
        <v>24</v>
      </c>
      <c r="AN125" s="276">
        <v>47</v>
      </c>
      <c r="AO125" s="288">
        <v>7</v>
      </c>
    </row>
    <row r="126" spans="1:41" x14ac:dyDescent="0.2">
      <c r="A126" s="1051"/>
      <c r="B126" s="328">
        <v>45493</v>
      </c>
      <c r="C126" s="432" t="s">
        <v>452</v>
      </c>
      <c r="D126" s="531" t="s">
        <v>400</v>
      </c>
      <c r="E126" s="474">
        <v>0</v>
      </c>
      <c r="F126" s="475">
        <v>31</v>
      </c>
      <c r="G126" s="11">
        <v>28</v>
      </c>
      <c r="H126" s="225">
        <v>27</v>
      </c>
      <c r="I126" s="12">
        <v>28.1</v>
      </c>
      <c r="J126" s="223">
        <v>6.4</v>
      </c>
      <c r="K126" s="11">
        <v>7.96</v>
      </c>
      <c r="L126" s="367">
        <v>7</v>
      </c>
      <c r="M126" s="114">
        <v>38.799999999999997</v>
      </c>
      <c r="N126" s="224">
        <v>8.1999999999999993</v>
      </c>
      <c r="O126" s="12">
        <v>24.8</v>
      </c>
      <c r="P126" s="225">
        <v>27.9</v>
      </c>
      <c r="Q126" s="606">
        <v>80</v>
      </c>
      <c r="R126" s="224">
        <v>59</v>
      </c>
      <c r="S126" s="606">
        <v>100</v>
      </c>
      <c r="T126" s="224">
        <v>100</v>
      </c>
      <c r="U126" s="606">
        <v>66</v>
      </c>
      <c r="V126" s="224">
        <v>66</v>
      </c>
      <c r="W126" s="114">
        <v>34</v>
      </c>
      <c r="X126" s="224">
        <v>34</v>
      </c>
      <c r="Y126" s="11">
        <v>21.3</v>
      </c>
      <c r="Z126" s="607">
        <v>19.2</v>
      </c>
      <c r="AA126" s="12">
        <v>22.4</v>
      </c>
      <c r="AB126" s="225">
        <v>10.9</v>
      </c>
      <c r="AC126" s="614">
        <v>0</v>
      </c>
      <c r="AD126" s="478">
        <v>220</v>
      </c>
      <c r="AE126" s="644">
        <v>0</v>
      </c>
      <c r="AF126" s="610">
        <v>11224</v>
      </c>
      <c r="AG126" s="611">
        <v>999</v>
      </c>
      <c r="AH126" s="612">
        <v>2112</v>
      </c>
      <c r="AI126" s="120"/>
      <c r="AJ126" s="3" t="s">
        <v>291</v>
      </c>
      <c r="AK126" s="893"/>
      <c r="AL126" s="11" t="s">
        <v>24</v>
      </c>
      <c r="AM126" s="223" t="s">
        <v>24</v>
      </c>
      <c r="AN126" s="138">
        <v>-0.09</v>
      </c>
      <c r="AO126" s="228">
        <v>-1.18</v>
      </c>
    </row>
    <row r="127" spans="1:41" x14ac:dyDescent="0.2">
      <c r="A127" s="1051"/>
      <c r="B127" s="328">
        <v>45494</v>
      </c>
      <c r="C127" s="432" t="s">
        <v>453</v>
      </c>
      <c r="D127" s="531" t="s">
        <v>412</v>
      </c>
      <c r="E127" s="474">
        <v>7</v>
      </c>
      <c r="F127" s="475">
        <v>30</v>
      </c>
      <c r="G127" s="11">
        <v>28</v>
      </c>
      <c r="H127" s="225">
        <v>27</v>
      </c>
      <c r="I127" s="12">
        <v>32.5</v>
      </c>
      <c r="J127" s="223">
        <v>6.2</v>
      </c>
      <c r="K127" s="11">
        <v>8.5</v>
      </c>
      <c r="L127" s="367">
        <v>7.07</v>
      </c>
      <c r="M127" s="114">
        <v>41.1</v>
      </c>
      <c r="N127" s="224">
        <v>8.8000000000000007</v>
      </c>
      <c r="O127" s="12">
        <v>25.4</v>
      </c>
      <c r="P127" s="225">
        <v>27.9</v>
      </c>
      <c r="Q127" s="606">
        <v>82</v>
      </c>
      <c r="R127" s="224">
        <v>63</v>
      </c>
      <c r="S127" s="606">
        <v>103</v>
      </c>
      <c r="T127" s="224">
        <v>107</v>
      </c>
      <c r="U127" s="606">
        <v>62</v>
      </c>
      <c r="V127" s="224">
        <v>67</v>
      </c>
      <c r="W127" s="114">
        <v>41</v>
      </c>
      <c r="X127" s="224">
        <v>40</v>
      </c>
      <c r="Y127" s="11">
        <v>28.8</v>
      </c>
      <c r="Z127" s="607">
        <v>25.6</v>
      </c>
      <c r="AA127" s="12">
        <v>22.6</v>
      </c>
      <c r="AB127" s="225">
        <v>11.7</v>
      </c>
      <c r="AC127" s="614">
        <v>0.05</v>
      </c>
      <c r="AD127" s="478">
        <v>210</v>
      </c>
      <c r="AE127" s="644">
        <v>0</v>
      </c>
      <c r="AF127" s="610">
        <v>10405</v>
      </c>
      <c r="AG127" s="611">
        <v>999</v>
      </c>
      <c r="AH127" s="612">
        <v>2440</v>
      </c>
      <c r="AI127" s="120"/>
      <c r="AJ127" s="3" t="s">
        <v>14</v>
      </c>
      <c r="AK127" s="893" t="s">
        <v>313</v>
      </c>
      <c r="AL127" s="138">
        <v>12</v>
      </c>
      <c r="AM127" s="228">
        <v>6.4</v>
      </c>
      <c r="AN127" s="138">
        <v>11</v>
      </c>
      <c r="AO127" s="228">
        <v>6</v>
      </c>
    </row>
    <row r="128" spans="1:41" x14ac:dyDescent="0.2">
      <c r="A128" s="1051"/>
      <c r="B128" s="328">
        <v>45495</v>
      </c>
      <c r="C128" s="432" t="s">
        <v>447</v>
      </c>
      <c r="D128" s="531" t="s">
        <v>419</v>
      </c>
      <c r="E128" s="474">
        <v>0.8</v>
      </c>
      <c r="F128" s="475">
        <v>31</v>
      </c>
      <c r="G128" s="11">
        <v>29</v>
      </c>
      <c r="H128" s="225">
        <v>28</v>
      </c>
      <c r="I128" s="12">
        <v>35.4</v>
      </c>
      <c r="J128" s="223">
        <v>6.3</v>
      </c>
      <c r="K128" s="11">
        <v>8.2899999999999991</v>
      </c>
      <c r="L128" s="367">
        <v>7.1</v>
      </c>
      <c r="M128" s="114">
        <v>41.6</v>
      </c>
      <c r="N128" s="224">
        <v>8.8000000000000007</v>
      </c>
      <c r="O128" s="12">
        <v>24.2</v>
      </c>
      <c r="P128" s="225">
        <v>26.8</v>
      </c>
      <c r="Q128" s="606">
        <v>82</v>
      </c>
      <c r="R128" s="224">
        <v>62</v>
      </c>
      <c r="S128" s="606">
        <v>96</v>
      </c>
      <c r="T128" s="224">
        <v>100</v>
      </c>
      <c r="U128" s="606">
        <v>60</v>
      </c>
      <c r="V128" s="224">
        <v>64</v>
      </c>
      <c r="W128" s="114">
        <v>36</v>
      </c>
      <c r="X128" s="224">
        <v>36</v>
      </c>
      <c r="Y128" s="11">
        <v>22</v>
      </c>
      <c r="Z128" s="607">
        <v>24.1</v>
      </c>
      <c r="AA128" s="12">
        <v>25</v>
      </c>
      <c r="AB128" s="225">
        <v>10.4</v>
      </c>
      <c r="AC128" s="614">
        <v>0.05</v>
      </c>
      <c r="AD128" s="478">
        <v>210</v>
      </c>
      <c r="AE128" s="644">
        <v>0</v>
      </c>
      <c r="AF128" s="610">
        <v>11141</v>
      </c>
      <c r="AG128" s="611">
        <v>1031</v>
      </c>
      <c r="AH128" s="612">
        <v>2318</v>
      </c>
      <c r="AI128" s="120"/>
      <c r="AJ128" s="3" t="s">
        <v>15</v>
      </c>
      <c r="AK128" s="893" t="s">
        <v>313</v>
      </c>
      <c r="AL128" s="138">
        <v>5.3</v>
      </c>
      <c r="AM128" s="228">
        <v>1.6</v>
      </c>
      <c r="AN128" s="13" t="s">
        <v>24</v>
      </c>
      <c r="AO128" s="227" t="s">
        <v>24</v>
      </c>
    </row>
    <row r="129" spans="1:42" x14ac:dyDescent="0.2">
      <c r="A129" s="1051"/>
      <c r="B129" s="328">
        <v>45496</v>
      </c>
      <c r="C129" s="432" t="s">
        <v>448</v>
      </c>
      <c r="D129" s="531" t="s">
        <v>400</v>
      </c>
      <c r="E129" s="474">
        <v>0</v>
      </c>
      <c r="F129" s="475">
        <v>31</v>
      </c>
      <c r="G129" s="11">
        <v>29</v>
      </c>
      <c r="H129" s="225">
        <v>27.5</v>
      </c>
      <c r="I129" s="12">
        <v>38.5</v>
      </c>
      <c r="J129" s="223">
        <v>6.6</v>
      </c>
      <c r="K129" s="11">
        <v>8.35</v>
      </c>
      <c r="L129" s="367">
        <v>7.03</v>
      </c>
      <c r="M129" s="114">
        <v>48.1</v>
      </c>
      <c r="N129" s="224">
        <v>9.8000000000000007</v>
      </c>
      <c r="O129" s="12">
        <v>23.4</v>
      </c>
      <c r="P129" s="225">
        <v>27</v>
      </c>
      <c r="Q129" s="606">
        <v>80</v>
      </c>
      <c r="R129" s="224">
        <v>54</v>
      </c>
      <c r="S129" s="606">
        <v>90</v>
      </c>
      <c r="T129" s="224">
        <v>102</v>
      </c>
      <c r="U129" s="606">
        <v>52</v>
      </c>
      <c r="V129" s="224">
        <v>60</v>
      </c>
      <c r="W129" s="114">
        <v>38</v>
      </c>
      <c r="X129" s="224">
        <v>42</v>
      </c>
      <c r="Y129" s="11">
        <v>23.4</v>
      </c>
      <c r="Z129" s="607">
        <v>26.6</v>
      </c>
      <c r="AA129" s="12">
        <v>25.3</v>
      </c>
      <c r="AB129" s="225">
        <v>12.5</v>
      </c>
      <c r="AC129" s="614">
        <v>0.05</v>
      </c>
      <c r="AD129" s="478">
        <v>210</v>
      </c>
      <c r="AE129" s="644">
        <v>0</v>
      </c>
      <c r="AF129" s="610">
        <v>12236</v>
      </c>
      <c r="AG129" s="611">
        <v>1247</v>
      </c>
      <c r="AH129" s="612">
        <v>2318</v>
      </c>
      <c r="AI129" s="120"/>
      <c r="AJ129" s="3" t="s">
        <v>193</v>
      </c>
      <c r="AK129" s="893" t="s">
        <v>313</v>
      </c>
      <c r="AL129" s="138">
        <v>6.5</v>
      </c>
      <c r="AM129" s="228">
        <v>6.3</v>
      </c>
      <c r="AN129" s="13" t="s">
        <v>24</v>
      </c>
      <c r="AO129" s="227" t="s">
        <v>24</v>
      </c>
    </row>
    <row r="130" spans="1:42" x14ac:dyDescent="0.2">
      <c r="A130" s="1051"/>
      <c r="B130" s="328">
        <v>45497</v>
      </c>
      <c r="C130" s="432" t="s">
        <v>449</v>
      </c>
      <c r="D130" s="531" t="s">
        <v>401</v>
      </c>
      <c r="E130" s="474">
        <v>0</v>
      </c>
      <c r="F130" s="475">
        <v>32</v>
      </c>
      <c r="G130" s="11">
        <v>30</v>
      </c>
      <c r="H130" s="225">
        <v>28</v>
      </c>
      <c r="I130" s="12">
        <v>43.6</v>
      </c>
      <c r="J130" s="223">
        <v>6.8</v>
      </c>
      <c r="K130" s="11">
        <v>8.4700000000000006</v>
      </c>
      <c r="L130" s="367">
        <v>7.01</v>
      </c>
      <c r="M130" s="114">
        <v>51</v>
      </c>
      <c r="N130" s="224">
        <v>9.8000000000000007</v>
      </c>
      <c r="O130" s="12">
        <v>23.9</v>
      </c>
      <c r="P130" s="225">
        <v>27.5</v>
      </c>
      <c r="Q130" s="606">
        <v>77</v>
      </c>
      <c r="R130" s="224">
        <v>54</v>
      </c>
      <c r="S130" s="606">
        <v>90</v>
      </c>
      <c r="T130" s="224">
        <v>92</v>
      </c>
      <c r="U130" s="606">
        <v>54</v>
      </c>
      <c r="V130" s="224">
        <v>60</v>
      </c>
      <c r="W130" s="114">
        <v>36</v>
      </c>
      <c r="X130" s="224">
        <v>32</v>
      </c>
      <c r="Y130" s="11">
        <v>26.3</v>
      </c>
      <c r="Z130" s="607">
        <v>24.1</v>
      </c>
      <c r="AA130" s="12">
        <v>27.2</v>
      </c>
      <c r="AB130" s="225">
        <v>11.4</v>
      </c>
      <c r="AC130" s="614">
        <v>0.1</v>
      </c>
      <c r="AD130" s="478">
        <v>210</v>
      </c>
      <c r="AE130" s="644">
        <v>0</v>
      </c>
      <c r="AF130" s="610">
        <v>11942</v>
      </c>
      <c r="AG130" s="611">
        <v>1201</v>
      </c>
      <c r="AH130" s="612">
        <v>2152</v>
      </c>
      <c r="AI130" s="120"/>
      <c r="AJ130" s="3" t="s">
        <v>16</v>
      </c>
      <c r="AK130" s="893" t="s">
        <v>313</v>
      </c>
      <c r="AL130" s="305">
        <v>0</v>
      </c>
      <c r="AM130" s="306">
        <v>0.56000000000000005</v>
      </c>
      <c r="AN130" s="284" t="s">
        <v>24</v>
      </c>
      <c r="AO130" s="285" t="s">
        <v>24</v>
      </c>
    </row>
    <row r="131" spans="1:42" x14ac:dyDescent="0.2">
      <c r="A131" s="1051"/>
      <c r="B131" s="328">
        <v>45498</v>
      </c>
      <c r="C131" s="432" t="s">
        <v>450</v>
      </c>
      <c r="D131" s="531" t="s">
        <v>419</v>
      </c>
      <c r="E131" s="474">
        <v>0.1</v>
      </c>
      <c r="F131" s="475">
        <v>31</v>
      </c>
      <c r="G131" s="11">
        <v>29</v>
      </c>
      <c r="H131" s="225">
        <v>28.5</v>
      </c>
      <c r="I131" s="12">
        <v>40.700000000000003</v>
      </c>
      <c r="J131" s="223">
        <v>6.8</v>
      </c>
      <c r="K131" s="11">
        <v>8.2799999999999994</v>
      </c>
      <c r="L131" s="367">
        <v>6.95</v>
      </c>
      <c r="M131" s="114">
        <v>46.8</v>
      </c>
      <c r="N131" s="224">
        <v>10.8</v>
      </c>
      <c r="O131" s="12">
        <v>23.6</v>
      </c>
      <c r="P131" s="225">
        <v>27.3</v>
      </c>
      <c r="Q131" s="606">
        <v>74</v>
      </c>
      <c r="R131" s="224">
        <v>52</v>
      </c>
      <c r="S131" s="606">
        <v>96</v>
      </c>
      <c r="T131" s="224">
        <v>94</v>
      </c>
      <c r="U131" s="606">
        <v>54</v>
      </c>
      <c r="V131" s="224">
        <v>66</v>
      </c>
      <c r="W131" s="114">
        <v>42</v>
      </c>
      <c r="X131" s="224">
        <v>28</v>
      </c>
      <c r="Y131" s="11">
        <v>21.3</v>
      </c>
      <c r="Z131" s="607">
        <v>23.4</v>
      </c>
      <c r="AA131" s="12">
        <v>24.3</v>
      </c>
      <c r="AB131" s="225">
        <v>10.1</v>
      </c>
      <c r="AC131" s="614">
        <v>0.05</v>
      </c>
      <c r="AD131" s="478">
        <v>210</v>
      </c>
      <c r="AE131" s="644">
        <v>0</v>
      </c>
      <c r="AF131" s="610">
        <v>11486</v>
      </c>
      <c r="AG131" s="611">
        <v>1165</v>
      </c>
      <c r="AH131" s="612">
        <v>2074</v>
      </c>
      <c r="AI131" s="120"/>
      <c r="AJ131" s="3" t="s">
        <v>195</v>
      </c>
      <c r="AK131" s="893" t="s">
        <v>313</v>
      </c>
      <c r="AL131" s="140">
        <v>1.8</v>
      </c>
      <c r="AM131" s="229">
        <v>1.3</v>
      </c>
      <c r="AN131" s="13" t="s">
        <v>24</v>
      </c>
      <c r="AO131" s="227" t="s">
        <v>24</v>
      </c>
    </row>
    <row r="132" spans="1:42" x14ac:dyDescent="0.2">
      <c r="A132" s="1051"/>
      <c r="B132" s="328">
        <v>45499</v>
      </c>
      <c r="C132" s="432" t="s">
        <v>451</v>
      </c>
      <c r="D132" s="531" t="s">
        <v>401</v>
      </c>
      <c r="E132" s="474">
        <v>0</v>
      </c>
      <c r="F132" s="475">
        <v>30</v>
      </c>
      <c r="G132" s="11">
        <v>26</v>
      </c>
      <c r="H132" s="225">
        <v>29</v>
      </c>
      <c r="I132" s="12">
        <v>42.9</v>
      </c>
      <c r="J132" s="223">
        <v>6.1</v>
      </c>
      <c r="K132" s="11">
        <v>7.97</v>
      </c>
      <c r="L132" s="367">
        <v>6.98</v>
      </c>
      <c r="M132" s="114">
        <v>52.4</v>
      </c>
      <c r="N132" s="224">
        <v>10.3</v>
      </c>
      <c r="O132" s="12">
        <v>24.3</v>
      </c>
      <c r="P132" s="225">
        <v>28.3</v>
      </c>
      <c r="Q132" s="606">
        <v>78</v>
      </c>
      <c r="R132" s="224">
        <v>60</v>
      </c>
      <c r="S132" s="606">
        <v>90</v>
      </c>
      <c r="T132" s="224">
        <v>95</v>
      </c>
      <c r="U132" s="606">
        <v>60</v>
      </c>
      <c r="V132" s="224">
        <v>62</v>
      </c>
      <c r="W132" s="114">
        <v>30</v>
      </c>
      <c r="X132" s="224">
        <v>33</v>
      </c>
      <c r="Y132" s="11">
        <v>24.1</v>
      </c>
      <c r="Z132" s="607">
        <v>23.8</v>
      </c>
      <c r="AA132" s="12">
        <v>26.2</v>
      </c>
      <c r="AB132" s="225">
        <v>12.6</v>
      </c>
      <c r="AC132" s="614">
        <v>0.1</v>
      </c>
      <c r="AD132" s="478">
        <v>210</v>
      </c>
      <c r="AE132" s="644">
        <v>0</v>
      </c>
      <c r="AF132" s="610">
        <v>11706</v>
      </c>
      <c r="AG132" s="611">
        <v>1165</v>
      </c>
      <c r="AH132" s="612">
        <v>2074</v>
      </c>
      <c r="AI132" s="120"/>
      <c r="AJ132" s="3" t="s">
        <v>196</v>
      </c>
      <c r="AK132" s="893" t="s">
        <v>313</v>
      </c>
      <c r="AL132" s="307">
        <v>0.19</v>
      </c>
      <c r="AM132" s="308">
        <v>6.6000000000000003E-2</v>
      </c>
      <c r="AN132" s="286" t="s">
        <v>24</v>
      </c>
      <c r="AO132" s="287" t="s">
        <v>24</v>
      </c>
    </row>
    <row r="133" spans="1:42" x14ac:dyDescent="0.2">
      <c r="A133" s="1051"/>
      <c r="B133" s="328">
        <v>45500</v>
      </c>
      <c r="C133" s="432" t="s">
        <v>452</v>
      </c>
      <c r="D133" s="531" t="s">
        <v>400</v>
      </c>
      <c r="E133" s="474">
        <v>0</v>
      </c>
      <c r="F133" s="475">
        <v>30</v>
      </c>
      <c r="G133" s="11">
        <v>24</v>
      </c>
      <c r="H133" s="225">
        <v>24</v>
      </c>
      <c r="I133" s="12">
        <v>35.6</v>
      </c>
      <c r="J133" s="223">
        <v>5.8</v>
      </c>
      <c r="K133" s="11">
        <v>8.32</v>
      </c>
      <c r="L133" s="367">
        <v>7.16</v>
      </c>
      <c r="M133" s="114">
        <v>41.6</v>
      </c>
      <c r="N133" s="224">
        <v>9.4</v>
      </c>
      <c r="O133" s="12">
        <v>26.6</v>
      </c>
      <c r="P133" s="225">
        <v>28.8</v>
      </c>
      <c r="Q133" s="606">
        <v>76</v>
      </c>
      <c r="R133" s="224">
        <v>56</v>
      </c>
      <c r="S133" s="606">
        <v>90</v>
      </c>
      <c r="T133" s="224">
        <v>94</v>
      </c>
      <c r="U133" s="606">
        <v>58</v>
      </c>
      <c r="V133" s="224">
        <v>62</v>
      </c>
      <c r="W133" s="114">
        <v>32</v>
      </c>
      <c r="X133" s="224">
        <v>32</v>
      </c>
      <c r="Y133" s="11">
        <v>24.9</v>
      </c>
      <c r="Z133" s="607">
        <v>24.1</v>
      </c>
      <c r="AA133" s="12">
        <v>30.3</v>
      </c>
      <c r="AB133" s="225">
        <v>13.2</v>
      </c>
      <c r="AC133" s="614">
        <v>0.05</v>
      </c>
      <c r="AD133" s="478">
        <v>210</v>
      </c>
      <c r="AE133" s="644">
        <v>0</v>
      </c>
      <c r="AF133" s="610">
        <v>10786</v>
      </c>
      <c r="AG133" s="611">
        <v>915</v>
      </c>
      <c r="AH133" s="612">
        <v>1342</v>
      </c>
      <c r="AI133" s="120"/>
      <c r="AJ133" s="3" t="s">
        <v>197</v>
      </c>
      <c r="AK133" s="893" t="s">
        <v>313</v>
      </c>
      <c r="AL133" s="138">
        <v>19</v>
      </c>
      <c r="AM133" s="228">
        <v>46</v>
      </c>
      <c r="AN133" s="11" t="s">
        <v>24</v>
      </c>
      <c r="AO133" s="223" t="s">
        <v>24</v>
      </c>
    </row>
    <row r="134" spans="1:42" x14ac:dyDescent="0.2">
      <c r="A134" s="1051"/>
      <c r="B134" s="328">
        <v>45501</v>
      </c>
      <c r="C134" s="432" t="s">
        <v>453</v>
      </c>
      <c r="D134" s="531" t="s">
        <v>400</v>
      </c>
      <c r="E134" s="474">
        <v>0</v>
      </c>
      <c r="F134" s="475">
        <v>30</v>
      </c>
      <c r="G134" s="11">
        <v>26</v>
      </c>
      <c r="H134" s="225">
        <v>27</v>
      </c>
      <c r="I134" s="12">
        <v>51.2</v>
      </c>
      <c r="J134" s="223">
        <v>12.4</v>
      </c>
      <c r="K134" s="11">
        <v>8.67</v>
      </c>
      <c r="L134" s="367">
        <v>7.13</v>
      </c>
      <c r="M134" s="114">
        <v>70.400000000000006</v>
      </c>
      <c r="N134" s="224">
        <v>14.1</v>
      </c>
      <c r="O134" s="12">
        <v>25.6</v>
      </c>
      <c r="P134" s="225">
        <v>27.9</v>
      </c>
      <c r="Q134" s="606">
        <v>74</v>
      </c>
      <c r="R134" s="224">
        <v>56</v>
      </c>
      <c r="S134" s="606">
        <v>90</v>
      </c>
      <c r="T134" s="224">
        <v>94</v>
      </c>
      <c r="U134" s="606">
        <v>58</v>
      </c>
      <c r="V134" s="224">
        <v>60</v>
      </c>
      <c r="W134" s="114">
        <v>32</v>
      </c>
      <c r="X134" s="224">
        <v>34</v>
      </c>
      <c r="Y134" s="11">
        <v>18.5</v>
      </c>
      <c r="Z134" s="607">
        <v>20.6</v>
      </c>
      <c r="AA134" s="12">
        <v>30</v>
      </c>
      <c r="AB134" s="225">
        <v>14.5</v>
      </c>
      <c r="AC134" s="614">
        <v>0.05</v>
      </c>
      <c r="AD134" s="478">
        <v>220</v>
      </c>
      <c r="AE134" s="644">
        <v>0</v>
      </c>
      <c r="AF134" s="610">
        <v>12077</v>
      </c>
      <c r="AG134" s="611">
        <v>1249</v>
      </c>
      <c r="AH134" s="612">
        <v>1342</v>
      </c>
      <c r="AI134" s="120"/>
      <c r="AJ134" s="3" t="s">
        <v>17</v>
      </c>
      <c r="AK134" s="893" t="s">
        <v>313</v>
      </c>
      <c r="AL134" s="138">
        <v>9.4</v>
      </c>
      <c r="AM134" s="228">
        <v>8</v>
      </c>
      <c r="AN134" s="11" t="s">
        <v>24</v>
      </c>
      <c r="AO134" s="223" t="s">
        <v>24</v>
      </c>
    </row>
    <row r="135" spans="1:42" x14ac:dyDescent="0.2">
      <c r="A135" s="1051"/>
      <c r="B135" s="328">
        <v>45502</v>
      </c>
      <c r="C135" s="432" t="s">
        <v>447</v>
      </c>
      <c r="D135" s="531" t="s">
        <v>400</v>
      </c>
      <c r="E135" s="474">
        <v>0</v>
      </c>
      <c r="F135" s="475">
        <v>31</v>
      </c>
      <c r="G135" s="11">
        <v>30</v>
      </c>
      <c r="H135" s="225">
        <v>28.5</v>
      </c>
      <c r="I135" s="12">
        <v>40.6</v>
      </c>
      <c r="J135" s="223">
        <v>11.5</v>
      </c>
      <c r="K135" s="11">
        <v>8.44</v>
      </c>
      <c r="L135" s="367">
        <v>7.06</v>
      </c>
      <c r="M135" s="114">
        <v>44.9</v>
      </c>
      <c r="N135" s="224">
        <v>13.4</v>
      </c>
      <c r="O135" s="12">
        <v>25.3</v>
      </c>
      <c r="P135" s="225">
        <v>28</v>
      </c>
      <c r="Q135" s="606">
        <v>76</v>
      </c>
      <c r="R135" s="224">
        <v>54</v>
      </c>
      <c r="S135" s="606">
        <v>90</v>
      </c>
      <c r="T135" s="224">
        <v>94</v>
      </c>
      <c r="U135" s="606">
        <v>60</v>
      </c>
      <c r="V135" s="224">
        <v>63</v>
      </c>
      <c r="W135" s="114">
        <v>30</v>
      </c>
      <c r="X135" s="224">
        <v>31</v>
      </c>
      <c r="Y135" s="11">
        <v>22</v>
      </c>
      <c r="Z135" s="607">
        <v>27</v>
      </c>
      <c r="AA135" s="12">
        <v>26.9</v>
      </c>
      <c r="AB135" s="225">
        <v>17.100000000000001</v>
      </c>
      <c r="AC135" s="614">
        <v>0.05</v>
      </c>
      <c r="AD135" s="478">
        <v>220</v>
      </c>
      <c r="AE135" s="644">
        <v>0</v>
      </c>
      <c r="AF135" s="610">
        <v>12506</v>
      </c>
      <c r="AG135" s="611">
        <v>1081</v>
      </c>
      <c r="AH135" s="612">
        <v>1220</v>
      </c>
      <c r="AI135" s="120"/>
      <c r="AJ135" s="290"/>
      <c r="AK135" s="893"/>
      <c r="AL135" s="352"/>
      <c r="AM135" s="223"/>
      <c r="AN135" s="352"/>
      <c r="AO135" s="223"/>
    </row>
    <row r="136" spans="1:42" x14ac:dyDescent="0.2">
      <c r="A136" s="1051"/>
      <c r="B136" s="328">
        <v>45503</v>
      </c>
      <c r="C136" s="432" t="s">
        <v>448</v>
      </c>
      <c r="D136" s="531" t="s">
        <v>454</v>
      </c>
      <c r="E136" s="474">
        <v>5.6</v>
      </c>
      <c r="F136" s="475">
        <v>34</v>
      </c>
      <c r="G136" s="11">
        <v>30.5</v>
      </c>
      <c r="H136" s="225">
        <v>30</v>
      </c>
      <c r="I136" s="12">
        <v>29.5</v>
      </c>
      <c r="J136" s="223">
        <v>9.1999999999999993</v>
      </c>
      <c r="K136" s="11">
        <v>8.09</v>
      </c>
      <c r="L136" s="367">
        <v>6.87</v>
      </c>
      <c r="M136" s="114">
        <v>42.5</v>
      </c>
      <c r="N136" s="224">
        <v>15</v>
      </c>
      <c r="O136" s="12">
        <v>26.1</v>
      </c>
      <c r="P136" s="225">
        <v>28.3</v>
      </c>
      <c r="Q136" s="606">
        <v>82</v>
      </c>
      <c r="R136" s="224">
        <v>58</v>
      </c>
      <c r="S136" s="606">
        <v>88</v>
      </c>
      <c r="T136" s="224">
        <v>94</v>
      </c>
      <c r="U136" s="606">
        <v>60</v>
      </c>
      <c r="V136" s="224">
        <v>61</v>
      </c>
      <c r="W136" s="114">
        <v>28</v>
      </c>
      <c r="X136" s="224">
        <v>33</v>
      </c>
      <c r="Y136" s="11">
        <v>24.9</v>
      </c>
      <c r="Z136" s="607">
        <v>24.9</v>
      </c>
      <c r="AA136" s="12">
        <v>25.3</v>
      </c>
      <c r="AB136" s="225">
        <v>14.5</v>
      </c>
      <c r="AC136" s="614">
        <v>0.05</v>
      </c>
      <c r="AD136" s="478">
        <v>210</v>
      </c>
      <c r="AE136" s="644">
        <v>0</v>
      </c>
      <c r="AF136" s="610">
        <v>13042</v>
      </c>
      <c r="AG136" s="611">
        <v>1081</v>
      </c>
      <c r="AH136" s="612">
        <v>1220</v>
      </c>
      <c r="AI136" s="120"/>
      <c r="AJ136" s="293"/>
      <c r="AK136" s="344"/>
      <c r="AL136" s="368"/>
      <c r="AM136" s="300"/>
      <c r="AN136" s="368"/>
      <c r="AO136" s="300"/>
    </row>
    <row r="137" spans="1:42" x14ac:dyDescent="0.2">
      <c r="A137" s="1051"/>
      <c r="B137" s="328">
        <v>45504</v>
      </c>
      <c r="C137" s="432" t="s">
        <v>449</v>
      </c>
      <c r="D137" s="544" t="s">
        <v>419</v>
      </c>
      <c r="E137" s="497">
        <v>5.9</v>
      </c>
      <c r="F137" s="535">
        <v>28</v>
      </c>
      <c r="G137" s="366">
        <v>29</v>
      </c>
      <c r="H137" s="300">
        <v>28</v>
      </c>
      <c r="I137" s="537">
        <v>36.9</v>
      </c>
      <c r="J137" s="536">
        <v>11.3</v>
      </c>
      <c r="K137" s="366">
        <v>8.0500000000000007</v>
      </c>
      <c r="L137" s="369">
        <v>6.92</v>
      </c>
      <c r="M137" s="658">
        <v>51.8</v>
      </c>
      <c r="N137" s="538">
        <v>15</v>
      </c>
      <c r="O137" s="537">
        <v>26.4</v>
      </c>
      <c r="P137" s="536">
        <v>27.5</v>
      </c>
      <c r="Q137" s="659">
        <v>82</v>
      </c>
      <c r="R137" s="538">
        <v>58</v>
      </c>
      <c r="S137" s="659">
        <v>90</v>
      </c>
      <c r="T137" s="538">
        <v>99</v>
      </c>
      <c r="U137" s="659">
        <v>60</v>
      </c>
      <c r="V137" s="538">
        <v>58</v>
      </c>
      <c r="W137" s="658">
        <v>30</v>
      </c>
      <c r="X137" s="538">
        <v>41</v>
      </c>
      <c r="Y137" s="366">
        <v>24.1</v>
      </c>
      <c r="Z137" s="660">
        <v>25.6</v>
      </c>
      <c r="AA137" s="537">
        <v>27.2</v>
      </c>
      <c r="AB137" s="536">
        <v>14.5</v>
      </c>
      <c r="AC137" s="661">
        <v>0.1</v>
      </c>
      <c r="AD137" s="540">
        <v>230</v>
      </c>
      <c r="AE137" s="662">
        <v>0</v>
      </c>
      <c r="AF137" s="545">
        <v>12449</v>
      </c>
      <c r="AG137" s="663">
        <v>1165</v>
      </c>
      <c r="AH137" s="652">
        <v>1220</v>
      </c>
      <c r="AI137" s="120"/>
      <c r="AJ137" s="104" t="s">
        <v>238</v>
      </c>
      <c r="AK137" s="896"/>
      <c r="AL137" s="107"/>
      <c r="AM137" s="107"/>
      <c r="AN137" s="107"/>
      <c r="AO137" s="718"/>
    </row>
    <row r="138" spans="1:42" s="1" customFormat="1" ht="13.5" customHeight="1" x14ac:dyDescent="0.2">
      <c r="A138" s="1051"/>
      <c r="B138" s="1043" t="s">
        <v>239</v>
      </c>
      <c r="C138" s="1043"/>
      <c r="D138" s="479"/>
      <c r="E138" s="464">
        <f>MAX(E107:E137)</f>
        <v>19</v>
      </c>
      <c r="F138" s="480">
        <f t="shared" ref="F138:AH138" si="49">IF(COUNT(F107:F137)=0,"",MAX(F107:F137))</f>
        <v>34</v>
      </c>
      <c r="G138" s="10">
        <f t="shared" si="49"/>
        <v>30.5</v>
      </c>
      <c r="H138" s="222">
        <f t="shared" si="49"/>
        <v>30</v>
      </c>
      <c r="I138" s="466">
        <f t="shared" si="49"/>
        <v>51.2</v>
      </c>
      <c r="J138" s="467">
        <f t="shared" si="49"/>
        <v>12.4</v>
      </c>
      <c r="K138" s="10">
        <f t="shared" si="49"/>
        <v>8.99</v>
      </c>
      <c r="L138" s="615">
        <f t="shared" si="49"/>
        <v>7.16</v>
      </c>
      <c r="M138" s="599">
        <f t="shared" ref="M138:N138" si="50">IF(COUNT(M107:M137)=0,"",MAX(M107:M137))</f>
        <v>70.400000000000006</v>
      </c>
      <c r="N138" s="598">
        <f t="shared" si="50"/>
        <v>15</v>
      </c>
      <c r="O138" s="466">
        <f t="shared" si="49"/>
        <v>27.4</v>
      </c>
      <c r="P138" s="467">
        <f t="shared" si="49"/>
        <v>29.2</v>
      </c>
      <c r="Q138" s="598">
        <f t="shared" ref="Q138" si="51">IF(COUNT(Q107:Q137)=0,"",MAX(Q107:Q137))</f>
        <v>90</v>
      </c>
      <c r="R138" s="468">
        <f t="shared" si="49"/>
        <v>68</v>
      </c>
      <c r="S138" s="598">
        <f t="shared" ref="S138:V138" si="52">IF(COUNT(S107:S137)=0,"",MAX(S107:S137))</f>
        <v>113</v>
      </c>
      <c r="T138" s="468">
        <f t="shared" si="49"/>
        <v>114</v>
      </c>
      <c r="U138" s="468">
        <f t="shared" si="52"/>
        <v>70</v>
      </c>
      <c r="V138" s="468">
        <f t="shared" si="52"/>
        <v>77</v>
      </c>
      <c r="W138" s="598">
        <f t="shared" ref="W138:Y138" si="53">IF(COUNT(W107:W137)=0,"",MAX(W107:W137))</f>
        <v>47</v>
      </c>
      <c r="X138" s="468">
        <f t="shared" si="53"/>
        <v>46</v>
      </c>
      <c r="Y138" s="600">
        <f t="shared" si="53"/>
        <v>28.8</v>
      </c>
      <c r="Z138" s="222">
        <f t="shared" si="49"/>
        <v>27</v>
      </c>
      <c r="AA138" s="600">
        <f t="shared" si="49"/>
        <v>30.3</v>
      </c>
      <c r="AB138" s="615">
        <f t="shared" ref="AB138" si="54">IF(COUNT(AB107:AB137)=0,"",MAX(AB107:AB137))</f>
        <v>17.100000000000001</v>
      </c>
      <c r="AC138" s="618">
        <f>IF(COUNT(AC107:AC137)=0,"",MAX(AC107:AC137))</f>
        <v>0.1</v>
      </c>
      <c r="AD138" s="484">
        <f t="shared" si="49"/>
        <v>230</v>
      </c>
      <c r="AE138" s="619">
        <f t="shared" si="49"/>
        <v>0.27</v>
      </c>
      <c r="AF138" s="671">
        <f t="shared" si="49"/>
        <v>13042</v>
      </c>
      <c r="AG138" s="672">
        <f t="shared" si="49"/>
        <v>1498</v>
      </c>
      <c r="AH138" s="653">
        <f t="shared" si="49"/>
        <v>2440</v>
      </c>
      <c r="AI138" s="120"/>
      <c r="AJ138" s="719" t="s">
        <v>304</v>
      </c>
      <c r="AK138" s="720"/>
      <c r="AL138" s="720"/>
      <c r="AM138" s="720"/>
      <c r="AN138" s="720"/>
      <c r="AO138" s="721"/>
    </row>
    <row r="139" spans="1:42" s="1" customFormat="1" ht="13.5" customHeight="1" x14ac:dyDescent="0.2">
      <c r="A139" s="1051"/>
      <c r="B139" s="1044" t="s">
        <v>240</v>
      </c>
      <c r="C139" s="1044"/>
      <c r="D139" s="233"/>
      <c r="E139" s="234"/>
      <c r="F139" s="487">
        <f t="shared" ref="F139:AE139" si="55">IF(COUNT(F107:F137)=0,"",MIN(F107:F137))</f>
        <v>24</v>
      </c>
      <c r="G139" s="11">
        <f t="shared" si="55"/>
        <v>24</v>
      </c>
      <c r="H139" s="223">
        <f t="shared" si="55"/>
        <v>24</v>
      </c>
      <c r="I139" s="12">
        <f t="shared" si="55"/>
        <v>17.7</v>
      </c>
      <c r="J139" s="225">
        <f t="shared" si="55"/>
        <v>5.4</v>
      </c>
      <c r="K139" s="11">
        <f t="shared" si="55"/>
        <v>7.62</v>
      </c>
      <c r="L139" s="367">
        <f t="shared" si="55"/>
        <v>6.82</v>
      </c>
      <c r="M139" s="114">
        <f t="shared" ref="M139:N139" si="56">IF(COUNT(M107:M137)=0,"",MIN(M107:M137))</f>
        <v>21.6</v>
      </c>
      <c r="N139" s="606">
        <f t="shared" si="56"/>
        <v>8</v>
      </c>
      <c r="O139" s="12">
        <f t="shared" si="55"/>
        <v>18.899999999999999</v>
      </c>
      <c r="P139" s="225">
        <f t="shared" si="55"/>
        <v>21.4</v>
      </c>
      <c r="Q139" s="606">
        <f t="shared" ref="Q139" si="57">IF(COUNT(Q107:Q137)=0,"",MIN(Q107:Q137))</f>
        <v>60</v>
      </c>
      <c r="R139" s="224">
        <f t="shared" si="55"/>
        <v>44</v>
      </c>
      <c r="S139" s="606">
        <f t="shared" ref="S139:V139" si="58">IF(COUNT(S107:S137)=0,"",MIN(S107:S137))</f>
        <v>74</v>
      </c>
      <c r="T139" s="224">
        <f t="shared" si="55"/>
        <v>74</v>
      </c>
      <c r="U139" s="224">
        <f t="shared" si="58"/>
        <v>40</v>
      </c>
      <c r="V139" s="224">
        <f t="shared" si="58"/>
        <v>42</v>
      </c>
      <c r="W139" s="606">
        <f t="shared" ref="W139:Y139" si="59">IF(COUNT(W107:W137)=0,"",MIN(W107:W137))</f>
        <v>23</v>
      </c>
      <c r="X139" s="224">
        <f t="shared" si="59"/>
        <v>25</v>
      </c>
      <c r="Y139" s="626">
        <f t="shared" si="59"/>
        <v>13.5</v>
      </c>
      <c r="Z139" s="666">
        <f t="shared" si="55"/>
        <v>17.8</v>
      </c>
      <c r="AA139" s="626">
        <f t="shared" si="55"/>
        <v>16.7</v>
      </c>
      <c r="AB139" s="673">
        <f t="shared" ref="AB139" si="60">IF(COUNT(AB107:AB137)=0,"",MIN(AB107:AB137))</f>
        <v>10</v>
      </c>
      <c r="AC139" s="627">
        <f>IF(COUNT(AC107:AC137)=0,"",MIN(AC107:AC137))</f>
        <v>0</v>
      </c>
      <c r="AD139" s="491">
        <f t="shared" si="55"/>
        <v>170</v>
      </c>
      <c r="AE139" s="628">
        <f t="shared" si="55"/>
        <v>0</v>
      </c>
      <c r="AF139" s="674"/>
      <c r="AG139" s="675"/>
      <c r="AH139" s="631"/>
      <c r="AI139" s="120"/>
      <c r="AJ139" s="722"/>
      <c r="AK139" s="892"/>
      <c r="AL139" s="723"/>
      <c r="AM139" s="723"/>
      <c r="AN139" s="723"/>
      <c r="AO139" s="724"/>
    </row>
    <row r="140" spans="1:42" s="1" customFormat="1" ht="13.5" customHeight="1" x14ac:dyDescent="0.2">
      <c r="A140" s="1051"/>
      <c r="B140" s="1044" t="s">
        <v>241</v>
      </c>
      <c r="C140" s="1044"/>
      <c r="D140" s="233"/>
      <c r="E140" s="235"/>
      <c r="F140" s="494">
        <f t="shared" ref="F140:AE140" si="61">IF(COUNT(F107:F137)=0,"",AVERAGE(F107:F137))</f>
        <v>29.032258064516128</v>
      </c>
      <c r="G140" s="309">
        <f t="shared" si="61"/>
        <v>27.14516129032258</v>
      </c>
      <c r="H140" s="510">
        <f t="shared" si="61"/>
        <v>26.725806451612904</v>
      </c>
      <c r="I140" s="511">
        <f t="shared" si="61"/>
        <v>30.909677419354843</v>
      </c>
      <c r="J140" s="512">
        <f t="shared" si="61"/>
        <v>7.5612903225806463</v>
      </c>
      <c r="K140" s="309">
        <f t="shared" si="61"/>
        <v>8.2716129032258046</v>
      </c>
      <c r="L140" s="645">
        <f t="shared" si="61"/>
        <v>6.9754838709677394</v>
      </c>
      <c r="M140" s="646">
        <f t="shared" ref="M140:N140" si="62">IF(COUNT(M107:M137)=0,"",AVERAGE(M107:M137))</f>
        <v>40.441935483870971</v>
      </c>
      <c r="N140" s="647">
        <f t="shared" si="62"/>
        <v>10.674193548387098</v>
      </c>
      <c r="O140" s="511">
        <f t="shared" si="61"/>
        <v>23.451612903225804</v>
      </c>
      <c r="P140" s="512">
        <f t="shared" si="61"/>
        <v>26.616129032258055</v>
      </c>
      <c r="Q140" s="647">
        <f t="shared" ref="Q140" si="63">IF(COUNT(Q107:Q137)=0,"",AVERAGE(Q107:Q137))</f>
        <v>77.193548387096769</v>
      </c>
      <c r="R140" s="224">
        <f t="shared" si="61"/>
        <v>56.096774193548384</v>
      </c>
      <c r="S140" s="647">
        <f t="shared" ref="S140:V140" si="64">IF(COUNT(S107:S137)=0,"",AVERAGE(S107:S137))</f>
        <v>92.258064516129039</v>
      </c>
      <c r="T140" s="224">
        <f t="shared" si="61"/>
        <v>95.870967741935488</v>
      </c>
      <c r="U140" s="513">
        <f t="shared" si="64"/>
        <v>58.903225806451616</v>
      </c>
      <c r="V140" s="513">
        <f t="shared" si="64"/>
        <v>61.935483870967744</v>
      </c>
      <c r="W140" s="647">
        <f t="shared" ref="W140:Y140" si="65">IF(COUNT(W107:W137)=0,"",AVERAGE(W107:W137))</f>
        <v>33.354838709677416</v>
      </c>
      <c r="X140" s="224">
        <f t="shared" si="65"/>
        <v>33.935483870967744</v>
      </c>
      <c r="Y140" s="626">
        <f t="shared" si="65"/>
        <v>21.532258064516128</v>
      </c>
      <c r="Z140" s="666">
        <f t="shared" si="61"/>
        <v>22.848387096774196</v>
      </c>
      <c r="AA140" s="626">
        <f t="shared" si="61"/>
        <v>23.525806451612901</v>
      </c>
      <c r="AB140" s="673">
        <f t="shared" ref="AB140" si="66">IF(COUNT(AB107:AB137)=0,"",AVERAGE(AB107:AB137))</f>
        <v>12.435483870967744</v>
      </c>
      <c r="AC140" s="627">
        <f>IF(COUNT(AC107:AC137)=0,"",AVERAGE(AC107:AC137))</f>
        <v>5.4838709677419384E-2</v>
      </c>
      <c r="AD140" s="521">
        <f t="shared" si="61"/>
        <v>205.48387096774192</v>
      </c>
      <c r="AE140" s="654">
        <f t="shared" si="61"/>
        <v>4.290322580645161E-2</v>
      </c>
      <c r="AF140" s="676"/>
      <c r="AG140" s="677"/>
      <c r="AH140" s="655"/>
      <c r="AI140" s="120"/>
      <c r="AJ140" s="722"/>
      <c r="AK140" s="892"/>
      <c r="AL140" s="723"/>
      <c r="AM140" s="723"/>
      <c r="AN140" s="723"/>
      <c r="AO140" s="724"/>
    </row>
    <row r="141" spans="1:42" s="1" customFormat="1" ht="13.5" customHeight="1" x14ac:dyDescent="0.2">
      <c r="A141" s="1056"/>
      <c r="B141" s="1045" t="s">
        <v>242</v>
      </c>
      <c r="C141" s="1045"/>
      <c r="D141" s="496"/>
      <c r="E141" s="497">
        <f>SUM(E107:E137)</f>
        <v>61.1</v>
      </c>
      <c r="F141" s="236"/>
      <c r="G141" s="236"/>
      <c r="H141" s="388"/>
      <c r="I141" s="236"/>
      <c r="J141" s="388"/>
      <c r="K141" s="499"/>
      <c r="L141" s="500"/>
      <c r="M141" s="634"/>
      <c r="N141" s="526"/>
      <c r="O141" s="524"/>
      <c r="P141" s="525"/>
      <c r="Q141" s="633"/>
      <c r="R141" s="526"/>
      <c r="S141" s="633"/>
      <c r="T141" s="526"/>
      <c r="U141" s="633"/>
      <c r="V141" s="526"/>
      <c r="W141" s="634"/>
      <c r="X141" s="526"/>
      <c r="Y141" s="499"/>
      <c r="Z141" s="635"/>
      <c r="AA141" s="636"/>
      <c r="AB141" s="637"/>
      <c r="AC141" s="638"/>
      <c r="AD141" s="238"/>
      <c r="AE141" s="639"/>
      <c r="AF141" s="678">
        <f t="shared" ref="AF141:AG141" si="67">SUM(AF107:AF137)</f>
        <v>329041</v>
      </c>
      <c r="AG141" s="679">
        <f t="shared" si="67"/>
        <v>33986</v>
      </c>
      <c r="AH141" s="657">
        <f>SUM(AH107:AH137)</f>
        <v>64156</v>
      </c>
      <c r="AI141" s="120"/>
      <c r="AJ141" s="588"/>
      <c r="AK141" s="895"/>
      <c r="AL141" s="589"/>
      <c r="AM141" s="589"/>
      <c r="AN141" s="589"/>
      <c r="AO141" s="332"/>
      <c r="AP141" s="9"/>
    </row>
    <row r="142" spans="1:42" ht="13.5" customHeight="1" x14ac:dyDescent="0.2">
      <c r="A142" s="1058" t="s">
        <v>215</v>
      </c>
      <c r="B142" s="327">
        <v>45505</v>
      </c>
      <c r="C142" s="431" t="str">
        <f>IF(B142="","",IF(WEEKDAY(B142)=1,"(日)",IF(WEEKDAY(B142)=2,"(月)",IF(WEEKDAY(B142)=3,"(火)",IF(WEEKDAY(B142)=4,"(水)",IF(WEEKDAY(B142)=5,"(木)",IF(WEEKDAY(B142)=6,"(金)","(土)")))))))</f>
        <v>(木)</v>
      </c>
      <c r="D142" s="529" t="s">
        <v>400</v>
      </c>
      <c r="E142" s="464">
        <v>0</v>
      </c>
      <c r="F142" s="465">
        <v>29</v>
      </c>
      <c r="G142" s="10">
        <v>29</v>
      </c>
      <c r="H142" s="467">
        <v>29</v>
      </c>
      <c r="I142" s="466">
        <v>38.1</v>
      </c>
      <c r="J142" s="222">
        <v>11.6</v>
      </c>
      <c r="K142" s="10">
        <v>8.17</v>
      </c>
      <c r="L142" s="615">
        <v>6.94</v>
      </c>
      <c r="M142" s="599">
        <v>55.9</v>
      </c>
      <c r="N142" s="468">
        <v>15</v>
      </c>
      <c r="O142" s="466">
        <v>25.6</v>
      </c>
      <c r="P142" s="467">
        <v>29.2</v>
      </c>
      <c r="Q142" s="598">
        <v>82</v>
      </c>
      <c r="R142" s="468">
        <v>56</v>
      </c>
      <c r="S142" s="598">
        <v>96</v>
      </c>
      <c r="T142" s="468">
        <v>96</v>
      </c>
      <c r="U142" s="598">
        <v>62</v>
      </c>
      <c r="V142" s="468">
        <v>64</v>
      </c>
      <c r="W142" s="599">
        <v>34</v>
      </c>
      <c r="X142" s="468">
        <v>32</v>
      </c>
      <c r="Y142" s="10">
        <v>24.9</v>
      </c>
      <c r="Z142" s="600">
        <v>26.3</v>
      </c>
      <c r="AA142" s="466">
        <v>28.1</v>
      </c>
      <c r="AB142" s="467">
        <v>15.8</v>
      </c>
      <c r="AC142" s="642">
        <v>0.1</v>
      </c>
      <c r="AD142" s="472">
        <v>200</v>
      </c>
      <c r="AE142" s="643">
        <v>0</v>
      </c>
      <c r="AF142" s="603">
        <v>13394</v>
      </c>
      <c r="AG142" s="604">
        <v>1248</v>
      </c>
      <c r="AH142" s="605">
        <v>1464</v>
      </c>
      <c r="AI142" s="80"/>
      <c r="AJ142" s="426" t="s">
        <v>286</v>
      </c>
      <c r="AK142" s="427"/>
      <c r="AL142" s="1088">
        <v>45519</v>
      </c>
      <c r="AM142" s="1089"/>
      <c r="AN142" s="1090">
        <v>45534</v>
      </c>
      <c r="AO142" s="1091"/>
    </row>
    <row r="143" spans="1:42" x14ac:dyDescent="0.2">
      <c r="A143" s="1059"/>
      <c r="B143" s="328">
        <v>45506</v>
      </c>
      <c r="C143" s="432" t="str">
        <f t="shared" ref="C143:C172" si="68">IF(B143="","",IF(WEEKDAY(B143)=1,"(日)",IF(WEEKDAY(B143)=2,"(月)",IF(WEEKDAY(B143)=3,"(火)",IF(WEEKDAY(B143)=4,"(水)",IF(WEEKDAY(B143)=5,"(木)",IF(WEEKDAY(B143)=6,"(金)","(土)")))))))</f>
        <v>(金)</v>
      </c>
      <c r="D143" s="531" t="s">
        <v>400</v>
      </c>
      <c r="E143" s="474">
        <v>0</v>
      </c>
      <c r="F143" s="475">
        <v>27</v>
      </c>
      <c r="G143" s="11">
        <v>28.5</v>
      </c>
      <c r="H143" s="225">
        <v>28.5</v>
      </c>
      <c r="I143" s="12">
        <v>39.6</v>
      </c>
      <c r="J143" s="223">
        <v>11</v>
      </c>
      <c r="K143" s="11">
        <v>8.09</v>
      </c>
      <c r="L143" s="367">
        <v>6.98</v>
      </c>
      <c r="M143" s="114">
        <v>55.1</v>
      </c>
      <c r="N143" s="224">
        <v>15</v>
      </c>
      <c r="O143" s="12">
        <v>27.3</v>
      </c>
      <c r="P143" s="225">
        <v>28.1</v>
      </c>
      <c r="Q143" s="606">
        <v>80</v>
      </c>
      <c r="R143" s="224">
        <v>60</v>
      </c>
      <c r="S143" s="606">
        <v>96</v>
      </c>
      <c r="T143" s="224">
        <v>100</v>
      </c>
      <c r="U143" s="606">
        <v>64</v>
      </c>
      <c r="V143" s="224">
        <v>66</v>
      </c>
      <c r="W143" s="114">
        <v>32</v>
      </c>
      <c r="X143" s="224">
        <v>34</v>
      </c>
      <c r="Y143" s="11">
        <v>24.9</v>
      </c>
      <c r="Z143" s="607">
        <v>27</v>
      </c>
      <c r="AA143" s="12">
        <v>29.1</v>
      </c>
      <c r="AB143" s="225">
        <v>15.8</v>
      </c>
      <c r="AC143" s="614">
        <v>0.1</v>
      </c>
      <c r="AD143" s="478">
        <v>200</v>
      </c>
      <c r="AE143" s="644">
        <v>0</v>
      </c>
      <c r="AF143" s="610">
        <v>13231</v>
      </c>
      <c r="AG143" s="611">
        <v>1415</v>
      </c>
      <c r="AH143" s="612">
        <v>1220</v>
      </c>
      <c r="AI143" s="80"/>
      <c r="AJ143" s="313" t="s">
        <v>2</v>
      </c>
      <c r="AK143" s="344" t="s">
        <v>305</v>
      </c>
      <c r="AL143" s="1078">
        <v>32</v>
      </c>
      <c r="AM143" s="1079"/>
      <c r="AN143" s="1078">
        <v>26</v>
      </c>
      <c r="AO143" s="1079"/>
    </row>
    <row r="144" spans="1:42" x14ac:dyDescent="0.2">
      <c r="A144" s="1059"/>
      <c r="B144" s="328">
        <v>45507</v>
      </c>
      <c r="C144" s="432" t="str">
        <f t="shared" si="68"/>
        <v>(土)</v>
      </c>
      <c r="D144" s="531" t="s">
        <v>400</v>
      </c>
      <c r="E144" s="474">
        <v>0</v>
      </c>
      <c r="F144" s="475">
        <v>30</v>
      </c>
      <c r="G144" s="11">
        <v>29</v>
      </c>
      <c r="H144" s="225">
        <v>29.5</v>
      </c>
      <c r="I144" s="12">
        <v>47.8</v>
      </c>
      <c r="J144" s="223">
        <v>11.2</v>
      </c>
      <c r="K144" s="11">
        <v>8.57</v>
      </c>
      <c r="L144" s="367">
        <v>6.96</v>
      </c>
      <c r="M144" s="114">
        <v>62</v>
      </c>
      <c r="N144" s="224">
        <v>15</v>
      </c>
      <c r="O144" s="12">
        <v>27.7</v>
      </c>
      <c r="P144" s="225">
        <v>30.4</v>
      </c>
      <c r="Q144" s="606">
        <v>80</v>
      </c>
      <c r="R144" s="224">
        <v>54</v>
      </c>
      <c r="S144" s="606">
        <v>100</v>
      </c>
      <c r="T144" s="224">
        <v>100</v>
      </c>
      <c r="U144" s="606">
        <v>64</v>
      </c>
      <c r="V144" s="224">
        <v>66</v>
      </c>
      <c r="W144" s="114">
        <v>36</v>
      </c>
      <c r="X144" s="224">
        <v>34</v>
      </c>
      <c r="Y144" s="11">
        <v>28.4</v>
      </c>
      <c r="Z144" s="607">
        <v>29.8</v>
      </c>
      <c r="AA144" s="12">
        <v>31</v>
      </c>
      <c r="AB144" s="225">
        <v>17.100000000000001</v>
      </c>
      <c r="AC144" s="614">
        <v>0</v>
      </c>
      <c r="AD144" s="478">
        <v>200</v>
      </c>
      <c r="AE144" s="644">
        <v>0</v>
      </c>
      <c r="AF144" s="610">
        <v>13514</v>
      </c>
      <c r="AG144" s="611">
        <v>1165</v>
      </c>
      <c r="AH144" s="612">
        <v>1464</v>
      </c>
      <c r="AI144" s="80"/>
      <c r="AJ144" s="4" t="s">
        <v>19</v>
      </c>
      <c r="AK144" s="5" t="s">
        <v>20</v>
      </c>
      <c r="AL144" s="6" t="s">
        <v>21</v>
      </c>
      <c r="AM144" s="5" t="s">
        <v>22</v>
      </c>
      <c r="AN144" s="6" t="s">
        <v>21</v>
      </c>
      <c r="AO144" s="5" t="s">
        <v>22</v>
      </c>
    </row>
    <row r="145" spans="1:41" x14ac:dyDescent="0.2">
      <c r="A145" s="1059"/>
      <c r="B145" s="328">
        <v>45508</v>
      </c>
      <c r="C145" s="432" t="str">
        <f t="shared" si="68"/>
        <v>(日)</v>
      </c>
      <c r="D145" s="531" t="s">
        <v>400</v>
      </c>
      <c r="E145" s="474">
        <v>0</v>
      </c>
      <c r="F145" s="475">
        <v>32</v>
      </c>
      <c r="G145" s="11">
        <v>30</v>
      </c>
      <c r="H145" s="225">
        <v>29</v>
      </c>
      <c r="I145" s="12">
        <v>32.299999999999997</v>
      </c>
      <c r="J145" s="223">
        <v>11.7</v>
      </c>
      <c r="K145" s="11">
        <v>8.51</v>
      </c>
      <c r="L145" s="367">
        <v>7.02</v>
      </c>
      <c r="M145" s="114">
        <v>46.6</v>
      </c>
      <c r="N145" s="224">
        <v>16.8</v>
      </c>
      <c r="O145" s="12">
        <v>27.6</v>
      </c>
      <c r="P145" s="225">
        <v>30</v>
      </c>
      <c r="Q145" s="606">
        <v>93</v>
      </c>
      <c r="R145" s="224">
        <v>66</v>
      </c>
      <c r="S145" s="606">
        <v>100</v>
      </c>
      <c r="T145" s="224">
        <v>105</v>
      </c>
      <c r="U145" s="606">
        <v>66</v>
      </c>
      <c r="V145" s="224">
        <v>65</v>
      </c>
      <c r="W145" s="114">
        <v>34</v>
      </c>
      <c r="X145" s="224">
        <v>40</v>
      </c>
      <c r="Y145" s="11">
        <v>25.6</v>
      </c>
      <c r="Z145" s="607">
        <v>26.3</v>
      </c>
      <c r="AA145" s="12">
        <v>33.700000000000003</v>
      </c>
      <c r="AB145" s="225">
        <v>17.100000000000001</v>
      </c>
      <c r="AC145" s="614">
        <v>0.05</v>
      </c>
      <c r="AD145" s="478">
        <v>220</v>
      </c>
      <c r="AE145" s="644">
        <v>0</v>
      </c>
      <c r="AF145" s="610">
        <v>13192</v>
      </c>
      <c r="AG145" s="611">
        <v>1330</v>
      </c>
      <c r="AH145" s="612">
        <v>1342</v>
      </c>
      <c r="AI145" s="80"/>
      <c r="AJ145" s="2" t="s">
        <v>182</v>
      </c>
      <c r="AK145" s="396" t="s">
        <v>11</v>
      </c>
      <c r="AL145" s="10">
        <v>29.5</v>
      </c>
      <c r="AM145" s="222">
        <v>29</v>
      </c>
      <c r="AN145" s="10">
        <v>26</v>
      </c>
      <c r="AO145" s="222">
        <v>27</v>
      </c>
    </row>
    <row r="146" spans="1:41" x14ac:dyDescent="0.2">
      <c r="A146" s="1059"/>
      <c r="B146" s="328">
        <v>45509</v>
      </c>
      <c r="C146" s="432" t="str">
        <f t="shared" si="68"/>
        <v>(月)</v>
      </c>
      <c r="D146" s="531" t="s">
        <v>400</v>
      </c>
      <c r="E146" s="474">
        <v>0</v>
      </c>
      <c r="F146" s="475">
        <v>31</v>
      </c>
      <c r="G146" s="11">
        <v>29</v>
      </c>
      <c r="H146" s="225">
        <v>26.5</v>
      </c>
      <c r="I146" s="12">
        <v>34.700000000000003</v>
      </c>
      <c r="J146" s="223">
        <v>10.8</v>
      </c>
      <c r="K146" s="11">
        <v>8.5299999999999994</v>
      </c>
      <c r="L146" s="367">
        <v>7.15</v>
      </c>
      <c r="M146" s="114">
        <v>46.9</v>
      </c>
      <c r="N146" s="224">
        <v>16.5</v>
      </c>
      <c r="O146" s="12">
        <v>28.1</v>
      </c>
      <c r="P146" s="225">
        <v>30.1</v>
      </c>
      <c r="Q146" s="606">
        <v>93</v>
      </c>
      <c r="R146" s="224">
        <v>65</v>
      </c>
      <c r="S146" s="606">
        <v>96</v>
      </c>
      <c r="T146" s="224">
        <v>111</v>
      </c>
      <c r="U146" s="606">
        <v>64</v>
      </c>
      <c r="V146" s="224">
        <v>72</v>
      </c>
      <c r="W146" s="114">
        <v>32</v>
      </c>
      <c r="X146" s="224">
        <v>39</v>
      </c>
      <c r="Y146" s="11">
        <v>29.8</v>
      </c>
      <c r="Z146" s="607">
        <v>27.7</v>
      </c>
      <c r="AA146" s="12">
        <v>27.5</v>
      </c>
      <c r="AB146" s="225">
        <v>19.2</v>
      </c>
      <c r="AC146" s="614">
        <v>0.05</v>
      </c>
      <c r="AD146" s="478">
        <v>220</v>
      </c>
      <c r="AE146" s="644">
        <v>0</v>
      </c>
      <c r="AF146" s="610">
        <v>11908</v>
      </c>
      <c r="AG146" s="611">
        <v>1082</v>
      </c>
      <c r="AH146" s="612">
        <v>1464</v>
      </c>
      <c r="AI146" s="80"/>
      <c r="AJ146" s="3" t="s">
        <v>183</v>
      </c>
      <c r="AK146" s="893" t="s">
        <v>184</v>
      </c>
      <c r="AL146" s="11">
        <v>29.1</v>
      </c>
      <c r="AM146" s="223">
        <v>7.8</v>
      </c>
      <c r="AN146" s="11">
        <v>33.200000000000003</v>
      </c>
      <c r="AO146" s="223">
        <v>9</v>
      </c>
    </row>
    <row r="147" spans="1:41" x14ac:dyDescent="0.2">
      <c r="A147" s="1059"/>
      <c r="B147" s="328">
        <v>45510</v>
      </c>
      <c r="C147" s="432" t="str">
        <f t="shared" si="68"/>
        <v>(火)</v>
      </c>
      <c r="D147" s="531" t="s">
        <v>400</v>
      </c>
      <c r="E147" s="474">
        <v>0</v>
      </c>
      <c r="F147" s="475">
        <v>31</v>
      </c>
      <c r="G147" s="11">
        <v>29.5</v>
      </c>
      <c r="H147" s="225">
        <v>28.5</v>
      </c>
      <c r="I147" s="12">
        <v>29.5</v>
      </c>
      <c r="J147" s="223">
        <v>10.8</v>
      </c>
      <c r="K147" s="11">
        <v>8.61</v>
      </c>
      <c r="L147" s="367">
        <v>7.14</v>
      </c>
      <c r="M147" s="114">
        <v>50.2</v>
      </c>
      <c r="N147" s="224">
        <v>18.2</v>
      </c>
      <c r="O147" s="12">
        <v>27.9</v>
      </c>
      <c r="P147" s="225">
        <v>30.2</v>
      </c>
      <c r="Q147" s="606">
        <v>86</v>
      </c>
      <c r="R147" s="224">
        <v>66</v>
      </c>
      <c r="S147" s="606">
        <v>101</v>
      </c>
      <c r="T147" s="224">
        <v>100</v>
      </c>
      <c r="U147" s="606">
        <v>74</v>
      </c>
      <c r="V147" s="224">
        <v>67</v>
      </c>
      <c r="W147" s="114">
        <v>27</v>
      </c>
      <c r="X147" s="224">
        <v>33</v>
      </c>
      <c r="Y147" s="11">
        <v>28.4</v>
      </c>
      <c r="Z147" s="607">
        <v>28.4</v>
      </c>
      <c r="AA147" s="12">
        <v>28.4</v>
      </c>
      <c r="AB147" s="225">
        <v>18.3</v>
      </c>
      <c r="AC147" s="614">
        <v>0</v>
      </c>
      <c r="AD147" s="478">
        <v>240</v>
      </c>
      <c r="AE147" s="644">
        <v>0</v>
      </c>
      <c r="AF147" s="610">
        <v>12488</v>
      </c>
      <c r="AG147" s="611">
        <v>1248</v>
      </c>
      <c r="AH147" s="612">
        <v>1342</v>
      </c>
      <c r="AI147" s="80"/>
      <c r="AJ147" s="3" t="s">
        <v>12</v>
      </c>
      <c r="AK147" s="893"/>
      <c r="AL147" s="11">
        <v>8.39</v>
      </c>
      <c r="AM147" s="223">
        <v>6.9</v>
      </c>
      <c r="AN147" s="11">
        <v>8.36</v>
      </c>
      <c r="AO147" s="223">
        <v>7.17</v>
      </c>
    </row>
    <row r="148" spans="1:41" x14ac:dyDescent="0.2">
      <c r="A148" s="1059"/>
      <c r="B148" s="328">
        <v>45511</v>
      </c>
      <c r="C148" s="432" t="str">
        <f t="shared" si="68"/>
        <v>(水)</v>
      </c>
      <c r="D148" s="531" t="s">
        <v>435</v>
      </c>
      <c r="E148" s="474">
        <v>8</v>
      </c>
      <c r="F148" s="475">
        <v>29</v>
      </c>
      <c r="G148" s="11">
        <v>27.5</v>
      </c>
      <c r="H148" s="225">
        <v>29</v>
      </c>
      <c r="I148" s="12">
        <v>37.1</v>
      </c>
      <c r="J148" s="223">
        <v>14.7</v>
      </c>
      <c r="K148" s="11">
        <v>8.5</v>
      </c>
      <c r="L148" s="367">
        <v>7.14</v>
      </c>
      <c r="M148" s="114">
        <v>53.1</v>
      </c>
      <c r="N148" s="224">
        <v>22</v>
      </c>
      <c r="O148" s="12">
        <v>28.7</v>
      </c>
      <c r="P148" s="225">
        <v>30.9</v>
      </c>
      <c r="Q148" s="606">
        <v>97</v>
      </c>
      <c r="R148" s="224">
        <v>68</v>
      </c>
      <c r="S148" s="606">
        <v>102</v>
      </c>
      <c r="T148" s="224">
        <v>106</v>
      </c>
      <c r="U148" s="606">
        <v>67</v>
      </c>
      <c r="V148" s="224">
        <v>72</v>
      </c>
      <c r="W148" s="114">
        <v>35</v>
      </c>
      <c r="X148" s="224">
        <v>34</v>
      </c>
      <c r="Y148" s="11">
        <v>31.6</v>
      </c>
      <c r="Z148" s="607">
        <v>27.7</v>
      </c>
      <c r="AA148" s="12">
        <v>29.2</v>
      </c>
      <c r="AB148" s="225">
        <v>19.8</v>
      </c>
      <c r="AC148" s="614">
        <v>0</v>
      </c>
      <c r="AD148" s="478">
        <v>240</v>
      </c>
      <c r="AE148" s="644">
        <v>0</v>
      </c>
      <c r="AF148" s="610">
        <v>12653</v>
      </c>
      <c r="AG148" s="611">
        <v>915</v>
      </c>
      <c r="AH148" s="612">
        <v>1318</v>
      </c>
      <c r="AI148" s="80"/>
      <c r="AJ148" s="3" t="s">
        <v>198</v>
      </c>
      <c r="AK148" s="893" t="s">
        <v>184</v>
      </c>
      <c r="AL148" s="114">
        <v>56.8</v>
      </c>
      <c r="AM148" s="224">
        <v>16.600000000000001</v>
      </c>
      <c r="AN148" s="114">
        <v>45.3</v>
      </c>
      <c r="AO148" s="224">
        <v>13</v>
      </c>
    </row>
    <row r="149" spans="1:41" x14ac:dyDescent="0.2">
      <c r="A149" s="1059"/>
      <c r="B149" s="328">
        <v>45512</v>
      </c>
      <c r="C149" s="432" t="str">
        <f t="shared" si="68"/>
        <v>(木)</v>
      </c>
      <c r="D149" s="531" t="s">
        <v>412</v>
      </c>
      <c r="E149" s="474">
        <v>3</v>
      </c>
      <c r="F149" s="475">
        <v>29</v>
      </c>
      <c r="G149" s="11">
        <v>29.5</v>
      </c>
      <c r="H149" s="225">
        <v>28.5</v>
      </c>
      <c r="I149" s="12">
        <v>40.1</v>
      </c>
      <c r="J149" s="223">
        <v>9.1999999999999993</v>
      </c>
      <c r="K149" s="11">
        <v>8.44</v>
      </c>
      <c r="L149" s="367">
        <v>7.02</v>
      </c>
      <c r="M149" s="114">
        <v>56.7</v>
      </c>
      <c r="N149" s="224">
        <v>14.9</v>
      </c>
      <c r="O149" s="12">
        <v>29.1</v>
      </c>
      <c r="P149" s="225">
        <v>31.3</v>
      </c>
      <c r="Q149" s="606">
        <v>86</v>
      </c>
      <c r="R149" s="224">
        <v>60</v>
      </c>
      <c r="S149" s="606">
        <v>112</v>
      </c>
      <c r="T149" s="224">
        <v>102</v>
      </c>
      <c r="U149" s="606">
        <v>73</v>
      </c>
      <c r="V149" s="224">
        <v>70</v>
      </c>
      <c r="W149" s="114">
        <v>39</v>
      </c>
      <c r="X149" s="224">
        <v>32</v>
      </c>
      <c r="Y149" s="11">
        <v>29.8</v>
      </c>
      <c r="Z149" s="607">
        <v>29.1</v>
      </c>
      <c r="AA149" s="12">
        <v>29.5</v>
      </c>
      <c r="AB149" s="225">
        <v>19.899999999999999</v>
      </c>
      <c r="AC149" s="614">
        <v>0.05</v>
      </c>
      <c r="AD149" s="478">
        <v>250</v>
      </c>
      <c r="AE149" s="644">
        <v>0</v>
      </c>
      <c r="AF149" s="610">
        <v>13562</v>
      </c>
      <c r="AG149" s="611">
        <v>1248</v>
      </c>
      <c r="AH149" s="612">
        <v>1342</v>
      </c>
      <c r="AI149" s="80"/>
      <c r="AJ149" s="3" t="s">
        <v>185</v>
      </c>
      <c r="AK149" s="893" t="s">
        <v>13</v>
      </c>
      <c r="AL149" s="11">
        <v>29.8</v>
      </c>
      <c r="AM149" s="223">
        <v>32.5</v>
      </c>
      <c r="AN149" s="11">
        <v>25.8</v>
      </c>
      <c r="AO149" s="223">
        <v>28.5</v>
      </c>
    </row>
    <row r="150" spans="1:41" x14ac:dyDescent="0.2">
      <c r="A150" s="1059"/>
      <c r="B150" s="328">
        <v>45513</v>
      </c>
      <c r="C150" s="432" t="str">
        <f t="shared" si="68"/>
        <v>(金)</v>
      </c>
      <c r="D150" s="531" t="s">
        <v>400</v>
      </c>
      <c r="E150" s="474">
        <v>0</v>
      </c>
      <c r="F150" s="475">
        <v>31</v>
      </c>
      <c r="G150" s="11">
        <v>30</v>
      </c>
      <c r="H150" s="225">
        <v>28</v>
      </c>
      <c r="I150" s="12">
        <v>37.9</v>
      </c>
      <c r="J150" s="223">
        <v>11.9</v>
      </c>
      <c r="K150" s="11">
        <v>8.6</v>
      </c>
      <c r="L150" s="367">
        <v>7</v>
      </c>
      <c r="M150" s="114">
        <v>54.9</v>
      </c>
      <c r="N150" s="224">
        <v>18.100000000000001</v>
      </c>
      <c r="O150" s="12">
        <v>27</v>
      </c>
      <c r="P150" s="225">
        <v>31.2</v>
      </c>
      <c r="Q150" s="606">
        <v>90</v>
      </c>
      <c r="R150" s="224">
        <v>62</v>
      </c>
      <c r="S150" s="606">
        <v>109</v>
      </c>
      <c r="T150" s="224">
        <v>104</v>
      </c>
      <c r="U150" s="606">
        <v>70</v>
      </c>
      <c r="V150" s="224">
        <v>72</v>
      </c>
      <c r="W150" s="114">
        <v>39</v>
      </c>
      <c r="X150" s="224">
        <v>32</v>
      </c>
      <c r="Y150" s="11">
        <v>31.2</v>
      </c>
      <c r="Z150" s="607">
        <v>32</v>
      </c>
      <c r="AA150" s="12">
        <v>30.7</v>
      </c>
      <c r="AB150" s="225">
        <v>18.899999999999999</v>
      </c>
      <c r="AC150" s="614">
        <v>0</v>
      </c>
      <c r="AD150" s="478">
        <v>260</v>
      </c>
      <c r="AE150" s="644">
        <v>0</v>
      </c>
      <c r="AF150" s="610">
        <v>19480</v>
      </c>
      <c r="AG150" s="611">
        <v>1414</v>
      </c>
      <c r="AH150" s="612">
        <v>1464</v>
      </c>
      <c r="AI150" s="80"/>
      <c r="AJ150" s="3" t="s">
        <v>186</v>
      </c>
      <c r="AK150" s="893" t="s">
        <v>313</v>
      </c>
      <c r="AL150" s="114">
        <v>90</v>
      </c>
      <c r="AM150" s="224">
        <v>64</v>
      </c>
      <c r="AN150" s="114">
        <v>85</v>
      </c>
      <c r="AO150" s="224">
        <v>64</v>
      </c>
    </row>
    <row r="151" spans="1:41" x14ac:dyDescent="0.2">
      <c r="A151" s="1059"/>
      <c r="B151" s="328">
        <v>45514</v>
      </c>
      <c r="C151" s="432" t="str">
        <f t="shared" si="68"/>
        <v>(土)</v>
      </c>
      <c r="D151" s="531" t="s">
        <v>458</v>
      </c>
      <c r="E151" s="474">
        <v>0</v>
      </c>
      <c r="F151" s="475">
        <v>30</v>
      </c>
      <c r="G151" s="11">
        <v>29</v>
      </c>
      <c r="H151" s="225">
        <v>29</v>
      </c>
      <c r="I151" s="12">
        <v>35.5</v>
      </c>
      <c r="J151" s="223">
        <v>6.9</v>
      </c>
      <c r="K151" s="11">
        <v>8.43</v>
      </c>
      <c r="L151" s="367">
        <v>6.91</v>
      </c>
      <c r="M151" s="114">
        <v>57.6</v>
      </c>
      <c r="N151" s="224">
        <v>11.8</v>
      </c>
      <c r="O151" s="12">
        <v>27.9</v>
      </c>
      <c r="P151" s="225">
        <v>32</v>
      </c>
      <c r="Q151" s="606">
        <v>93</v>
      </c>
      <c r="R151" s="224">
        <v>56</v>
      </c>
      <c r="S151" s="606">
        <v>106</v>
      </c>
      <c r="T151" s="224">
        <v>106</v>
      </c>
      <c r="U151" s="606">
        <v>66</v>
      </c>
      <c r="V151" s="224">
        <v>68</v>
      </c>
      <c r="W151" s="114">
        <v>40</v>
      </c>
      <c r="X151" s="224">
        <v>38</v>
      </c>
      <c r="Y151" s="11">
        <v>34.4</v>
      </c>
      <c r="Z151" s="607">
        <v>29.8</v>
      </c>
      <c r="AA151" s="12">
        <v>30</v>
      </c>
      <c r="AB151" s="225">
        <v>19</v>
      </c>
      <c r="AC151" s="614">
        <v>0.1</v>
      </c>
      <c r="AD151" s="478">
        <v>250</v>
      </c>
      <c r="AE151" s="644">
        <v>0</v>
      </c>
      <c r="AF151" s="610">
        <v>18125</v>
      </c>
      <c r="AG151" s="611">
        <v>1404</v>
      </c>
      <c r="AH151" s="612">
        <v>1342</v>
      </c>
      <c r="AI151" s="80"/>
      <c r="AJ151" s="3" t="s">
        <v>187</v>
      </c>
      <c r="AK151" s="893" t="s">
        <v>313</v>
      </c>
      <c r="AL151" s="114">
        <v>104</v>
      </c>
      <c r="AM151" s="224">
        <v>108</v>
      </c>
      <c r="AN151" s="114">
        <v>100</v>
      </c>
      <c r="AO151" s="224">
        <v>100</v>
      </c>
    </row>
    <row r="152" spans="1:41" x14ac:dyDescent="0.2">
      <c r="A152" s="1059"/>
      <c r="B152" s="328">
        <v>45515</v>
      </c>
      <c r="C152" s="432" t="str">
        <f t="shared" si="68"/>
        <v>(日)</v>
      </c>
      <c r="D152" s="531" t="s">
        <v>400</v>
      </c>
      <c r="E152" s="474">
        <v>0</v>
      </c>
      <c r="F152" s="475">
        <v>32</v>
      </c>
      <c r="G152" s="11">
        <v>29.5</v>
      </c>
      <c r="H152" s="225">
        <v>27.5</v>
      </c>
      <c r="I152" s="12">
        <v>36.6</v>
      </c>
      <c r="J152" s="223">
        <v>8.1</v>
      </c>
      <c r="K152" s="11">
        <v>8.43</v>
      </c>
      <c r="L152" s="367">
        <v>6.96</v>
      </c>
      <c r="M152" s="114">
        <v>60.6</v>
      </c>
      <c r="N152" s="224">
        <v>15.1</v>
      </c>
      <c r="O152" s="12">
        <v>30.2</v>
      </c>
      <c r="P152" s="225">
        <v>32.4</v>
      </c>
      <c r="Q152" s="606">
        <v>94</v>
      </c>
      <c r="R152" s="224">
        <v>62</v>
      </c>
      <c r="S152" s="606">
        <v>108</v>
      </c>
      <c r="T152" s="224">
        <v>113</v>
      </c>
      <c r="U152" s="606">
        <v>70</v>
      </c>
      <c r="V152" s="224">
        <v>72</v>
      </c>
      <c r="W152" s="114">
        <v>38</v>
      </c>
      <c r="X152" s="224">
        <v>41</v>
      </c>
      <c r="Y152" s="11">
        <v>33.4</v>
      </c>
      <c r="Z152" s="607">
        <v>27.7</v>
      </c>
      <c r="AA152" s="12">
        <v>30</v>
      </c>
      <c r="AB152" s="225">
        <v>16.3</v>
      </c>
      <c r="AC152" s="614">
        <v>0.05</v>
      </c>
      <c r="AD152" s="478">
        <v>260</v>
      </c>
      <c r="AE152" s="644">
        <v>0</v>
      </c>
      <c r="AF152" s="610">
        <v>18766</v>
      </c>
      <c r="AG152" s="611">
        <v>1165</v>
      </c>
      <c r="AH152" s="612">
        <v>1342</v>
      </c>
      <c r="AI152" s="80"/>
      <c r="AJ152" s="3" t="s">
        <v>188</v>
      </c>
      <c r="AK152" s="893" t="s">
        <v>313</v>
      </c>
      <c r="AL152" s="114">
        <v>64</v>
      </c>
      <c r="AM152" s="224">
        <v>70</v>
      </c>
      <c r="AN152" s="114">
        <v>64</v>
      </c>
      <c r="AO152" s="224">
        <v>62</v>
      </c>
    </row>
    <row r="153" spans="1:41" x14ac:dyDescent="0.2">
      <c r="A153" s="1059"/>
      <c r="B153" s="328">
        <v>45516</v>
      </c>
      <c r="C153" s="432" t="str">
        <f t="shared" si="68"/>
        <v>(月)</v>
      </c>
      <c r="D153" s="531" t="s">
        <v>400</v>
      </c>
      <c r="E153" s="474">
        <v>0</v>
      </c>
      <c r="F153" s="475">
        <v>32</v>
      </c>
      <c r="G153" s="11">
        <v>30.5</v>
      </c>
      <c r="H153" s="225">
        <v>28.5</v>
      </c>
      <c r="I153" s="12">
        <v>36.200000000000003</v>
      </c>
      <c r="J153" s="223">
        <v>9.1999999999999993</v>
      </c>
      <c r="K153" s="11">
        <v>8.61</v>
      </c>
      <c r="L153" s="367">
        <v>6.98</v>
      </c>
      <c r="M153" s="114">
        <v>58</v>
      </c>
      <c r="N153" s="224">
        <v>15.6</v>
      </c>
      <c r="O153" s="12">
        <v>30.5</v>
      </c>
      <c r="P153" s="225">
        <v>32</v>
      </c>
      <c r="Q153" s="606">
        <v>98</v>
      </c>
      <c r="R153" s="224">
        <v>62</v>
      </c>
      <c r="S153" s="606">
        <v>104</v>
      </c>
      <c r="T153" s="224">
        <v>106</v>
      </c>
      <c r="U153" s="606">
        <v>66</v>
      </c>
      <c r="V153" s="224">
        <v>68</v>
      </c>
      <c r="W153" s="114">
        <v>38</v>
      </c>
      <c r="X153" s="224">
        <v>38</v>
      </c>
      <c r="Y153" s="11">
        <v>29.8</v>
      </c>
      <c r="Z153" s="607">
        <v>26.3</v>
      </c>
      <c r="AA153" s="12">
        <v>31</v>
      </c>
      <c r="AB153" s="225">
        <v>16.100000000000001</v>
      </c>
      <c r="AC153" s="614">
        <v>0</v>
      </c>
      <c r="AD153" s="478">
        <v>250</v>
      </c>
      <c r="AE153" s="644">
        <v>0</v>
      </c>
      <c r="AF153" s="610">
        <v>17650</v>
      </c>
      <c r="AG153" s="611">
        <v>1331</v>
      </c>
      <c r="AH153" s="612">
        <v>1464</v>
      </c>
      <c r="AI153" s="80"/>
      <c r="AJ153" s="3" t="s">
        <v>189</v>
      </c>
      <c r="AK153" s="893" t="s">
        <v>313</v>
      </c>
      <c r="AL153" s="114">
        <v>40</v>
      </c>
      <c r="AM153" s="224">
        <v>38</v>
      </c>
      <c r="AN153" s="114">
        <v>36</v>
      </c>
      <c r="AO153" s="224">
        <v>38</v>
      </c>
    </row>
    <row r="154" spans="1:41" x14ac:dyDescent="0.2">
      <c r="A154" s="1059"/>
      <c r="B154" s="328">
        <v>45517</v>
      </c>
      <c r="C154" s="432" t="str">
        <f t="shared" si="68"/>
        <v>(火)</v>
      </c>
      <c r="D154" s="531" t="s">
        <v>400</v>
      </c>
      <c r="E154" s="474">
        <v>0</v>
      </c>
      <c r="F154" s="475">
        <v>32</v>
      </c>
      <c r="G154" s="11">
        <v>29.5</v>
      </c>
      <c r="H154" s="225">
        <v>27</v>
      </c>
      <c r="I154" s="12">
        <v>29</v>
      </c>
      <c r="J154" s="223">
        <v>10.4</v>
      </c>
      <c r="K154" s="11">
        <v>8.11</v>
      </c>
      <c r="L154" s="367">
        <v>7.02</v>
      </c>
      <c r="M154" s="114">
        <v>53.4</v>
      </c>
      <c r="N154" s="224">
        <v>17.399999999999999</v>
      </c>
      <c r="O154" s="12">
        <v>28.1</v>
      </c>
      <c r="P154" s="225">
        <v>32.200000000000003</v>
      </c>
      <c r="Q154" s="606">
        <v>94</v>
      </c>
      <c r="R154" s="224">
        <v>64</v>
      </c>
      <c r="S154" s="606">
        <v>104</v>
      </c>
      <c r="T154" s="224">
        <v>116</v>
      </c>
      <c r="U154" s="606">
        <v>66</v>
      </c>
      <c r="V154" s="224">
        <v>68</v>
      </c>
      <c r="W154" s="114">
        <v>38</v>
      </c>
      <c r="X154" s="224">
        <v>48</v>
      </c>
      <c r="Y154" s="11">
        <v>33.700000000000003</v>
      </c>
      <c r="Z154" s="607">
        <v>30.5</v>
      </c>
      <c r="AA154" s="12">
        <v>29.1</v>
      </c>
      <c r="AB154" s="225">
        <v>18.399999999999999</v>
      </c>
      <c r="AC154" s="614">
        <v>0.05</v>
      </c>
      <c r="AD154" s="478">
        <v>240</v>
      </c>
      <c r="AE154" s="644">
        <v>0</v>
      </c>
      <c r="AF154" s="610">
        <v>18794</v>
      </c>
      <c r="AG154" s="611">
        <v>1178</v>
      </c>
      <c r="AH154" s="612">
        <v>1342</v>
      </c>
      <c r="AI154" s="80"/>
      <c r="AJ154" s="3" t="s">
        <v>190</v>
      </c>
      <c r="AK154" s="893" t="s">
        <v>313</v>
      </c>
      <c r="AL154" s="11">
        <v>26.3</v>
      </c>
      <c r="AM154" s="225">
        <v>30.5</v>
      </c>
      <c r="AN154" s="12">
        <v>29.8</v>
      </c>
      <c r="AO154" s="225">
        <v>27.7</v>
      </c>
    </row>
    <row r="155" spans="1:41" x14ac:dyDescent="0.2">
      <c r="A155" s="1059"/>
      <c r="B155" s="328">
        <v>45518</v>
      </c>
      <c r="C155" s="432" t="str">
        <f t="shared" si="68"/>
        <v>(水)</v>
      </c>
      <c r="D155" s="531" t="s">
        <v>419</v>
      </c>
      <c r="E155" s="474">
        <v>0.3</v>
      </c>
      <c r="F155" s="475">
        <v>31</v>
      </c>
      <c r="G155" s="11">
        <v>30</v>
      </c>
      <c r="H155" s="225">
        <v>29</v>
      </c>
      <c r="I155" s="12">
        <v>31.4</v>
      </c>
      <c r="J155" s="223">
        <v>10.199999999999999</v>
      </c>
      <c r="K155" s="11">
        <v>8.2200000000000006</v>
      </c>
      <c r="L155" s="367">
        <v>6.96</v>
      </c>
      <c r="M155" s="114">
        <v>52.1</v>
      </c>
      <c r="N155" s="224">
        <v>16.2</v>
      </c>
      <c r="O155" s="12">
        <v>28.6</v>
      </c>
      <c r="P155" s="225">
        <v>30.3</v>
      </c>
      <c r="Q155" s="606">
        <v>90</v>
      </c>
      <c r="R155" s="224">
        <v>60</v>
      </c>
      <c r="S155" s="606">
        <v>106</v>
      </c>
      <c r="T155" s="224">
        <v>112</v>
      </c>
      <c r="U155" s="606">
        <v>68</v>
      </c>
      <c r="V155" s="224">
        <v>68</v>
      </c>
      <c r="W155" s="114">
        <v>38</v>
      </c>
      <c r="X155" s="224">
        <v>44</v>
      </c>
      <c r="Y155" s="11">
        <v>29.8</v>
      </c>
      <c r="Z155" s="607">
        <v>31.2</v>
      </c>
      <c r="AA155" s="12">
        <v>29.4</v>
      </c>
      <c r="AB155" s="225">
        <v>15.8</v>
      </c>
      <c r="AC155" s="614">
        <v>0.05</v>
      </c>
      <c r="AD155" s="478">
        <v>240</v>
      </c>
      <c r="AE155" s="644">
        <v>0</v>
      </c>
      <c r="AF155" s="610">
        <v>16984</v>
      </c>
      <c r="AG155" s="611">
        <v>1165</v>
      </c>
      <c r="AH155" s="612">
        <v>1342</v>
      </c>
      <c r="AI155" s="80"/>
      <c r="AJ155" s="3" t="s">
        <v>288</v>
      </c>
      <c r="AK155" s="893" t="s">
        <v>313</v>
      </c>
      <c r="AL155" s="11">
        <v>28.1</v>
      </c>
      <c r="AM155" s="225">
        <v>15.8</v>
      </c>
      <c r="AN155" s="12">
        <v>26.2</v>
      </c>
      <c r="AO155" s="225">
        <v>14.5</v>
      </c>
    </row>
    <row r="156" spans="1:41" x14ac:dyDescent="0.2">
      <c r="A156" s="1059"/>
      <c r="B156" s="328">
        <v>45519</v>
      </c>
      <c r="C156" s="432" t="str">
        <f t="shared" si="68"/>
        <v>(木)</v>
      </c>
      <c r="D156" s="531" t="s">
        <v>435</v>
      </c>
      <c r="E156" s="474">
        <v>0.5</v>
      </c>
      <c r="F156" s="475">
        <v>32</v>
      </c>
      <c r="G156" s="11">
        <v>29.5</v>
      </c>
      <c r="H156" s="225">
        <v>29</v>
      </c>
      <c r="I156" s="12">
        <v>29.1</v>
      </c>
      <c r="J156" s="223">
        <v>7.8</v>
      </c>
      <c r="K156" s="11">
        <v>8.39</v>
      </c>
      <c r="L156" s="367">
        <v>6.9</v>
      </c>
      <c r="M156" s="114">
        <v>56.8</v>
      </c>
      <c r="N156" s="224">
        <v>16.600000000000001</v>
      </c>
      <c r="O156" s="12">
        <v>29.8</v>
      </c>
      <c r="P156" s="225">
        <v>32.5</v>
      </c>
      <c r="Q156" s="606">
        <v>90</v>
      </c>
      <c r="R156" s="224">
        <v>64</v>
      </c>
      <c r="S156" s="606">
        <v>104</v>
      </c>
      <c r="T156" s="224">
        <v>108</v>
      </c>
      <c r="U156" s="606">
        <v>64</v>
      </c>
      <c r="V156" s="224">
        <v>70</v>
      </c>
      <c r="W156" s="114">
        <v>40</v>
      </c>
      <c r="X156" s="224">
        <v>38</v>
      </c>
      <c r="Y156" s="11">
        <v>26.3</v>
      </c>
      <c r="Z156" s="607">
        <v>30.5</v>
      </c>
      <c r="AA156" s="12">
        <v>28.1</v>
      </c>
      <c r="AB156" s="225">
        <v>15.8</v>
      </c>
      <c r="AC156" s="614">
        <v>0</v>
      </c>
      <c r="AD156" s="478">
        <v>240</v>
      </c>
      <c r="AE156" s="644">
        <v>0</v>
      </c>
      <c r="AF156" s="610">
        <v>17395</v>
      </c>
      <c r="AG156" s="611">
        <v>1248</v>
      </c>
      <c r="AH156" s="612">
        <v>1464</v>
      </c>
      <c r="AI156" s="80"/>
      <c r="AJ156" s="3" t="s">
        <v>289</v>
      </c>
      <c r="AK156" s="893" t="s">
        <v>313</v>
      </c>
      <c r="AL156" s="451"/>
      <c r="AM156" s="452">
        <v>0</v>
      </c>
      <c r="AN156" s="451"/>
      <c r="AO156" s="452">
        <v>0</v>
      </c>
    </row>
    <row r="157" spans="1:41" x14ac:dyDescent="0.2">
      <c r="A157" s="1059"/>
      <c r="B157" s="328">
        <v>45520</v>
      </c>
      <c r="C157" s="432" t="str">
        <f t="shared" si="68"/>
        <v>(金)</v>
      </c>
      <c r="D157" s="531" t="s">
        <v>402</v>
      </c>
      <c r="E157" s="474">
        <v>43.8</v>
      </c>
      <c r="F157" s="475">
        <v>28</v>
      </c>
      <c r="G157" s="11">
        <v>27</v>
      </c>
      <c r="H157" s="225">
        <v>27</v>
      </c>
      <c r="I157" s="12">
        <v>47.4</v>
      </c>
      <c r="J157" s="223">
        <v>9.1999999999999993</v>
      </c>
      <c r="K157" s="11">
        <v>8.33</v>
      </c>
      <c r="L157" s="367">
        <v>7.1</v>
      </c>
      <c r="M157" s="114">
        <v>82.5</v>
      </c>
      <c r="N157" s="224">
        <v>22.7</v>
      </c>
      <c r="O157" s="12">
        <v>29.6</v>
      </c>
      <c r="P157" s="225">
        <v>31.3</v>
      </c>
      <c r="Q157" s="606">
        <v>86</v>
      </c>
      <c r="R157" s="224">
        <v>60</v>
      </c>
      <c r="S157" s="606">
        <v>100</v>
      </c>
      <c r="T157" s="224">
        <v>102</v>
      </c>
      <c r="U157" s="606">
        <v>62</v>
      </c>
      <c r="V157" s="224">
        <v>64</v>
      </c>
      <c r="W157" s="114">
        <v>38</v>
      </c>
      <c r="X157" s="224">
        <v>38</v>
      </c>
      <c r="Y157" s="11">
        <v>28.4</v>
      </c>
      <c r="Z157" s="607">
        <v>27</v>
      </c>
      <c r="AA157" s="12">
        <v>31.6</v>
      </c>
      <c r="AB157" s="225">
        <v>20.5</v>
      </c>
      <c r="AC157" s="614">
        <v>0.15</v>
      </c>
      <c r="AD157" s="478">
        <v>230</v>
      </c>
      <c r="AE157" s="644">
        <v>0</v>
      </c>
      <c r="AF157" s="610">
        <v>16294</v>
      </c>
      <c r="AG157" s="611">
        <v>1331</v>
      </c>
      <c r="AH157" s="612">
        <v>1342</v>
      </c>
      <c r="AI157" s="80"/>
      <c r="AJ157" s="3" t="s">
        <v>191</v>
      </c>
      <c r="AK157" s="893" t="s">
        <v>313</v>
      </c>
      <c r="AL157" s="114" t="s">
        <v>24</v>
      </c>
      <c r="AM157" s="224">
        <v>240</v>
      </c>
      <c r="AN157" s="276">
        <v>230</v>
      </c>
      <c r="AO157" s="224">
        <v>230</v>
      </c>
    </row>
    <row r="158" spans="1:41" x14ac:dyDescent="0.2">
      <c r="A158" s="1059"/>
      <c r="B158" s="328">
        <v>45521</v>
      </c>
      <c r="C158" s="432" t="str">
        <f t="shared" si="68"/>
        <v>(土)</v>
      </c>
      <c r="D158" s="531" t="s">
        <v>400</v>
      </c>
      <c r="E158" s="474">
        <v>0</v>
      </c>
      <c r="F158" s="475">
        <v>29</v>
      </c>
      <c r="G158" s="11">
        <v>26.5</v>
      </c>
      <c r="H158" s="225">
        <v>25.5</v>
      </c>
      <c r="I158" s="12">
        <v>29.9</v>
      </c>
      <c r="J158" s="223">
        <v>7.5</v>
      </c>
      <c r="K158" s="11">
        <v>7.73</v>
      </c>
      <c r="L158" s="367">
        <v>6.93</v>
      </c>
      <c r="M158" s="114">
        <v>58.2</v>
      </c>
      <c r="N158" s="224">
        <v>14.6</v>
      </c>
      <c r="O158" s="12">
        <v>26.5</v>
      </c>
      <c r="P158" s="225">
        <v>29.3</v>
      </c>
      <c r="Q158" s="606">
        <v>78</v>
      </c>
      <c r="R158" s="224">
        <v>54</v>
      </c>
      <c r="S158" s="606">
        <v>98</v>
      </c>
      <c r="T158" s="224">
        <v>100</v>
      </c>
      <c r="U158" s="606">
        <v>60</v>
      </c>
      <c r="V158" s="224">
        <v>66</v>
      </c>
      <c r="W158" s="114">
        <v>38</v>
      </c>
      <c r="X158" s="224">
        <v>34</v>
      </c>
      <c r="Y158" s="11">
        <v>22.7</v>
      </c>
      <c r="Z158" s="607">
        <v>22</v>
      </c>
      <c r="AA158" s="12">
        <v>26.2</v>
      </c>
      <c r="AB158" s="225">
        <v>16.399999999999999</v>
      </c>
      <c r="AC158" s="614">
        <v>0.05</v>
      </c>
      <c r="AD158" s="478">
        <v>220</v>
      </c>
      <c r="AE158" s="644">
        <v>0</v>
      </c>
      <c r="AF158" s="610">
        <v>16208</v>
      </c>
      <c r="AG158" s="611">
        <v>749</v>
      </c>
      <c r="AH158" s="612">
        <v>1342</v>
      </c>
      <c r="AI158" s="80"/>
      <c r="AJ158" s="3" t="s">
        <v>192</v>
      </c>
      <c r="AK158" s="893" t="s">
        <v>313</v>
      </c>
      <c r="AL158" s="281" t="s">
        <v>24</v>
      </c>
      <c r="AM158" s="274">
        <v>0</v>
      </c>
      <c r="AN158" s="273">
        <v>0.91</v>
      </c>
      <c r="AO158" s="274">
        <v>0</v>
      </c>
    </row>
    <row r="159" spans="1:41" x14ac:dyDescent="0.2">
      <c r="A159" s="1059"/>
      <c r="B159" s="328">
        <v>45522</v>
      </c>
      <c r="C159" s="432" t="str">
        <f t="shared" si="68"/>
        <v>(日)</v>
      </c>
      <c r="D159" s="531" t="s">
        <v>440</v>
      </c>
      <c r="E159" s="474">
        <v>0</v>
      </c>
      <c r="F159" s="475">
        <v>29</v>
      </c>
      <c r="G159" s="11">
        <v>26.5</v>
      </c>
      <c r="H159" s="225">
        <v>25</v>
      </c>
      <c r="I159" s="12">
        <v>32.299999999999997</v>
      </c>
      <c r="J159" s="223">
        <v>7.2</v>
      </c>
      <c r="K159" s="11">
        <v>7.96</v>
      </c>
      <c r="L159" s="367">
        <v>6.92</v>
      </c>
      <c r="M159" s="114">
        <v>42.3</v>
      </c>
      <c r="N159" s="224">
        <v>9.1999999999999993</v>
      </c>
      <c r="O159" s="12">
        <v>26.7</v>
      </c>
      <c r="P159" s="225">
        <v>29.4</v>
      </c>
      <c r="Q159" s="606">
        <v>72</v>
      </c>
      <c r="R159" s="224">
        <v>48</v>
      </c>
      <c r="S159" s="606">
        <v>90</v>
      </c>
      <c r="T159" s="224">
        <v>92</v>
      </c>
      <c r="U159" s="606">
        <v>54</v>
      </c>
      <c r="V159" s="224">
        <v>56</v>
      </c>
      <c r="W159" s="114">
        <v>36</v>
      </c>
      <c r="X159" s="224">
        <v>36</v>
      </c>
      <c r="Y159" s="11">
        <v>27</v>
      </c>
      <c r="Z159" s="607">
        <v>26.3</v>
      </c>
      <c r="AA159" s="12">
        <v>26.5</v>
      </c>
      <c r="AB159" s="225">
        <v>12</v>
      </c>
      <c r="AC159" s="614">
        <v>0.05</v>
      </c>
      <c r="AD159" s="478">
        <v>230</v>
      </c>
      <c r="AE159" s="644">
        <v>0</v>
      </c>
      <c r="AF159" s="610">
        <v>15050</v>
      </c>
      <c r="AG159" s="611">
        <v>749</v>
      </c>
      <c r="AH159" s="612">
        <v>1342</v>
      </c>
      <c r="AI159" s="80"/>
      <c r="AJ159" s="3" t="s">
        <v>290</v>
      </c>
      <c r="AK159" s="893" t="s">
        <v>313</v>
      </c>
      <c r="AL159" s="282" t="s">
        <v>24</v>
      </c>
      <c r="AM159" s="283" t="s">
        <v>24</v>
      </c>
      <c r="AN159" s="271">
        <v>0</v>
      </c>
      <c r="AO159" s="272">
        <v>0</v>
      </c>
    </row>
    <row r="160" spans="1:41" x14ac:dyDescent="0.2">
      <c r="A160" s="1059"/>
      <c r="B160" s="328">
        <v>45523</v>
      </c>
      <c r="C160" s="432" t="str">
        <f t="shared" si="68"/>
        <v>(月)</v>
      </c>
      <c r="D160" s="531" t="s">
        <v>416</v>
      </c>
      <c r="E160" s="474">
        <v>0.1</v>
      </c>
      <c r="F160" s="475">
        <v>29</v>
      </c>
      <c r="G160" s="11">
        <v>30</v>
      </c>
      <c r="H160" s="225">
        <v>27</v>
      </c>
      <c r="I160" s="12">
        <v>35.799999999999997</v>
      </c>
      <c r="J160" s="223">
        <v>6.7</v>
      </c>
      <c r="K160" s="11">
        <v>8.49</v>
      </c>
      <c r="L160" s="367">
        <v>6.89</v>
      </c>
      <c r="M160" s="114">
        <v>43.8</v>
      </c>
      <c r="N160" s="224">
        <v>10.3</v>
      </c>
      <c r="O160" s="12">
        <v>24.9</v>
      </c>
      <c r="P160" s="225">
        <v>29</v>
      </c>
      <c r="Q160" s="606">
        <v>70</v>
      </c>
      <c r="R160" s="224">
        <v>46</v>
      </c>
      <c r="S160" s="606">
        <v>90</v>
      </c>
      <c r="T160" s="224">
        <v>96</v>
      </c>
      <c r="U160" s="606">
        <v>60</v>
      </c>
      <c r="V160" s="224">
        <v>61</v>
      </c>
      <c r="W160" s="114">
        <v>30</v>
      </c>
      <c r="X160" s="224">
        <v>35</v>
      </c>
      <c r="Y160" s="11">
        <v>26.3</v>
      </c>
      <c r="Z160" s="607">
        <v>30.5</v>
      </c>
      <c r="AA160" s="12">
        <v>25</v>
      </c>
      <c r="AB160" s="225">
        <v>12</v>
      </c>
      <c r="AC160" s="614">
        <v>0.05</v>
      </c>
      <c r="AD160" s="478">
        <v>200</v>
      </c>
      <c r="AE160" s="644">
        <v>0</v>
      </c>
      <c r="AF160" s="610">
        <v>17999</v>
      </c>
      <c r="AG160" s="611">
        <v>749</v>
      </c>
      <c r="AH160" s="612">
        <v>1464</v>
      </c>
      <c r="AI160" s="80"/>
      <c r="AJ160" s="3" t="s">
        <v>199</v>
      </c>
      <c r="AK160" s="893" t="s">
        <v>313</v>
      </c>
      <c r="AL160" s="11" t="s">
        <v>24</v>
      </c>
      <c r="AM160" s="223" t="s">
        <v>24</v>
      </c>
      <c r="AN160" s="276">
        <v>41.6</v>
      </c>
      <c r="AO160" s="288">
        <v>12</v>
      </c>
    </row>
    <row r="161" spans="1:41" x14ac:dyDescent="0.2">
      <c r="A161" s="1059"/>
      <c r="B161" s="328">
        <v>45524</v>
      </c>
      <c r="C161" s="432" t="str">
        <f t="shared" si="68"/>
        <v>(火)</v>
      </c>
      <c r="D161" s="531" t="s">
        <v>412</v>
      </c>
      <c r="E161" s="474">
        <v>0.1</v>
      </c>
      <c r="F161" s="475">
        <v>26</v>
      </c>
      <c r="G161" s="11">
        <v>27.5</v>
      </c>
      <c r="H161" s="225">
        <v>28</v>
      </c>
      <c r="I161" s="12">
        <v>34</v>
      </c>
      <c r="J161" s="223">
        <v>8.6999999999999993</v>
      </c>
      <c r="K161" s="11">
        <v>8.65</v>
      </c>
      <c r="L161" s="367">
        <v>7</v>
      </c>
      <c r="M161" s="114">
        <v>43.4</v>
      </c>
      <c r="N161" s="224">
        <v>11.7</v>
      </c>
      <c r="O161" s="12">
        <v>25.1</v>
      </c>
      <c r="P161" s="225">
        <v>28.8</v>
      </c>
      <c r="Q161" s="606">
        <v>74</v>
      </c>
      <c r="R161" s="224">
        <v>48</v>
      </c>
      <c r="S161" s="606">
        <v>92</v>
      </c>
      <c r="T161" s="224">
        <v>92</v>
      </c>
      <c r="U161" s="606">
        <v>60</v>
      </c>
      <c r="V161" s="224">
        <v>60</v>
      </c>
      <c r="W161" s="114">
        <v>32</v>
      </c>
      <c r="X161" s="224">
        <v>32</v>
      </c>
      <c r="Y161" s="11">
        <v>28.4</v>
      </c>
      <c r="Z161" s="607">
        <v>27</v>
      </c>
      <c r="AA161" s="12">
        <v>25.9</v>
      </c>
      <c r="AB161" s="225">
        <v>12.6</v>
      </c>
      <c r="AC161" s="614">
        <v>0.05</v>
      </c>
      <c r="AD161" s="478">
        <v>220</v>
      </c>
      <c r="AE161" s="644">
        <v>0</v>
      </c>
      <c r="AF161" s="610">
        <v>15353</v>
      </c>
      <c r="AG161" s="611">
        <v>499</v>
      </c>
      <c r="AH161" s="612">
        <v>1342</v>
      </c>
      <c r="AI161" s="80"/>
      <c r="AJ161" s="3" t="s">
        <v>291</v>
      </c>
      <c r="AK161" s="893"/>
      <c r="AL161" s="11" t="s">
        <v>24</v>
      </c>
      <c r="AM161" s="223" t="s">
        <v>24</v>
      </c>
      <c r="AN161" s="138">
        <v>0.31</v>
      </c>
      <c r="AO161" s="228">
        <v>-1</v>
      </c>
    </row>
    <row r="162" spans="1:41" x14ac:dyDescent="0.2">
      <c r="A162" s="1059"/>
      <c r="B162" s="328">
        <v>45525</v>
      </c>
      <c r="C162" s="432" t="str">
        <f t="shared" si="68"/>
        <v>(水)</v>
      </c>
      <c r="D162" s="531" t="s">
        <v>400</v>
      </c>
      <c r="E162" s="474">
        <v>0</v>
      </c>
      <c r="F162" s="475">
        <v>30</v>
      </c>
      <c r="G162" s="11">
        <v>28</v>
      </c>
      <c r="H162" s="225">
        <v>27.5</v>
      </c>
      <c r="I162" s="12">
        <v>34.6</v>
      </c>
      <c r="J162" s="223">
        <v>9.6</v>
      </c>
      <c r="K162" s="11">
        <v>8.2899999999999991</v>
      </c>
      <c r="L162" s="367">
        <v>7.01</v>
      </c>
      <c r="M162" s="114">
        <v>46.3</v>
      </c>
      <c r="N162" s="224">
        <v>15.4</v>
      </c>
      <c r="O162" s="12">
        <v>25.1</v>
      </c>
      <c r="P162" s="225">
        <v>28.8</v>
      </c>
      <c r="Q162" s="606">
        <v>76</v>
      </c>
      <c r="R162" s="224">
        <v>58</v>
      </c>
      <c r="S162" s="606">
        <v>92</v>
      </c>
      <c r="T162" s="224">
        <v>95</v>
      </c>
      <c r="U162" s="606">
        <v>60</v>
      </c>
      <c r="V162" s="224">
        <v>63</v>
      </c>
      <c r="W162" s="114">
        <v>32</v>
      </c>
      <c r="X162" s="224">
        <v>32</v>
      </c>
      <c r="Y162" s="11">
        <v>27</v>
      </c>
      <c r="Z162" s="607">
        <v>27.7</v>
      </c>
      <c r="AA162" s="12">
        <v>25.3</v>
      </c>
      <c r="AB162" s="225">
        <v>13</v>
      </c>
      <c r="AC162" s="614">
        <v>0</v>
      </c>
      <c r="AD162" s="478">
        <v>200</v>
      </c>
      <c r="AE162" s="644">
        <v>0</v>
      </c>
      <c r="AF162" s="610">
        <v>15377</v>
      </c>
      <c r="AG162" s="611">
        <v>665</v>
      </c>
      <c r="AH162" s="612">
        <v>1342</v>
      </c>
      <c r="AI162" s="80"/>
      <c r="AJ162" s="3" t="s">
        <v>14</v>
      </c>
      <c r="AK162" s="893" t="s">
        <v>313</v>
      </c>
      <c r="AL162" s="138">
        <v>15</v>
      </c>
      <c r="AM162" s="228">
        <v>7.4</v>
      </c>
      <c r="AN162" s="138">
        <v>10.6</v>
      </c>
      <c r="AO162" s="228">
        <v>5.8</v>
      </c>
    </row>
    <row r="163" spans="1:41" x14ac:dyDescent="0.2">
      <c r="A163" s="1059"/>
      <c r="B163" s="328">
        <v>45526</v>
      </c>
      <c r="C163" s="432" t="str">
        <f t="shared" si="68"/>
        <v>(木)</v>
      </c>
      <c r="D163" s="531" t="s">
        <v>409</v>
      </c>
      <c r="E163" s="474">
        <v>33.4</v>
      </c>
      <c r="F163" s="475">
        <v>28</v>
      </c>
      <c r="G163" s="11">
        <v>29</v>
      </c>
      <c r="H163" s="225">
        <v>29</v>
      </c>
      <c r="I163" s="12">
        <v>45.1</v>
      </c>
      <c r="J163" s="223">
        <v>9.5</v>
      </c>
      <c r="K163" s="11">
        <v>8.8800000000000008</v>
      </c>
      <c r="L163" s="367">
        <v>7.01</v>
      </c>
      <c r="M163" s="114">
        <v>62.2</v>
      </c>
      <c r="N163" s="224">
        <v>16.5</v>
      </c>
      <c r="O163" s="12">
        <v>24.8</v>
      </c>
      <c r="P163" s="225">
        <v>28.5</v>
      </c>
      <c r="Q163" s="606">
        <v>70</v>
      </c>
      <c r="R163" s="224">
        <v>52</v>
      </c>
      <c r="S163" s="606">
        <v>90</v>
      </c>
      <c r="T163" s="224">
        <v>94</v>
      </c>
      <c r="U163" s="606">
        <v>60</v>
      </c>
      <c r="V163" s="224">
        <v>66</v>
      </c>
      <c r="W163" s="114">
        <v>30</v>
      </c>
      <c r="X163" s="224">
        <v>28</v>
      </c>
      <c r="Y163" s="11">
        <v>28.4</v>
      </c>
      <c r="Z163" s="607">
        <v>28.4</v>
      </c>
      <c r="AA163" s="12">
        <v>30</v>
      </c>
      <c r="AB163" s="225">
        <v>12.6</v>
      </c>
      <c r="AC163" s="614">
        <v>0</v>
      </c>
      <c r="AD163" s="478">
        <v>220</v>
      </c>
      <c r="AE163" s="644">
        <v>0</v>
      </c>
      <c r="AF163" s="610">
        <v>14816</v>
      </c>
      <c r="AG163" s="611">
        <v>1082</v>
      </c>
      <c r="AH163" s="612">
        <v>1342</v>
      </c>
      <c r="AI163" s="80"/>
      <c r="AJ163" s="3" t="s">
        <v>15</v>
      </c>
      <c r="AK163" s="893" t="s">
        <v>313</v>
      </c>
      <c r="AL163" s="138">
        <v>5</v>
      </c>
      <c r="AM163" s="228">
        <v>1.7</v>
      </c>
      <c r="AN163" s="13" t="s">
        <v>24</v>
      </c>
      <c r="AO163" s="227" t="s">
        <v>24</v>
      </c>
    </row>
    <row r="164" spans="1:41" x14ac:dyDescent="0.2">
      <c r="A164" s="1059"/>
      <c r="B164" s="328">
        <v>45527</v>
      </c>
      <c r="C164" s="432" t="str">
        <f t="shared" si="68"/>
        <v>(金)</v>
      </c>
      <c r="D164" s="531" t="s">
        <v>401</v>
      </c>
      <c r="E164" s="474">
        <v>0</v>
      </c>
      <c r="F164" s="475">
        <v>28</v>
      </c>
      <c r="G164" s="11">
        <v>27.5</v>
      </c>
      <c r="H164" s="225">
        <v>27</v>
      </c>
      <c r="I164" s="12">
        <v>32.5</v>
      </c>
      <c r="J164" s="223">
        <v>9.8000000000000007</v>
      </c>
      <c r="K164" s="11">
        <v>8.42</v>
      </c>
      <c r="L164" s="367">
        <v>6.97</v>
      </c>
      <c r="M164" s="114">
        <v>44.9</v>
      </c>
      <c r="N164" s="224">
        <v>14.9</v>
      </c>
      <c r="O164" s="12">
        <v>25.4</v>
      </c>
      <c r="P164" s="225">
        <v>29.2</v>
      </c>
      <c r="Q164" s="606">
        <v>78</v>
      </c>
      <c r="R164" s="224">
        <v>56</v>
      </c>
      <c r="S164" s="606">
        <v>92</v>
      </c>
      <c r="T164" s="224">
        <v>98</v>
      </c>
      <c r="U164" s="606">
        <v>62</v>
      </c>
      <c r="V164" s="224">
        <v>62</v>
      </c>
      <c r="W164" s="114">
        <v>30</v>
      </c>
      <c r="X164" s="224">
        <v>36</v>
      </c>
      <c r="Y164" s="11">
        <v>26.3</v>
      </c>
      <c r="Z164" s="607">
        <v>27</v>
      </c>
      <c r="AA164" s="12">
        <v>24</v>
      </c>
      <c r="AB164" s="225">
        <v>14.5</v>
      </c>
      <c r="AC164" s="614">
        <v>0</v>
      </c>
      <c r="AD164" s="478">
        <v>210</v>
      </c>
      <c r="AE164" s="644">
        <v>0</v>
      </c>
      <c r="AF164" s="610">
        <v>15595</v>
      </c>
      <c r="AG164" s="611">
        <v>915</v>
      </c>
      <c r="AH164" s="612">
        <v>1586</v>
      </c>
      <c r="AI164" s="80"/>
      <c r="AJ164" s="3" t="s">
        <v>193</v>
      </c>
      <c r="AK164" s="893" t="s">
        <v>313</v>
      </c>
      <c r="AL164" s="138">
        <v>9.6</v>
      </c>
      <c r="AM164" s="228">
        <v>6.7</v>
      </c>
      <c r="AN164" s="13" t="s">
        <v>24</v>
      </c>
      <c r="AO164" s="227" t="s">
        <v>24</v>
      </c>
    </row>
    <row r="165" spans="1:41" x14ac:dyDescent="0.2">
      <c r="A165" s="1059"/>
      <c r="B165" s="328">
        <v>45528</v>
      </c>
      <c r="C165" s="432" t="str">
        <f t="shared" si="68"/>
        <v>(土)</v>
      </c>
      <c r="D165" s="531" t="s">
        <v>459</v>
      </c>
      <c r="E165" s="474">
        <v>0.1</v>
      </c>
      <c r="F165" s="475">
        <v>28</v>
      </c>
      <c r="G165" s="11">
        <v>26</v>
      </c>
      <c r="H165" s="225">
        <v>26.5</v>
      </c>
      <c r="I165" s="12">
        <v>31.8</v>
      </c>
      <c r="J165" s="223">
        <v>7.9</v>
      </c>
      <c r="K165" s="11">
        <v>8.1</v>
      </c>
      <c r="L165" s="367">
        <v>6.89</v>
      </c>
      <c r="M165" s="114">
        <v>41.7</v>
      </c>
      <c r="N165" s="224">
        <v>11.1</v>
      </c>
      <c r="O165" s="12">
        <v>26.2</v>
      </c>
      <c r="P165" s="225">
        <v>29</v>
      </c>
      <c r="Q165" s="606">
        <v>78</v>
      </c>
      <c r="R165" s="224">
        <v>51</v>
      </c>
      <c r="S165" s="606">
        <v>100</v>
      </c>
      <c r="T165" s="224">
        <v>102</v>
      </c>
      <c r="U165" s="606">
        <v>59</v>
      </c>
      <c r="V165" s="224">
        <v>61</v>
      </c>
      <c r="W165" s="114">
        <v>41</v>
      </c>
      <c r="X165" s="224">
        <v>41</v>
      </c>
      <c r="Y165" s="11">
        <v>28</v>
      </c>
      <c r="Z165" s="607">
        <v>29.1</v>
      </c>
      <c r="AA165" s="12">
        <v>25.1</v>
      </c>
      <c r="AB165" s="225">
        <v>12.5</v>
      </c>
      <c r="AC165" s="614">
        <v>0.05</v>
      </c>
      <c r="AD165" s="478">
        <v>220</v>
      </c>
      <c r="AE165" s="644">
        <v>0</v>
      </c>
      <c r="AF165" s="610">
        <v>16068</v>
      </c>
      <c r="AG165" s="611">
        <v>583</v>
      </c>
      <c r="AH165" s="612">
        <v>2196</v>
      </c>
      <c r="AI165" s="80"/>
      <c r="AJ165" s="3" t="s">
        <v>16</v>
      </c>
      <c r="AK165" s="893" t="s">
        <v>313</v>
      </c>
      <c r="AL165" s="305">
        <v>0</v>
      </c>
      <c r="AM165" s="306">
        <v>0.35</v>
      </c>
      <c r="AN165" s="284" t="s">
        <v>24</v>
      </c>
      <c r="AO165" s="285" t="s">
        <v>24</v>
      </c>
    </row>
    <row r="166" spans="1:41" x14ac:dyDescent="0.2">
      <c r="A166" s="1059"/>
      <c r="B166" s="328">
        <v>45529</v>
      </c>
      <c r="C166" s="432" t="str">
        <f t="shared" si="68"/>
        <v>(日)</v>
      </c>
      <c r="D166" s="531" t="s">
        <v>412</v>
      </c>
      <c r="E166" s="474">
        <v>0.1</v>
      </c>
      <c r="F166" s="475">
        <v>31</v>
      </c>
      <c r="G166" s="11">
        <v>28</v>
      </c>
      <c r="H166" s="225">
        <v>25</v>
      </c>
      <c r="I166" s="12">
        <v>32.200000000000003</v>
      </c>
      <c r="J166" s="223">
        <v>6.8</v>
      </c>
      <c r="K166" s="11">
        <v>8.7799999999999994</v>
      </c>
      <c r="L166" s="367">
        <v>6.96</v>
      </c>
      <c r="M166" s="114">
        <v>43.3</v>
      </c>
      <c r="N166" s="224">
        <v>14.1</v>
      </c>
      <c r="O166" s="12">
        <v>26.7</v>
      </c>
      <c r="P166" s="225">
        <v>29.4</v>
      </c>
      <c r="Q166" s="606">
        <v>82</v>
      </c>
      <c r="R166" s="224">
        <v>54</v>
      </c>
      <c r="S166" s="606">
        <v>96</v>
      </c>
      <c r="T166" s="224">
        <v>96</v>
      </c>
      <c r="U166" s="606">
        <v>62</v>
      </c>
      <c r="V166" s="224">
        <v>64</v>
      </c>
      <c r="W166" s="114">
        <v>34</v>
      </c>
      <c r="X166" s="224">
        <v>32</v>
      </c>
      <c r="Y166" s="11">
        <v>29.8</v>
      </c>
      <c r="Z166" s="607">
        <v>29.8</v>
      </c>
      <c r="AA166" s="12">
        <v>27</v>
      </c>
      <c r="AB166" s="225">
        <v>13.3</v>
      </c>
      <c r="AC166" s="614">
        <v>0</v>
      </c>
      <c r="AD166" s="478">
        <v>200</v>
      </c>
      <c r="AE166" s="644">
        <v>0</v>
      </c>
      <c r="AF166" s="610">
        <v>14678</v>
      </c>
      <c r="AG166" s="611">
        <v>915</v>
      </c>
      <c r="AH166" s="612">
        <v>2684</v>
      </c>
      <c r="AI166" s="80"/>
      <c r="AJ166" s="3" t="s">
        <v>195</v>
      </c>
      <c r="AK166" s="893" t="s">
        <v>313</v>
      </c>
      <c r="AL166" s="140">
        <v>1.8</v>
      </c>
      <c r="AM166" s="229">
        <v>1.1000000000000001</v>
      </c>
      <c r="AN166" s="13" t="s">
        <v>24</v>
      </c>
      <c r="AO166" s="227" t="s">
        <v>24</v>
      </c>
    </row>
    <row r="167" spans="1:41" x14ac:dyDescent="0.2">
      <c r="A167" s="1059"/>
      <c r="B167" s="328">
        <v>45530</v>
      </c>
      <c r="C167" s="432" t="str">
        <f t="shared" si="68"/>
        <v>(月)</v>
      </c>
      <c r="D167" s="531" t="s">
        <v>400</v>
      </c>
      <c r="E167" s="474">
        <v>0</v>
      </c>
      <c r="F167" s="475">
        <v>30</v>
      </c>
      <c r="G167" s="11">
        <v>27.5</v>
      </c>
      <c r="H167" s="225">
        <v>27</v>
      </c>
      <c r="I167" s="12">
        <v>29.8</v>
      </c>
      <c r="J167" s="223">
        <v>7.1</v>
      </c>
      <c r="K167" s="11">
        <v>8.2899999999999991</v>
      </c>
      <c r="L167" s="367">
        <v>6.98</v>
      </c>
      <c r="M167" s="114">
        <v>39.700000000000003</v>
      </c>
      <c r="N167" s="224">
        <v>11.7</v>
      </c>
      <c r="O167" s="12">
        <v>25.8</v>
      </c>
      <c r="P167" s="225">
        <v>29.1</v>
      </c>
      <c r="Q167" s="606">
        <v>80</v>
      </c>
      <c r="R167" s="224">
        <v>62</v>
      </c>
      <c r="S167" s="606">
        <v>92</v>
      </c>
      <c r="T167" s="224">
        <v>97</v>
      </c>
      <c r="U167" s="606">
        <v>61</v>
      </c>
      <c r="V167" s="224">
        <v>67</v>
      </c>
      <c r="W167" s="114">
        <v>31</v>
      </c>
      <c r="X167" s="224">
        <v>30</v>
      </c>
      <c r="Y167" s="11">
        <v>25.6</v>
      </c>
      <c r="Z167" s="607">
        <v>28.4</v>
      </c>
      <c r="AA167" s="12">
        <v>25</v>
      </c>
      <c r="AB167" s="225">
        <v>12</v>
      </c>
      <c r="AC167" s="614">
        <v>0</v>
      </c>
      <c r="AD167" s="478">
        <v>240</v>
      </c>
      <c r="AE167" s="644">
        <v>0</v>
      </c>
      <c r="AF167" s="610">
        <v>14318</v>
      </c>
      <c r="AG167" s="611">
        <v>166</v>
      </c>
      <c r="AH167" s="612">
        <v>2640</v>
      </c>
      <c r="AI167" s="80"/>
      <c r="AJ167" s="3" t="s">
        <v>196</v>
      </c>
      <c r="AK167" s="893" t="s">
        <v>313</v>
      </c>
      <c r="AL167" s="307">
        <v>0.22</v>
      </c>
      <c r="AM167" s="308">
        <v>8.4000000000000005E-2</v>
      </c>
      <c r="AN167" s="286" t="s">
        <v>24</v>
      </c>
      <c r="AO167" s="287" t="s">
        <v>24</v>
      </c>
    </row>
    <row r="168" spans="1:41" x14ac:dyDescent="0.2">
      <c r="A168" s="1059"/>
      <c r="B168" s="328">
        <v>45531</v>
      </c>
      <c r="C168" s="432" t="str">
        <f t="shared" si="68"/>
        <v>(火)</v>
      </c>
      <c r="D168" s="531" t="s">
        <v>419</v>
      </c>
      <c r="E168" s="474">
        <v>3.5</v>
      </c>
      <c r="F168" s="475">
        <v>29</v>
      </c>
      <c r="G168" s="11">
        <v>27</v>
      </c>
      <c r="H168" s="225">
        <v>27.5</v>
      </c>
      <c r="I168" s="12">
        <v>32.6</v>
      </c>
      <c r="J168" s="223">
        <v>7.6</v>
      </c>
      <c r="K168" s="11">
        <v>8.42</v>
      </c>
      <c r="L168" s="367">
        <v>7.04</v>
      </c>
      <c r="M168" s="114">
        <v>45</v>
      </c>
      <c r="N168" s="224">
        <v>11.7</v>
      </c>
      <c r="O168" s="12">
        <v>26</v>
      </c>
      <c r="P168" s="225">
        <v>28.6</v>
      </c>
      <c r="Q168" s="606">
        <v>77</v>
      </c>
      <c r="R168" s="224">
        <v>63</v>
      </c>
      <c r="S168" s="606">
        <v>93</v>
      </c>
      <c r="T168" s="224">
        <v>100</v>
      </c>
      <c r="U168" s="606">
        <v>61</v>
      </c>
      <c r="V168" s="224">
        <v>65</v>
      </c>
      <c r="W168" s="114">
        <v>32</v>
      </c>
      <c r="X168" s="224">
        <v>35</v>
      </c>
      <c r="Y168" s="11">
        <v>27</v>
      </c>
      <c r="Z168" s="607">
        <v>26.3</v>
      </c>
      <c r="AA168" s="12">
        <v>25.6</v>
      </c>
      <c r="AB168" s="225">
        <v>12.6</v>
      </c>
      <c r="AC168" s="614">
        <v>0.05</v>
      </c>
      <c r="AD168" s="478">
        <v>210</v>
      </c>
      <c r="AE168" s="644">
        <v>0</v>
      </c>
      <c r="AF168" s="610">
        <v>14121</v>
      </c>
      <c r="AG168" s="611">
        <v>0</v>
      </c>
      <c r="AH168" s="612">
        <v>2806</v>
      </c>
      <c r="AI168" s="80"/>
      <c r="AJ168" s="3" t="s">
        <v>197</v>
      </c>
      <c r="AK168" s="893" t="s">
        <v>313</v>
      </c>
      <c r="AL168" s="138">
        <v>20</v>
      </c>
      <c r="AM168" s="228">
        <v>54</v>
      </c>
      <c r="AN168" s="11" t="s">
        <v>24</v>
      </c>
      <c r="AO168" s="223" t="s">
        <v>24</v>
      </c>
    </row>
    <row r="169" spans="1:41" x14ac:dyDescent="0.2">
      <c r="A169" s="1059"/>
      <c r="B169" s="328">
        <v>45532</v>
      </c>
      <c r="C169" s="432" t="str">
        <f t="shared" si="68"/>
        <v>(水)</v>
      </c>
      <c r="D169" s="531" t="s">
        <v>419</v>
      </c>
      <c r="E169" s="474">
        <v>0.1</v>
      </c>
      <c r="F169" s="475">
        <v>27</v>
      </c>
      <c r="G169" s="11">
        <v>27</v>
      </c>
      <c r="H169" s="225">
        <v>27</v>
      </c>
      <c r="I169" s="12">
        <v>28.1</v>
      </c>
      <c r="J169" s="223">
        <v>8.1999999999999993</v>
      </c>
      <c r="K169" s="11">
        <v>8.48</v>
      </c>
      <c r="L169" s="367">
        <v>7.2</v>
      </c>
      <c r="M169" s="114">
        <v>38.9</v>
      </c>
      <c r="N169" s="224">
        <v>12.7</v>
      </c>
      <c r="O169" s="12">
        <v>24.8</v>
      </c>
      <c r="P169" s="225">
        <v>28.7</v>
      </c>
      <c r="Q169" s="606">
        <v>88</v>
      </c>
      <c r="R169" s="224">
        <v>58</v>
      </c>
      <c r="S169" s="606">
        <v>101</v>
      </c>
      <c r="T169" s="224">
        <v>90</v>
      </c>
      <c r="U169" s="606">
        <v>66</v>
      </c>
      <c r="V169" s="224">
        <v>60</v>
      </c>
      <c r="W169" s="114">
        <v>35</v>
      </c>
      <c r="X169" s="224">
        <v>30</v>
      </c>
      <c r="Y169" s="11">
        <v>22.7</v>
      </c>
      <c r="Z169" s="607">
        <v>23.4</v>
      </c>
      <c r="AA169" s="12">
        <v>28.1</v>
      </c>
      <c r="AB169" s="225">
        <v>15.8</v>
      </c>
      <c r="AC169" s="614">
        <v>0.05</v>
      </c>
      <c r="AD169" s="478">
        <v>220</v>
      </c>
      <c r="AE169" s="644">
        <v>0</v>
      </c>
      <c r="AF169" s="610">
        <v>13446</v>
      </c>
      <c r="AG169" s="611">
        <v>0</v>
      </c>
      <c r="AH169" s="612">
        <v>2684</v>
      </c>
      <c r="AI169" s="80"/>
      <c r="AJ169" s="3" t="s">
        <v>17</v>
      </c>
      <c r="AK169" s="893" t="s">
        <v>313</v>
      </c>
      <c r="AL169" s="138">
        <v>19</v>
      </c>
      <c r="AM169" s="228">
        <v>17</v>
      </c>
      <c r="AN169" s="11" t="s">
        <v>24</v>
      </c>
      <c r="AO169" s="223" t="s">
        <v>24</v>
      </c>
    </row>
    <row r="170" spans="1:41" x14ac:dyDescent="0.2">
      <c r="A170" s="1059"/>
      <c r="B170" s="328">
        <v>45533</v>
      </c>
      <c r="C170" s="432" t="str">
        <f t="shared" si="68"/>
        <v>(木)</v>
      </c>
      <c r="D170" s="531" t="s">
        <v>416</v>
      </c>
      <c r="E170" s="474">
        <v>0.7</v>
      </c>
      <c r="F170" s="475">
        <v>29</v>
      </c>
      <c r="G170" s="11">
        <v>27</v>
      </c>
      <c r="H170" s="225">
        <v>27</v>
      </c>
      <c r="I170" s="12">
        <v>31.2</v>
      </c>
      <c r="J170" s="223">
        <v>8.6999999999999993</v>
      </c>
      <c r="K170" s="11">
        <v>8.51</v>
      </c>
      <c r="L170" s="367">
        <v>7.19</v>
      </c>
      <c r="M170" s="114">
        <v>44.9</v>
      </c>
      <c r="N170" s="224">
        <v>13.7</v>
      </c>
      <c r="O170" s="12">
        <v>24.9</v>
      </c>
      <c r="P170" s="225">
        <v>28.7</v>
      </c>
      <c r="Q170" s="606">
        <v>86</v>
      </c>
      <c r="R170" s="224">
        <v>60</v>
      </c>
      <c r="S170" s="606">
        <v>94</v>
      </c>
      <c r="T170" s="224">
        <v>98</v>
      </c>
      <c r="U170" s="606">
        <v>66</v>
      </c>
      <c r="V170" s="224">
        <v>60</v>
      </c>
      <c r="W170" s="114">
        <v>28</v>
      </c>
      <c r="X170" s="224">
        <v>38</v>
      </c>
      <c r="Y170" s="11">
        <v>24.1</v>
      </c>
      <c r="Z170" s="607">
        <v>25.6</v>
      </c>
      <c r="AA170" s="12">
        <v>26.9</v>
      </c>
      <c r="AB170" s="225">
        <v>13.6</v>
      </c>
      <c r="AC170" s="614">
        <v>0</v>
      </c>
      <c r="AD170" s="478">
        <v>190</v>
      </c>
      <c r="AE170" s="644">
        <v>0</v>
      </c>
      <c r="AF170" s="610">
        <v>13339</v>
      </c>
      <c r="AG170" s="611">
        <v>0</v>
      </c>
      <c r="AH170" s="612">
        <v>2684</v>
      </c>
      <c r="AI170" s="80"/>
      <c r="AJ170" s="290"/>
      <c r="AK170" s="893"/>
      <c r="AL170" s="352"/>
      <c r="AM170" s="223"/>
      <c r="AN170" s="352"/>
      <c r="AO170" s="223"/>
    </row>
    <row r="171" spans="1:41" x14ac:dyDescent="0.2">
      <c r="A171" s="1059"/>
      <c r="B171" s="328">
        <v>45534</v>
      </c>
      <c r="C171" s="432" t="str">
        <f t="shared" si="68"/>
        <v>(金)</v>
      </c>
      <c r="D171" s="531" t="s">
        <v>402</v>
      </c>
      <c r="E171" s="474">
        <v>61.8</v>
      </c>
      <c r="F171" s="475">
        <v>26</v>
      </c>
      <c r="G171" s="11">
        <v>26</v>
      </c>
      <c r="H171" s="225">
        <v>27</v>
      </c>
      <c r="I171" s="12">
        <v>33.200000000000003</v>
      </c>
      <c r="J171" s="223">
        <v>9</v>
      </c>
      <c r="K171" s="11">
        <v>8.36</v>
      </c>
      <c r="L171" s="367">
        <v>7.17</v>
      </c>
      <c r="M171" s="114">
        <v>45.3</v>
      </c>
      <c r="N171" s="224">
        <v>13</v>
      </c>
      <c r="O171" s="12">
        <v>25.8</v>
      </c>
      <c r="P171" s="225">
        <v>28.5</v>
      </c>
      <c r="Q171" s="606">
        <v>85</v>
      </c>
      <c r="R171" s="224">
        <v>64</v>
      </c>
      <c r="S171" s="606">
        <v>100</v>
      </c>
      <c r="T171" s="224">
        <v>100</v>
      </c>
      <c r="U171" s="606">
        <v>64</v>
      </c>
      <c r="V171" s="224">
        <v>62</v>
      </c>
      <c r="W171" s="114">
        <v>36</v>
      </c>
      <c r="X171" s="224">
        <v>38</v>
      </c>
      <c r="Y171" s="11">
        <v>29.8</v>
      </c>
      <c r="Z171" s="607">
        <v>27.7</v>
      </c>
      <c r="AA171" s="12">
        <v>26.2</v>
      </c>
      <c r="AB171" s="225">
        <v>14.5</v>
      </c>
      <c r="AC171" s="614">
        <v>0</v>
      </c>
      <c r="AD171" s="478">
        <v>230</v>
      </c>
      <c r="AE171" s="644">
        <v>0</v>
      </c>
      <c r="AF171" s="610">
        <v>14354</v>
      </c>
      <c r="AG171" s="611">
        <v>0</v>
      </c>
      <c r="AH171" s="612">
        <v>2684</v>
      </c>
      <c r="AI171" s="80"/>
      <c r="AJ171" s="293"/>
      <c r="AK171" s="344"/>
      <c r="AL171" s="368"/>
      <c r="AM171" s="300"/>
      <c r="AN171" s="368"/>
      <c r="AO171" s="300"/>
    </row>
    <row r="172" spans="1:41" x14ac:dyDescent="0.2">
      <c r="A172" s="1059"/>
      <c r="B172" s="328">
        <v>45535</v>
      </c>
      <c r="C172" s="432" t="str">
        <f t="shared" si="68"/>
        <v>(土)</v>
      </c>
      <c r="D172" s="544" t="s">
        <v>439</v>
      </c>
      <c r="E172" s="497">
        <v>53.4</v>
      </c>
      <c r="F172" s="535">
        <v>28</v>
      </c>
      <c r="G172" s="366">
        <v>26</v>
      </c>
      <c r="H172" s="300">
        <v>28</v>
      </c>
      <c r="I172" s="537">
        <v>28</v>
      </c>
      <c r="J172" s="536">
        <v>7.5</v>
      </c>
      <c r="K172" s="366">
        <v>7.71</v>
      </c>
      <c r="L172" s="369">
        <v>7.04</v>
      </c>
      <c r="M172" s="658">
        <v>39.9</v>
      </c>
      <c r="N172" s="538">
        <v>11.5</v>
      </c>
      <c r="O172" s="537">
        <v>18.7</v>
      </c>
      <c r="P172" s="536">
        <v>25.4</v>
      </c>
      <c r="Q172" s="659">
        <v>68</v>
      </c>
      <c r="R172" s="538">
        <v>51</v>
      </c>
      <c r="S172" s="659">
        <v>92</v>
      </c>
      <c r="T172" s="538">
        <v>98</v>
      </c>
      <c r="U172" s="659">
        <v>53</v>
      </c>
      <c r="V172" s="538">
        <v>59</v>
      </c>
      <c r="W172" s="658">
        <v>39</v>
      </c>
      <c r="X172" s="538">
        <v>39</v>
      </c>
      <c r="Y172" s="366">
        <v>23.1</v>
      </c>
      <c r="Z172" s="660">
        <v>25.6</v>
      </c>
      <c r="AA172" s="537">
        <v>24.3</v>
      </c>
      <c r="AB172" s="536">
        <v>13.2</v>
      </c>
      <c r="AC172" s="661">
        <v>0.05</v>
      </c>
      <c r="AD172" s="540">
        <v>220</v>
      </c>
      <c r="AE172" s="662">
        <v>0</v>
      </c>
      <c r="AF172" s="545">
        <v>13192</v>
      </c>
      <c r="AG172" s="663">
        <v>0</v>
      </c>
      <c r="AH172" s="652">
        <v>2702</v>
      </c>
      <c r="AI172" s="80"/>
      <c r="AJ172" s="104" t="s">
        <v>238</v>
      </c>
      <c r="AK172" s="896"/>
      <c r="AL172" s="107"/>
      <c r="AM172" s="107"/>
      <c r="AN172" s="107"/>
      <c r="AO172" s="718"/>
    </row>
    <row r="173" spans="1:41" s="1" customFormat="1" ht="13.5" customHeight="1" x14ac:dyDescent="0.2">
      <c r="A173" s="1059"/>
      <c r="B173" s="1043" t="s">
        <v>239</v>
      </c>
      <c r="C173" s="1043"/>
      <c r="D173" s="479"/>
      <c r="E173" s="464">
        <f>MAX(E142:E172)</f>
        <v>61.8</v>
      </c>
      <c r="F173" s="480">
        <f t="shared" ref="F173:AB173" si="69">IF(COUNT(F142:F172)=0,"",MAX(F142:F172))</f>
        <v>32</v>
      </c>
      <c r="G173" s="10">
        <f t="shared" si="69"/>
        <v>30.5</v>
      </c>
      <c r="H173" s="222">
        <f t="shared" si="69"/>
        <v>29.5</v>
      </c>
      <c r="I173" s="466">
        <f t="shared" si="69"/>
        <v>47.8</v>
      </c>
      <c r="J173" s="467">
        <f t="shared" si="69"/>
        <v>14.7</v>
      </c>
      <c r="K173" s="10">
        <f t="shared" si="69"/>
        <v>8.8800000000000008</v>
      </c>
      <c r="L173" s="615">
        <f t="shared" si="69"/>
        <v>7.2</v>
      </c>
      <c r="M173" s="599">
        <f t="shared" si="69"/>
        <v>82.5</v>
      </c>
      <c r="N173" s="598">
        <f t="shared" si="69"/>
        <v>22.7</v>
      </c>
      <c r="O173" s="466">
        <f t="shared" si="69"/>
        <v>30.5</v>
      </c>
      <c r="P173" s="467">
        <f t="shared" si="69"/>
        <v>32.5</v>
      </c>
      <c r="Q173" s="598">
        <f t="shared" si="69"/>
        <v>98</v>
      </c>
      <c r="R173" s="468">
        <f t="shared" si="69"/>
        <v>68</v>
      </c>
      <c r="S173" s="598">
        <f t="shared" si="69"/>
        <v>112</v>
      </c>
      <c r="T173" s="468">
        <f t="shared" si="69"/>
        <v>116</v>
      </c>
      <c r="U173" s="468">
        <f t="shared" si="69"/>
        <v>74</v>
      </c>
      <c r="V173" s="468">
        <f t="shared" si="69"/>
        <v>72</v>
      </c>
      <c r="W173" s="598">
        <f t="shared" si="69"/>
        <v>41</v>
      </c>
      <c r="X173" s="468">
        <f t="shared" si="69"/>
        <v>48</v>
      </c>
      <c r="Y173" s="600">
        <f t="shared" si="69"/>
        <v>34.4</v>
      </c>
      <c r="Z173" s="222">
        <f t="shared" si="69"/>
        <v>32</v>
      </c>
      <c r="AA173" s="600">
        <f t="shared" si="69"/>
        <v>33.700000000000003</v>
      </c>
      <c r="AB173" s="615">
        <f t="shared" si="69"/>
        <v>20.5</v>
      </c>
      <c r="AC173" s="618">
        <f>IF(COUNT(AC142:AC172)=0,"",MAX(AC142:AC172))</f>
        <v>0.15</v>
      </c>
      <c r="AD173" s="484">
        <f t="shared" ref="AD173:AE173" si="70">IF(COUNT(AD142:AD172)=0,"",MAX(AD142:AD172))</f>
        <v>260</v>
      </c>
      <c r="AE173" s="619">
        <f t="shared" si="70"/>
        <v>0</v>
      </c>
      <c r="AF173" s="680">
        <f t="shared" ref="AF173:AH173" si="71">IF(COUNT(AF142:AF172)=0,"",MAX(AF142:AF172))</f>
        <v>19480</v>
      </c>
      <c r="AG173" s="672">
        <f t="shared" si="71"/>
        <v>1415</v>
      </c>
      <c r="AH173" s="681">
        <f t="shared" si="71"/>
        <v>2806</v>
      </c>
      <c r="AI173" s="80"/>
      <c r="AJ173" s="719" t="s">
        <v>304</v>
      </c>
      <c r="AK173" s="720"/>
      <c r="AL173" s="720"/>
      <c r="AM173" s="720"/>
      <c r="AN173" s="720"/>
      <c r="AO173" s="721"/>
    </row>
    <row r="174" spans="1:41" s="1" customFormat="1" ht="13.5" customHeight="1" x14ac:dyDescent="0.2">
      <c r="A174" s="1059"/>
      <c r="B174" s="1044" t="s">
        <v>240</v>
      </c>
      <c r="C174" s="1044"/>
      <c r="D174" s="233"/>
      <c r="E174" s="234"/>
      <c r="F174" s="487">
        <f t="shared" ref="F174:AB174" si="72">IF(COUNT(F142:F172)=0,"",MIN(F142:F172))</f>
        <v>26</v>
      </c>
      <c r="G174" s="11">
        <f t="shared" si="72"/>
        <v>26</v>
      </c>
      <c r="H174" s="223">
        <f t="shared" si="72"/>
        <v>25</v>
      </c>
      <c r="I174" s="12">
        <f t="shared" si="72"/>
        <v>28</v>
      </c>
      <c r="J174" s="225">
        <f t="shared" si="72"/>
        <v>6.7</v>
      </c>
      <c r="K174" s="11">
        <f t="shared" si="72"/>
        <v>7.71</v>
      </c>
      <c r="L174" s="367">
        <f t="shared" si="72"/>
        <v>6.89</v>
      </c>
      <c r="M174" s="114">
        <f t="shared" si="72"/>
        <v>38.9</v>
      </c>
      <c r="N174" s="606">
        <f t="shared" si="72"/>
        <v>9.1999999999999993</v>
      </c>
      <c r="O174" s="12">
        <f t="shared" si="72"/>
        <v>18.7</v>
      </c>
      <c r="P174" s="225">
        <f t="shared" si="72"/>
        <v>25.4</v>
      </c>
      <c r="Q174" s="606">
        <f t="shared" si="72"/>
        <v>68</v>
      </c>
      <c r="R174" s="224">
        <f t="shared" si="72"/>
        <v>46</v>
      </c>
      <c r="S174" s="606">
        <f t="shared" si="72"/>
        <v>90</v>
      </c>
      <c r="T174" s="224">
        <f t="shared" si="72"/>
        <v>90</v>
      </c>
      <c r="U174" s="224">
        <f t="shared" si="72"/>
        <v>53</v>
      </c>
      <c r="V174" s="224">
        <f t="shared" si="72"/>
        <v>56</v>
      </c>
      <c r="W174" s="606">
        <f t="shared" si="72"/>
        <v>27</v>
      </c>
      <c r="X174" s="224">
        <f t="shared" si="72"/>
        <v>28</v>
      </c>
      <c r="Y174" s="626">
        <f t="shared" si="72"/>
        <v>22.7</v>
      </c>
      <c r="Z174" s="666">
        <f t="shared" si="72"/>
        <v>22</v>
      </c>
      <c r="AA174" s="626">
        <f t="shared" si="72"/>
        <v>24</v>
      </c>
      <c r="AB174" s="673">
        <f t="shared" si="72"/>
        <v>12</v>
      </c>
      <c r="AC174" s="627">
        <f>IF(COUNT(AC142:AC172)=0,"",MIN(AC142:AC172))</f>
        <v>0</v>
      </c>
      <c r="AD174" s="491">
        <f t="shared" ref="AD174:AE174" si="73">IF(COUNT(AD142:AD172)=0,"",MIN(AD142:AD172))</f>
        <v>190</v>
      </c>
      <c r="AE174" s="628">
        <f t="shared" si="73"/>
        <v>0</v>
      </c>
      <c r="AF174" s="674"/>
      <c r="AG174" s="675"/>
      <c r="AH174" s="631"/>
      <c r="AI174" s="80"/>
      <c r="AJ174" s="722"/>
      <c r="AK174" s="892"/>
      <c r="AL174" s="723"/>
      <c r="AM174" s="723"/>
      <c r="AN174" s="723"/>
      <c r="AO174" s="724"/>
    </row>
    <row r="175" spans="1:41" s="1" customFormat="1" ht="13.5" customHeight="1" x14ac:dyDescent="0.2">
      <c r="A175" s="1059"/>
      <c r="B175" s="1044" t="s">
        <v>241</v>
      </c>
      <c r="C175" s="1044"/>
      <c r="D175" s="233"/>
      <c r="E175" s="235"/>
      <c r="F175" s="494">
        <f t="shared" ref="F175:AB175" si="74">IF(COUNT(F142:F172)=0,"",AVERAGE(F142:F172))</f>
        <v>29.451612903225808</v>
      </c>
      <c r="G175" s="309">
        <f t="shared" si="74"/>
        <v>28.274193548387096</v>
      </c>
      <c r="H175" s="510">
        <f t="shared" si="74"/>
        <v>27.661290322580644</v>
      </c>
      <c r="I175" s="511">
        <f t="shared" si="74"/>
        <v>34.625806451612895</v>
      </c>
      <c r="J175" s="512">
        <f t="shared" si="74"/>
        <v>9.2419354838709662</v>
      </c>
      <c r="K175" s="309">
        <f t="shared" si="74"/>
        <v>8.374516129032255</v>
      </c>
      <c r="L175" s="645">
        <f t="shared" si="74"/>
        <v>7.0122580645161259</v>
      </c>
      <c r="M175" s="646">
        <f t="shared" si="74"/>
        <v>51.038709677419369</v>
      </c>
      <c r="N175" s="647">
        <f t="shared" si="74"/>
        <v>14.806451612903224</v>
      </c>
      <c r="O175" s="511">
        <f t="shared" si="74"/>
        <v>26.809677419354838</v>
      </c>
      <c r="P175" s="512">
        <f t="shared" si="74"/>
        <v>29.822580645161292</v>
      </c>
      <c r="Q175" s="647">
        <f t="shared" si="74"/>
        <v>83.677419354838705</v>
      </c>
      <c r="R175" s="224">
        <f t="shared" si="74"/>
        <v>58.387096774193552</v>
      </c>
      <c r="S175" s="647">
        <f t="shared" si="74"/>
        <v>98.58064516129032</v>
      </c>
      <c r="T175" s="224">
        <f t="shared" si="74"/>
        <v>101.12903225806451</v>
      </c>
      <c r="U175" s="513">
        <f t="shared" si="74"/>
        <v>63.677419354838712</v>
      </c>
      <c r="V175" s="513">
        <f t="shared" si="74"/>
        <v>65.290322580645167</v>
      </c>
      <c r="W175" s="647">
        <f t="shared" si="74"/>
        <v>34.903225806451616</v>
      </c>
      <c r="X175" s="224">
        <f t="shared" si="74"/>
        <v>35.838709677419352</v>
      </c>
      <c r="Y175" s="626">
        <f t="shared" si="74"/>
        <v>27.954838709677414</v>
      </c>
      <c r="Z175" s="666">
        <f t="shared" si="74"/>
        <v>27.809677419354834</v>
      </c>
      <c r="AA175" s="626">
        <f t="shared" si="74"/>
        <v>27.983870967741936</v>
      </c>
      <c r="AB175" s="673">
        <f t="shared" si="74"/>
        <v>15.625806451612906</v>
      </c>
      <c r="AC175" s="627">
        <f>IF(COUNT(AC142:AC172)=0,"",AVERAGE(AC142:AC172))</f>
        <v>3.7096774193548399E-2</v>
      </c>
      <c r="AD175" s="521">
        <f t="shared" ref="AD175:AE175" si="75">IF(COUNT(AD142:AD172)=0,"",AVERAGE(AD142:AD172))</f>
        <v>224.83870967741936</v>
      </c>
      <c r="AE175" s="654">
        <f t="shared" si="75"/>
        <v>0</v>
      </c>
      <c r="AF175" s="676"/>
      <c r="AG175" s="677"/>
      <c r="AH175" s="655"/>
      <c r="AI175" s="80"/>
      <c r="AJ175" s="722"/>
      <c r="AK175" s="892"/>
      <c r="AL175" s="723"/>
      <c r="AM175" s="723"/>
      <c r="AN175" s="723"/>
      <c r="AO175" s="724"/>
    </row>
    <row r="176" spans="1:41" s="1" customFormat="1" ht="13.5" customHeight="1" x14ac:dyDescent="0.2">
      <c r="A176" s="1060"/>
      <c r="B176" s="1045" t="s">
        <v>242</v>
      </c>
      <c r="C176" s="1045"/>
      <c r="D176" s="496"/>
      <c r="E176" s="497">
        <f>SUM(E142:E172)</f>
        <v>208.89999999999998</v>
      </c>
      <c r="F176" s="236"/>
      <c r="G176" s="236"/>
      <c r="H176" s="388"/>
      <c r="I176" s="236"/>
      <c r="J176" s="388"/>
      <c r="K176" s="499"/>
      <c r="L176" s="500"/>
      <c r="M176" s="634"/>
      <c r="N176" s="526"/>
      <c r="O176" s="524"/>
      <c r="P176" s="525"/>
      <c r="Q176" s="633"/>
      <c r="R176" s="526"/>
      <c r="S176" s="633"/>
      <c r="T176" s="526"/>
      <c r="U176" s="633"/>
      <c r="V176" s="526"/>
      <c r="W176" s="634"/>
      <c r="X176" s="526"/>
      <c r="Y176" s="499"/>
      <c r="Z176" s="635"/>
      <c r="AA176" s="636"/>
      <c r="AB176" s="637"/>
      <c r="AC176" s="638"/>
      <c r="AD176" s="238"/>
      <c r="AE176" s="639"/>
      <c r="AF176" s="682">
        <f t="shared" ref="AF176:AG176" si="76">SUM(AF142:AF172)</f>
        <v>471344</v>
      </c>
      <c r="AG176" s="679">
        <f t="shared" si="76"/>
        <v>26959</v>
      </c>
      <c r="AH176" s="683">
        <f>SUM(AH142:AH172)</f>
        <v>52898</v>
      </c>
      <c r="AI176" s="80"/>
      <c r="AJ176" s="588"/>
      <c r="AK176" s="895"/>
      <c r="AL176" s="589"/>
      <c r="AM176" s="589"/>
      <c r="AN176" s="589"/>
      <c r="AO176" s="332"/>
    </row>
    <row r="177" spans="1:41" ht="13.5" customHeight="1" x14ac:dyDescent="0.2">
      <c r="A177" s="1058" t="s">
        <v>216</v>
      </c>
      <c r="B177" s="327">
        <v>45536</v>
      </c>
      <c r="C177" s="431" t="str">
        <f>IF(B177="","",IF(WEEKDAY(B177)=1,"(日)",IF(WEEKDAY(B177)=2,"(月)",IF(WEEKDAY(B177)=3,"(火)",IF(WEEKDAY(B177)=4,"(水)",IF(WEEKDAY(B177)=5,"(木)",IF(WEEKDAY(B177)=6,"(金)","(土)")))))))</f>
        <v>(日)</v>
      </c>
      <c r="D177" s="529" t="s">
        <v>459</v>
      </c>
      <c r="E177" s="464">
        <v>10.3</v>
      </c>
      <c r="F177" s="465">
        <v>27</v>
      </c>
      <c r="G177" s="10">
        <v>26</v>
      </c>
      <c r="H177" s="467">
        <v>26</v>
      </c>
      <c r="I177" s="466">
        <v>28</v>
      </c>
      <c r="J177" s="222">
        <v>8.8000000000000007</v>
      </c>
      <c r="K177" s="10">
        <v>8.06</v>
      </c>
      <c r="L177" s="615">
        <v>6.96</v>
      </c>
      <c r="M177" s="599">
        <v>41.7</v>
      </c>
      <c r="N177" s="468">
        <v>11.3</v>
      </c>
      <c r="O177" s="466">
        <v>20.3</v>
      </c>
      <c r="P177" s="467">
        <v>21.8</v>
      </c>
      <c r="Q177" s="598">
        <v>69</v>
      </c>
      <c r="R177" s="468">
        <v>52</v>
      </c>
      <c r="S177" s="598">
        <v>76</v>
      </c>
      <c r="T177" s="468">
        <v>78</v>
      </c>
      <c r="U177" s="598">
        <v>50</v>
      </c>
      <c r="V177" s="468">
        <v>54</v>
      </c>
      <c r="W177" s="599">
        <v>26</v>
      </c>
      <c r="X177" s="468">
        <v>24</v>
      </c>
      <c r="Y177" s="10">
        <v>23.1</v>
      </c>
      <c r="Z177" s="600">
        <v>20.6</v>
      </c>
      <c r="AA177" s="466">
        <v>21.2</v>
      </c>
      <c r="AB177" s="467">
        <v>12.3</v>
      </c>
      <c r="AC177" s="642">
        <v>0.1</v>
      </c>
      <c r="AD177" s="472">
        <v>200</v>
      </c>
      <c r="AE177" s="643">
        <v>0</v>
      </c>
      <c r="AF177" s="603">
        <v>12634</v>
      </c>
      <c r="AG177" s="604">
        <v>0</v>
      </c>
      <c r="AH177" s="605">
        <v>2684</v>
      </c>
      <c r="AI177" s="80"/>
      <c r="AJ177" s="270" t="s">
        <v>286</v>
      </c>
      <c r="AK177" s="363"/>
      <c r="AL177" s="1088">
        <v>45546</v>
      </c>
      <c r="AM177" s="1089"/>
      <c r="AN177" s="1090">
        <v>45562</v>
      </c>
      <c r="AO177" s="1091"/>
    </row>
    <row r="178" spans="1:41" x14ac:dyDescent="0.2">
      <c r="A178" s="1059"/>
      <c r="B178" s="328">
        <v>45537</v>
      </c>
      <c r="C178" s="432" t="str">
        <f t="shared" ref="C178:C206" si="77">IF(B178="","",IF(WEEKDAY(B178)=1,"(日)",IF(WEEKDAY(B178)=2,"(月)",IF(WEEKDAY(B178)=3,"(火)",IF(WEEKDAY(B178)=4,"(水)",IF(WEEKDAY(B178)=5,"(木)",IF(WEEKDAY(B178)=6,"(金)","(土)")))))))</f>
        <v>(月)</v>
      </c>
      <c r="D178" s="531" t="s">
        <v>400</v>
      </c>
      <c r="E178" s="474">
        <v>0</v>
      </c>
      <c r="F178" s="475">
        <v>31</v>
      </c>
      <c r="G178" s="11">
        <v>27.5</v>
      </c>
      <c r="H178" s="225">
        <v>25.5</v>
      </c>
      <c r="I178" s="12">
        <v>24.1</v>
      </c>
      <c r="J178" s="223">
        <v>7.1</v>
      </c>
      <c r="K178" s="11">
        <v>7.65</v>
      </c>
      <c r="L178" s="367">
        <v>6.86</v>
      </c>
      <c r="M178" s="114">
        <v>36.9</v>
      </c>
      <c r="N178" s="224">
        <v>9.1999999999999993</v>
      </c>
      <c r="O178" s="12">
        <v>18.3</v>
      </c>
      <c r="P178" s="225">
        <v>21.1</v>
      </c>
      <c r="Q178" s="606">
        <v>67</v>
      </c>
      <c r="R178" s="224">
        <v>50</v>
      </c>
      <c r="S178" s="606">
        <v>74</v>
      </c>
      <c r="T178" s="224">
        <v>84</v>
      </c>
      <c r="U178" s="606">
        <v>52</v>
      </c>
      <c r="V178" s="224">
        <v>53</v>
      </c>
      <c r="W178" s="114">
        <v>22</v>
      </c>
      <c r="X178" s="224">
        <v>31</v>
      </c>
      <c r="Y178" s="11">
        <v>21.3</v>
      </c>
      <c r="Z178" s="607">
        <v>23.8</v>
      </c>
      <c r="AA178" s="12">
        <v>21.2</v>
      </c>
      <c r="AB178" s="225">
        <v>11</v>
      </c>
      <c r="AC178" s="614">
        <v>0.05</v>
      </c>
      <c r="AD178" s="478">
        <v>170</v>
      </c>
      <c r="AE178" s="644">
        <v>0</v>
      </c>
      <c r="AF178" s="610">
        <v>12108</v>
      </c>
      <c r="AG178" s="611">
        <v>0</v>
      </c>
      <c r="AH178" s="612">
        <v>2456</v>
      </c>
      <c r="AI178" s="80"/>
      <c r="AJ178" s="313" t="s">
        <v>2</v>
      </c>
      <c r="AK178" s="344" t="s">
        <v>305</v>
      </c>
      <c r="AL178" s="1078">
        <v>30</v>
      </c>
      <c r="AM178" s="1079"/>
      <c r="AN178" s="1078">
        <v>23</v>
      </c>
      <c r="AO178" s="1079"/>
    </row>
    <row r="179" spans="1:41" x14ac:dyDescent="0.2">
      <c r="A179" s="1059"/>
      <c r="B179" s="328">
        <v>45538</v>
      </c>
      <c r="C179" s="432" t="str">
        <f t="shared" si="77"/>
        <v>(火)</v>
      </c>
      <c r="D179" s="531" t="s">
        <v>415</v>
      </c>
      <c r="E179" s="474">
        <v>87</v>
      </c>
      <c r="F179" s="475">
        <v>24</v>
      </c>
      <c r="G179" s="11">
        <v>25</v>
      </c>
      <c r="H179" s="225">
        <v>25.5</v>
      </c>
      <c r="I179" s="12">
        <v>35.9</v>
      </c>
      <c r="J179" s="223">
        <v>7.2</v>
      </c>
      <c r="K179" s="11">
        <v>7.78</v>
      </c>
      <c r="L179" s="367">
        <v>7.01</v>
      </c>
      <c r="M179" s="114">
        <v>47.8</v>
      </c>
      <c r="N179" s="224">
        <v>8.6</v>
      </c>
      <c r="O179" s="12">
        <v>19.5</v>
      </c>
      <c r="P179" s="225">
        <v>21.1</v>
      </c>
      <c r="Q179" s="606">
        <v>64</v>
      </c>
      <c r="R179" s="224">
        <v>46</v>
      </c>
      <c r="S179" s="606">
        <v>83</v>
      </c>
      <c r="T179" s="224">
        <v>84</v>
      </c>
      <c r="U179" s="606">
        <v>50</v>
      </c>
      <c r="V179" s="224">
        <v>52</v>
      </c>
      <c r="W179" s="114">
        <v>33</v>
      </c>
      <c r="X179" s="224">
        <v>32</v>
      </c>
      <c r="Y179" s="11">
        <v>17.8</v>
      </c>
      <c r="Z179" s="607">
        <v>21.3</v>
      </c>
      <c r="AA179" s="12">
        <v>25.3</v>
      </c>
      <c r="AB179" s="225">
        <v>11.7</v>
      </c>
      <c r="AC179" s="614">
        <v>0.05</v>
      </c>
      <c r="AD179" s="478">
        <v>180</v>
      </c>
      <c r="AE179" s="644">
        <v>0</v>
      </c>
      <c r="AF179" s="610">
        <v>10520</v>
      </c>
      <c r="AG179" s="611">
        <v>0</v>
      </c>
      <c r="AH179" s="612">
        <v>2806</v>
      </c>
      <c r="AI179" s="80"/>
      <c r="AJ179" s="4" t="s">
        <v>19</v>
      </c>
      <c r="AK179" s="5" t="s">
        <v>20</v>
      </c>
      <c r="AL179" s="6" t="s">
        <v>21</v>
      </c>
      <c r="AM179" s="5" t="s">
        <v>22</v>
      </c>
      <c r="AN179" s="6" t="s">
        <v>21</v>
      </c>
      <c r="AO179" s="5" t="s">
        <v>22</v>
      </c>
    </row>
    <row r="180" spans="1:41" x14ac:dyDescent="0.2">
      <c r="A180" s="1059"/>
      <c r="B180" s="328">
        <v>45539</v>
      </c>
      <c r="C180" s="432" t="str">
        <f t="shared" si="77"/>
        <v>(水)</v>
      </c>
      <c r="D180" s="531" t="s">
        <v>401</v>
      </c>
      <c r="E180" s="474">
        <v>0</v>
      </c>
      <c r="F180" s="475">
        <v>24</v>
      </c>
      <c r="G180" s="11">
        <v>24</v>
      </c>
      <c r="H180" s="225">
        <v>25</v>
      </c>
      <c r="I180" s="12">
        <v>24.9</v>
      </c>
      <c r="J180" s="223">
        <v>7.4</v>
      </c>
      <c r="K180" s="11">
        <v>7.49</v>
      </c>
      <c r="L180" s="367">
        <v>7</v>
      </c>
      <c r="M180" s="114">
        <v>36.4</v>
      </c>
      <c r="N180" s="224">
        <v>10.1</v>
      </c>
      <c r="O180" s="12">
        <v>16.3</v>
      </c>
      <c r="P180" s="225">
        <v>20.100000000000001</v>
      </c>
      <c r="Q180" s="606">
        <v>54</v>
      </c>
      <c r="R180" s="224">
        <v>42</v>
      </c>
      <c r="S180" s="606">
        <v>76</v>
      </c>
      <c r="T180" s="224">
        <v>74</v>
      </c>
      <c r="U180" s="606">
        <v>42</v>
      </c>
      <c r="V180" s="224">
        <v>54</v>
      </c>
      <c r="W180" s="114">
        <v>34</v>
      </c>
      <c r="X180" s="224">
        <v>20</v>
      </c>
      <c r="Y180" s="11">
        <v>16.3</v>
      </c>
      <c r="Z180" s="607">
        <v>17</v>
      </c>
      <c r="AA180" s="12">
        <v>19</v>
      </c>
      <c r="AB180" s="225">
        <v>7.9</v>
      </c>
      <c r="AC180" s="614">
        <v>0.1</v>
      </c>
      <c r="AD180" s="478">
        <v>180</v>
      </c>
      <c r="AE180" s="644">
        <v>0</v>
      </c>
      <c r="AF180" s="610">
        <v>10869</v>
      </c>
      <c r="AG180" s="611">
        <v>0</v>
      </c>
      <c r="AH180" s="612">
        <v>2562</v>
      </c>
      <c r="AI180" s="80"/>
      <c r="AJ180" s="2" t="s">
        <v>182</v>
      </c>
      <c r="AK180" s="396" t="s">
        <v>11</v>
      </c>
      <c r="AL180" s="10">
        <v>28</v>
      </c>
      <c r="AM180" s="222">
        <v>27.5</v>
      </c>
      <c r="AN180" s="10">
        <v>23</v>
      </c>
      <c r="AO180" s="222">
        <v>23</v>
      </c>
    </row>
    <row r="181" spans="1:41" x14ac:dyDescent="0.2">
      <c r="A181" s="1059"/>
      <c r="B181" s="328">
        <v>45540</v>
      </c>
      <c r="C181" s="432" t="str">
        <f t="shared" si="77"/>
        <v>(木)</v>
      </c>
      <c r="D181" s="531" t="s">
        <v>400</v>
      </c>
      <c r="E181" s="474">
        <v>0</v>
      </c>
      <c r="F181" s="475">
        <v>24</v>
      </c>
      <c r="G181" s="11">
        <v>24</v>
      </c>
      <c r="H181" s="225">
        <v>24</v>
      </c>
      <c r="I181" s="12">
        <v>29.2</v>
      </c>
      <c r="J181" s="223">
        <v>6.7</v>
      </c>
      <c r="K181" s="11">
        <v>7.73</v>
      </c>
      <c r="L181" s="367">
        <v>7.05</v>
      </c>
      <c r="M181" s="114">
        <v>37.9</v>
      </c>
      <c r="N181" s="224">
        <v>9.1</v>
      </c>
      <c r="O181" s="12">
        <v>18</v>
      </c>
      <c r="P181" s="225">
        <v>18.899999999999999</v>
      </c>
      <c r="Q181" s="606">
        <v>58</v>
      </c>
      <c r="R181" s="224">
        <v>42</v>
      </c>
      <c r="S181" s="606">
        <v>68</v>
      </c>
      <c r="T181" s="224">
        <v>70</v>
      </c>
      <c r="U181" s="606">
        <v>44</v>
      </c>
      <c r="V181" s="224">
        <v>48</v>
      </c>
      <c r="W181" s="114">
        <v>24</v>
      </c>
      <c r="X181" s="224">
        <v>22</v>
      </c>
      <c r="Y181" s="11">
        <v>13.5</v>
      </c>
      <c r="Z181" s="607">
        <v>16.3</v>
      </c>
      <c r="AA181" s="12">
        <v>19</v>
      </c>
      <c r="AB181" s="225">
        <v>13.6</v>
      </c>
      <c r="AC181" s="614">
        <v>0.05</v>
      </c>
      <c r="AD181" s="478">
        <v>150</v>
      </c>
      <c r="AE181" s="644">
        <v>0</v>
      </c>
      <c r="AF181" s="610">
        <v>10397</v>
      </c>
      <c r="AG181" s="611">
        <v>0</v>
      </c>
      <c r="AH181" s="612">
        <v>2684</v>
      </c>
      <c r="AI181" s="80"/>
      <c r="AJ181" s="3" t="s">
        <v>183</v>
      </c>
      <c r="AK181" s="893" t="s">
        <v>184</v>
      </c>
      <c r="AL181" s="11">
        <v>31.6</v>
      </c>
      <c r="AM181" s="223">
        <v>6.9</v>
      </c>
      <c r="AN181" s="11">
        <v>36.9</v>
      </c>
      <c r="AO181" s="223">
        <v>7.2</v>
      </c>
    </row>
    <row r="182" spans="1:41" x14ac:dyDescent="0.2">
      <c r="A182" s="1059"/>
      <c r="B182" s="328">
        <v>45541</v>
      </c>
      <c r="C182" s="432" t="str">
        <f t="shared" si="77"/>
        <v>(金)</v>
      </c>
      <c r="D182" s="531" t="s">
        <v>400</v>
      </c>
      <c r="E182" s="474">
        <v>0</v>
      </c>
      <c r="F182" s="475">
        <v>27</v>
      </c>
      <c r="G182" s="11">
        <v>26</v>
      </c>
      <c r="H182" s="225">
        <v>25</v>
      </c>
      <c r="I182" s="12">
        <v>31.8</v>
      </c>
      <c r="J182" s="223">
        <v>6.8</v>
      </c>
      <c r="K182" s="11">
        <v>8.3699999999999992</v>
      </c>
      <c r="L182" s="367">
        <v>7.02</v>
      </c>
      <c r="M182" s="114">
        <v>37.4</v>
      </c>
      <c r="N182" s="224">
        <v>8.1999999999999993</v>
      </c>
      <c r="O182" s="12">
        <v>16.5</v>
      </c>
      <c r="P182" s="225">
        <v>18.7</v>
      </c>
      <c r="Q182" s="606">
        <v>54</v>
      </c>
      <c r="R182" s="224">
        <v>42</v>
      </c>
      <c r="S182" s="606">
        <v>74</v>
      </c>
      <c r="T182" s="224">
        <v>74</v>
      </c>
      <c r="U182" s="606">
        <v>42</v>
      </c>
      <c r="V182" s="224">
        <v>46</v>
      </c>
      <c r="W182" s="114">
        <v>32</v>
      </c>
      <c r="X182" s="224">
        <v>28</v>
      </c>
      <c r="Y182" s="11">
        <v>14.2</v>
      </c>
      <c r="Z182" s="607">
        <v>16.3</v>
      </c>
      <c r="AA182" s="12">
        <v>22.4</v>
      </c>
      <c r="AB182" s="225">
        <v>9.5</v>
      </c>
      <c r="AC182" s="614">
        <v>0.1</v>
      </c>
      <c r="AD182" s="478">
        <v>160</v>
      </c>
      <c r="AE182" s="644">
        <v>0</v>
      </c>
      <c r="AF182" s="610">
        <v>10297</v>
      </c>
      <c r="AG182" s="611">
        <v>583</v>
      </c>
      <c r="AH182" s="612">
        <v>2684</v>
      </c>
      <c r="AI182" s="80"/>
      <c r="AJ182" s="3" t="s">
        <v>12</v>
      </c>
      <c r="AK182" s="893"/>
      <c r="AL182" s="11">
        <v>8.5299999999999994</v>
      </c>
      <c r="AM182" s="223">
        <v>6.84</v>
      </c>
      <c r="AN182" s="11">
        <v>9.15</v>
      </c>
      <c r="AO182" s="223">
        <v>7.12</v>
      </c>
    </row>
    <row r="183" spans="1:41" x14ac:dyDescent="0.2">
      <c r="A183" s="1059"/>
      <c r="B183" s="328">
        <v>45542</v>
      </c>
      <c r="C183" s="432" t="str">
        <f t="shared" si="77"/>
        <v>(土)</v>
      </c>
      <c r="D183" s="531" t="s">
        <v>400</v>
      </c>
      <c r="E183" s="474">
        <v>0</v>
      </c>
      <c r="F183" s="475">
        <v>29</v>
      </c>
      <c r="G183" s="11">
        <v>26.5</v>
      </c>
      <c r="H183" s="225">
        <v>25</v>
      </c>
      <c r="I183" s="12">
        <v>28.6</v>
      </c>
      <c r="J183" s="223">
        <v>6.8</v>
      </c>
      <c r="K183" s="11">
        <v>8.4700000000000006</v>
      </c>
      <c r="L183" s="367">
        <v>7.11</v>
      </c>
      <c r="M183" s="114">
        <v>33.5</v>
      </c>
      <c r="N183" s="224">
        <v>9.5</v>
      </c>
      <c r="O183" s="12">
        <v>19.399999999999999</v>
      </c>
      <c r="P183" s="225">
        <v>21</v>
      </c>
      <c r="Q183" s="606">
        <v>62</v>
      </c>
      <c r="R183" s="224">
        <v>48</v>
      </c>
      <c r="S183" s="606">
        <v>74</v>
      </c>
      <c r="T183" s="224">
        <v>78</v>
      </c>
      <c r="U183" s="606">
        <v>46</v>
      </c>
      <c r="V183" s="224">
        <v>53</v>
      </c>
      <c r="W183" s="114">
        <v>28</v>
      </c>
      <c r="X183" s="224">
        <v>25</v>
      </c>
      <c r="Y183" s="11">
        <v>15.6</v>
      </c>
      <c r="Z183" s="607">
        <v>21.7</v>
      </c>
      <c r="AA183" s="12">
        <v>21.5</v>
      </c>
      <c r="AB183" s="225">
        <v>12.6</v>
      </c>
      <c r="AC183" s="614">
        <v>0.1</v>
      </c>
      <c r="AD183" s="478">
        <v>240</v>
      </c>
      <c r="AE183" s="644">
        <v>0</v>
      </c>
      <c r="AF183" s="610">
        <v>8541</v>
      </c>
      <c r="AG183" s="611">
        <v>748</v>
      </c>
      <c r="AH183" s="612">
        <v>2542</v>
      </c>
      <c r="AI183" s="80"/>
      <c r="AJ183" s="3" t="s">
        <v>198</v>
      </c>
      <c r="AK183" s="893" t="s">
        <v>184</v>
      </c>
      <c r="AL183" s="114">
        <v>39.4</v>
      </c>
      <c r="AM183" s="224">
        <v>9.5</v>
      </c>
      <c r="AN183" s="114">
        <v>41.4</v>
      </c>
      <c r="AO183" s="224">
        <v>9</v>
      </c>
    </row>
    <row r="184" spans="1:41" x14ac:dyDescent="0.2">
      <c r="A184" s="1059"/>
      <c r="B184" s="328">
        <v>45543</v>
      </c>
      <c r="C184" s="432" t="str">
        <f t="shared" si="77"/>
        <v>(日)</v>
      </c>
      <c r="D184" s="531" t="s">
        <v>400</v>
      </c>
      <c r="E184" s="474">
        <v>0</v>
      </c>
      <c r="F184" s="475">
        <v>28</v>
      </c>
      <c r="G184" s="11">
        <v>26</v>
      </c>
      <c r="H184" s="225">
        <v>26</v>
      </c>
      <c r="I184" s="12">
        <v>26.1</v>
      </c>
      <c r="J184" s="223">
        <v>7.4</v>
      </c>
      <c r="K184" s="11">
        <v>7.99</v>
      </c>
      <c r="L184" s="367">
        <v>7.24</v>
      </c>
      <c r="M184" s="114">
        <v>33.6</v>
      </c>
      <c r="N184" s="224">
        <v>10.7</v>
      </c>
      <c r="O184" s="12">
        <v>22.2</v>
      </c>
      <c r="P184" s="225">
        <v>21.9</v>
      </c>
      <c r="Q184" s="606">
        <v>72</v>
      </c>
      <c r="R184" s="224">
        <v>58</v>
      </c>
      <c r="S184" s="606">
        <v>88</v>
      </c>
      <c r="T184" s="224">
        <v>92</v>
      </c>
      <c r="U184" s="606">
        <v>60</v>
      </c>
      <c r="V184" s="224">
        <v>62</v>
      </c>
      <c r="W184" s="114">
        <v>28</v>
      </c>
      <c r="X184" s="224">
        <v>30</v>
      </c>
      <c r="Y184" s="11">
        <v>18.5</v>
      </c>
      <c r="Z184" s="607">
        <v>20.6</v>
      </c>
      <c r="AA184" s="12">
        <v>23.4</v>
      </c>
      <c r="AB184" s="225">
        <v>12.6</v>
      </c>
      <c r="AC184" s="614">
        <v>0.05</v>
      </c>
      <c r="AD184" s="478">
        <v>250</v>
      </c>
      <c r="AE184" s="644">
        <v>0</v>
      </c>
      <c r="AF184" s="610">
        <v>7246</v>
      </c>
      <c r="AG184" s="611">
        <v>833</v>
      </c>
      <c r="AH184" s="612">
        <v>2806</v>
      </c>
      <c r="AI184" s="80"/>
      <c r="AJ184" s="3" t="s">
        <v>185</v>
      </c>
      <c r="AK184" s="893" t="s">
        <v>13</v>
      </c>
      <c r="AL184" s="11">
        <v>24.9</v>
      </c>
      <c r="AM184" s="223">
        <v>27.3</v>
      </c>
      <c r="AN184" s="11">
        <v>29.3</v>
      </c>
      <c r="AO184" s="223">
        <v>33.299999999999997</v>
      </c>
    </row>
    <row r="185" spans="1:41" x14ac:dyDescent="0.2">
      <c r="A185" s="1059"/>
      <c r="B185" s="328">
        <v>45544</v>
      </c>
      <c r="C185" s="432" t="str">
        <f t="shared" si="77"/>
        <v>(月)</v>
      </c>
      <c r="D185" s="531" t="s">
        <v>401</v>
      </c>
      <c r="E185" s="474">
        <v>0</v>
      </c>
      <c r="F185" s="475">
        <v>26</v>
      </c>
      <c r="G185" s="11">
        <v>27</v>
      </c>
      <c r="H185" s="225">
        <v>27.5</v>
      </c>
      <c r="I185" s="12">
        <v>26.8</v>
      </c>
      <c r="J185" s="223">
        <v>7.1</v>
      </c>
      <c r="K185" s="11">
        <v>8.68</v>
      </c>
      <c r="L185" s="367">
        <v>7.09</v>
      </c>
      <c r="M185" s="114">
        <v>36.6</v>
      </c>
      <c r="N185" s="224">
        <v>10.6</v>
      </c>
      <c r="O185" s="12">
        <v>20.8</v>
      </c>
      <c r="P185" s="225">
        <v>26.1</v>
      </c>
      <c r="Q185" s="606">
        <v>70</v>
      </c>
      <c r="R185" s="224">
        <v>56</v>
      </c>
      <c r="S185" s="606">
        <v>89</v>
      </c>
      <c r="T185" s="224">
        <v>92</v>
      </c>
      <c r="U185" s="606">
        <v>60</v>
      </c>
      <c r="V185" s="224">
        <v>61</v>
      </c>
      <c r="W185" s="114">
        <v>29</v>
      </c>
      <c r="X185" s="224">
        <v>31</v>
      </c>
      <c r="Y185" s="11">
        <v>17.8</v>
      </c>
      <c r="Z185" s="607">
        <v>20.6</v>
      </c>
      <c r="AA185" s="12">
        <v>21.8</v>
      </c>
      <c r="AB185" s="225">
        <v>12.3</v>
      </c>
      <c r="AC185" s="614">
        <v>0.1</v>
      </c>
      <c r="AD185" s="478">
        <v>200</v>
      </c>
      <c r="AE185" s="644">
        <v>0</v>
      </c>
      <c r="AF185" s="610">
        <v>8976</v>
      </c>
      <c r="AG185" s="611">
        <v>1399</v>
      </c>
      <c r="AH185" s="612">
        <v>2564</v>
      </c>
      <c r="AI185" s="80"/>
      <c r="AJ185" s="3" t="s">
        <v>186</v>
      </c>
      <c r="AK185" s="893" t="s">
        <v>313</v>
      </c>
      <c r="AL185" s="114">
        <v>78</v>
      </c>
      <c r="AM185" s="224">
        <v>51</v>
      </c>
      <c r="AN185" s="114">
        <v>84</v>
      </c>
      <c r="AO185" s="224">
        <v>60</v>
      </c>
    </row>
    <row r="186" spans="1:41" x14ac:dyDescent="0.2">
      <c r="A186" s="1059"/>
      <c r="B186" s="328">
        <v>45545</v>
      </c>
      <c r="C186" s="432" t="str">
        <f t="shared" si="77"/>
        <v>(火)</v>
      </c>
      <c r="D186" s="531" t="s">
        <v>400</v>
      </c>
      <c r="E186" s="474">
        <v>0</v>
      </c>
      <c r="F186" s="475">
        <v>27</v>
      </c>
      <c r="G186" s="11">
        <v>27.5</v>
      </c>
      <c r="H186" s="225">
        <v>27</v>
      </c>
      <c r="I186" s="12">
        <v>31.7</v>
      </c>
      <c r="J186" s="223">
        <v>4.8</v>
      </c>
      <c r="K186" s="11">
        <v>8.65</v>
      </c>
      <c r="L186" s="367">
        <v>6.82</v>
      </c>
      <c r="M186" s="114">
        <v>39.700000000000003</v>
      </c>
      <c r="N186" s="224">
        <v>7.8</v>
      </c>
      <c r="O186" s="12">
        <v>22.5</v>
      </c>
      <c r="P186" s="225">
        <v>26.6</v>
      </c>
      <c r="Q186" s="606">
        <v>72</v>
      </c>
      <c r="R186" s="224">
        <v>50</v>
      </c>
      <c r="S186" s="606">
        <v>90</v>
      </c>
      <c r="T186" s="224">
        <v>92</v>
      </c>
      <c r="U186" s="606">
        <v>60</v>
      </c>
      <c r="V186" s="224">
        <v>62</v>
      </c>
      <c r="W186" s="114">
        <v>30</v>
      </c>
      <c r="X186" s="224">
        <v>30</v>
      </c>
      <c r="Y186" s="11">
        <v>18.5</v>
      </c>
      <c r="Z186" s="607">
        <v>22</v>
      </c>
      <c r="AA186" s="12">
        <v>24.6</v>
      </c>
      <c r="AB186" s="225">
        <v>10.4</v>
      </c>
      <c r="AC186" s="614">
        <v>0.1</v>
      </c>
      <c r="AD186" s="478">
        <v>190</v>
      </c>
      <c r="AE186" s="644">
        <v>0</v>
      </c>
      <c r="AF186" s="610">
        <v>12192</v>
      </c>
      <c r="AG186" s="611">
        <v>1498</v>
      </c>
      <c r="AH186" s="612">
        <v>2806</v>
      </c>
      <c r="AI186" s="80"/>
      <c r="AJ186" s="3" t="s">
        <v>187</v>
      </c>
      <c r="AK186" s="893" t="s">
        <v>313</v>
      </c>
      <c r="AL186" s="114">
        <v>92</v>
      </c>
      <c r="AM186" s="224">
        <v>92</v>
      </c>
      <c r="AN186" s="114">
        <v>104</v>
      </c>
      <c r="AO186" s="224">
        <v>108</v>
      </c>
    </row>
    <row r="187" spans="1:41" x14ac:dyDescent="0.2">
      <c r="A187" s="1059"/>
      <c r="B187" s="328">
        <v>45546</v>
      </c>
      <c r="C187" s="432" t="str">
        <f t="shared" si="77"/>
        <v>(水)</v>
      </c>
      <c r="D187" s="531" t="s">
        <v>400</v>
      </c>
      <c r="E187" s="474">
        <v>0</v>
      </c>
      <c r="F187" s="475">
        <v>30</v>
      </c>
      <c r="G187" s="11">
        <v>28</v>
      </c>
      <c r="H187" s="225">
        <v>27.5</v>
      </c>
      <c r="I187" s="12">
        <v>31.6</v>
      </c>
      <c r="J187" s="223">
        <v>6.9</v>
      </c>
      <c r="K187" s="11">
        <v>8.5299999999999994</v>
      </c>
      <c r="L187" s="367">
        <v>6.84</v>
      </c>
      <c r="M187" s="114">
        <v>39.4</v>
      </c>
      <c r="N187" s="224">
        <v>9.5</v>
      </c>
      <c r="O187" s="12">
        <v>24.9</v>
      </c>
      <c r="P187" s="225">
        <v>27.3</v>
      </c>
      <c r="Q187" s="606">
        <v>78</v>
      </c>
      <c r="R187" s="224">
        <v>51</v>
      </c>
      <c r="S187" s="606">
        <v>92</v>
      </c>
      <c r="T187" s="224">
        <v>92</v>
      </c>
      <c r="U187" s="606">
        <v>60</v>
      </c>
      <c r="V187" s="224">
        <v>62</v>
      </c>
      <c r="W187" s="114">
        <v>32</v>
      </c>
      <c r="X187" s="224">
        <v>30</v>
      </c>
      <c r="Y187" s="11">
        <v>22.7</v>
      </c>
      <c r="Z187" s="607">
        <v>22</v>
      </c>
      <c r="AA187" s="12">
        <v>23.1</v>
      </c>
      <c r="AB187" s="225">
        <v>11.4</v>
      </c>
      <c r="AC187" s="614">
        <v>0.1</v>
      </c>
      <c r="AD187" s="478">
        <v>200</v>
      </c>
      <c r="AE187" s="644">
        <v>0</v>
      </c>
      <c r="AF187" s="610">
        <v>11520</v>
      </c>
      <c r="AG187" s="611">
        <v>1165</v>
      </c>
      <c r="AH187" s="612">
        <v>2318</v>
      </c>
      <c r="AI187" s="80"/>
      <c r="AJ187" s="3" t="s">
        <v>188</v>
      </c>
      <c r="AK187" s="893" t="s">
        <v>313</v>
      </c>
      <c r="AL187" s="114">
        <v>60</v>
      </c>
      <c r="AM187" s="224">
        <v>62</v>
      </c>
      <c r="AN187" s="114">
        <v>70</v>
      </c>
      <c r="AO187" s="224">
        <v>71</v>
      </c>
    </row>
    <row r="188" spans="1:41" x14ac:dyDescent="0.2">
      <c r="A188" s="1059"/>
      <c r="B188" s="328">
        <v>45547</v>
      </c>
      <c r="C188" s="432" t="str">
        <f t="shared" si="77"/>
        <v>(木)</v>
      </c>
      <c r="D188" s="531" t="s">
        <v>400</v>
      </c>
      <c r="E188" s="474">
        <v>0</v>
      </c>
      <c r="F188" s="475">
        <v>30</v>
      </c>
      <c r="G188" s="11">
        <v>28</v>
      </c>
      <c r="H188" s="225">
        <v>26</v>
      </c>
      <c r="I188" s="12">
        <v>26.5</v>
      </c>
      <c r="J188" s="223">
        <v>6.1</v>
      </c>
      <c r="K188" s="11">
        <v>8.3000000000000007</v>
      </c>
      <c r="L188" s="367">
        <v>6.97</v>
      </c>
      <c r="M188" s="114">
        <v>33.4</v>
      </c>
      <c r="N188" s="224">
        <v>9.6</v>
      </c>
      <c r="O188" s="12">
        <v>24.2</v>
      </c>
      <c r="P188" s="225">
        <v>28.5</v>
      </c>
      <c r="Q188" s="606">
        <v>85</v>
      </c>
      <c r="R188" s="224">
        <v>57</v>
      </c>
      <c r="S188" s="606">
        <v>103</v>
      </c>
      <c r="T188" s="224">
        <v>102</v>
      </c>
      <c r="U188" s="606">
        <v>68</v>
      </c>
      <c r="V188" s="224">
        <v>68</v>
      </c>
      <c r="W188" s="114">
        <v>35</v>
      </c>
      <c r="X188" s="224">
        <v>34</v>
      </c>
      <c r="Y188" s="11">
        <v>25.6</v>
      </c>
      <c r="Z188" s="607">
        <v>28.4</v>
      </c>
      <c r="AA188" s="12">
        <v>22.4</v>
      </c>
      <c r="AB188" s="225">
        <v>12</v>
      </c>
      <c r="AC188" s="614">
        <v>0.1</v>
      </c>
      <c r="AD188" s="478">
        <v>200</v>
      </c>
      <c r="AE188" s="644">
        <v>0</v>
      </c>
      <c r="AF188" s="610">
        <v>12670</v>
      </c>
      <c r="AG188" s="611">
        <v>1248</v>
      </c>
      <c r="AH188" s="612">
        <v>2440</v>
      </c>
      <c r="AI188" s="80"/>
      <c r="AJ188" s="3" t="s">
        <v>189</v>
      </c>
      <c r="AK188" s="893" t="s">
        <v>313</v>
      </c>
      <c r="AL188" s="114">
        <v>32</v>
      </c>
      <c r="AM188" s="224">
        <v>30</v>
      </c>
      <c r="AN188" s="114">
        <v>34</v>
      </c>
      <c r="AO188" s="224">
        <v>37</v>
      </c>
    </row>
    <row r="189" spans="1:41" x14ac:dyDescent="0.2">
      <c r="A189" s="1059"/>
      <c r="B189" s="328">
        <v>45548</v>
      </c>
      <c r="C189" s="432" t="str">
        <f t="shared" si="77"/>
        <v>(金)</v>
      </c>
      <c r="D189" s="531" t="s">
        <v>400</v>
      </c>
      <c r="E189" s="474">
        <v>0</v>
      </c>
      <c r="F189" s="475">
        <v>30</v>
      </c>
      <c r="G189" s="11">
        <v>28.5</v>
      </c>
      <c r="H189" s="225">
        <v>28</v>
      </c>
      <c r="I189" s="12">
        <v>33.700000000000003</v>
      </c>
      <c r="J189" s="223">
        <v>6.6</v>
      </c>
      <c r="K189" s="11">
        <v>8.43</v>
      </c>
      <c r="L189" s="367">
        <v>7</v>
      </c>
      <c r="M189" s="114">
        <v>44.9</v>
      </c>
      <c r="N189" s="224">
        <v>10.6</v>
      </c>
      <c r="O189" s="12">
        <v>25</v>
      </c>
      <c r="P189" s="225">
        <v>27.8</v>
      </c>
      <c r="Q189" s="606">
        <v>82</v>
      </c>
      <c r="R189" s="224">
        <v>60</v>
      </c>
      <c r="S189" s="606">
        <v>97</v>
      </c>
      <c r="T189" s="224">
        <v>100</v>
      </c>
      <c r="U189" s="606">
        <v>64</v>
      </c>
      <c r="V189" s="224">
        <v>66</v>
      </c>
      <c r="W189" s="114">
        <v>33</v>
      </c>
      <c r="X189" s="224">
        <v>34</v>
      </c>
      <c r="Y189" s="11">
        <v>21.3</v>
      </c>
      <c r="Z189" s="607">
        <v>22.7</v>
      </c>
      <c r="AA189" s="12">
        <v>23.4</v>
      </c>
      <c r="AB189" s="225">
        <v>12.6</v>
      </c>
      <c r="AC189" s="614">
        <v>0.05</v>
      </c>
      <c r="AD189" s="478">
        <v>210</v>
      </c>
      <c r="AE189" s="644">
        <v>0</v>
      </c>
      <c r="AF189" s="610">
        <v>11705</v>
      </c>
      <c r="AG189" s="611">
        <v>1165</v>
      </c>
      <c r="AH189" s="612">
        <v>2318</v>
      </c>
      <c r="AI189" s="80"/>
      <c r="AJ189" s="3" t="s">
        <v>190</v>
      </c>
      <c r="AK189" s="893" t="s">
        <v>313</v>
      </c>
      <c r="AL189" s="11">
        <v>22.7</v>
      </c>
      <c r="AM189" s="225">
        <v>22</v>
      </c>
      <c r="AN189" s="12">
        <v>33.4</v>
      </c>
      <c r="AO189" s="225">
        <v>34.799999999999997</v>
      </c>
    </row>
    <row r="190" spans="1:41" x14ac:dyDescent="0.2">
      <c r="A190" s="1059"/>
      <c r="B190" s="328">
        <v>45549</v>
      </c>
      <c r="C190" s="432" t="str">
        <f t="shared" si="77"/>
        <v>(土)</v>
      </c>
      <c r="D190" s="531" t="s">
        <v>400</v>
      </c>
      <c r="E190" s="474">
        <v>0</v>
      </c>
      <c r="F190" s="475">
        <v>31</v>
      </c>
      <c r="G190" s="11">
        <v>28</v>
      </c>
      <c r="H190" s="225">
        <v>27.5</v>
      </c>
      <c r="I190" s="12">
        <v>30.3</v>
      </c>
      <c r="J190" s="223">
        <v>8</v>
      </c>
      <c r="K190" s="11">
        <v>8.8800000000000008</v>
      </c>
      <c r="L190" s="367">
        <v>6.91</v>
      </c>
      <c r="M190" s="114">
        <v>36.200000000000003</v>
      </c>
      <c r="N190" s="224">
        <v>10.6</v>
      </c>
      <c r="O190" s="12">
        <v>25.7</v>
      </c>
      <c r="P190" s="225">
        <v>29.3</v>
      </c>
      <c r="Q190" s="606">
        <v>81</v>
      </c>
      <c r="R190" s="224">
        <v>55</v>
      </c>
      <c r="S190" s="606">
        <v>106</v>
      </c>
      <c r="T190" s="224">
        <v>103</v>
      </c>
      <c r="U190" s="606">
        <v>68</v>
      </c>
      <c r="V190" s="224">
        <v>67</v>
      </c>
      <c r="W190" s="114">
        <v>38</v>
      </c>
      <c r="X190" s="224">
        <v>36</v>
      </c>
      <c r="Y190" s="11">
        <v>24.5</v>
      </c>
      <c r="Z190" s="607">
        <v>24.5</v>
      </c>
      <c r="AA190" s="12">
        <v>27.8</v>
      </c>
      <c r="AB190" s="225">
        <v>12.3</v>
      </c>
      <c r="AC190" s="614">
        <v>0</v>
      </c>
      <c r="AD190" s="478">
        <v>210</v>
      </c>
      <c r="AE190" s="644">
        <v>0</v>
      </c>
      <c r="AF190" s="610">
        <v>13574</v>
      </c>
      <c r="AG190" s="611">
        <v>1414</v>
      </c>
      <c r="AH190" s="612">
        <v>2562</v>
      </c>
      <c r="AI190" s="80"/>
      <c r="AJ190" s="3" t="s">
        <v>288</v>
      </c>
      <c r="AK190" s="893" t="s">
        <v>313</v>
      </c>
      <c r="AL190" s="11">
        <v>23.1</v>
      </c>
      <c r="AM190" s="225">
        <v>11.4</v>
      </c>
      <c r="AN190" s="12">
        <v>26.2</v>
      </c>
      <c r="AO190" s="225">
        <v>11.7</v>
      </c>
    </row>
    <row r="191" spans="1:41" x14ac:dyDescent="0.2">
      <c r="A191" s="1059"/>
      <c r="B191" s="328">
        <v>45550</v>
      </c>
      <c r="C191" s="432" t="str">
        <f t="shared" si="77"/>
        <v>(日)</v>
      </c>
      <c r="D191" s="531" t="s">
        <v>400</v>
      </c>
      <c r="E191" s="474">
        <v>0</v>
      </c>
      <c r="F191" s="475">
        <v>31</v>
      </c>
      <c r="G191" s="11">
        <v>29.5</v>
      </c>
      <c r="H191" s="225">
        <v>29</v>
      </c>
      <c r="I191" s="12">
        <v>35.700000000000003</v>
      </c>
      <c r="J191" s="223">
        <v>6.9</v>
      </c>
      <c r="K191" s="11">
        <v>9.01</v>
      </c>
      <c r="L191" s="367">
        <v>6.96</v>
      </c>
      <c r="M191" s="114">
        <v>46.9</v>
      </c>
      <c r="N191" s="224">
        <v>12.5</v>
      </c>
      <c r="O191" s="12">
        <v>25.9</v>
      </c>
      <c r="P191" s="225">
        <v>29.4</v>
      </c>
      <c r="Q191" s="606">
        <v>89</v>
      </c>
      <c r="R191" s="224">
        <v>50</v>
      </c>
      <c r="S191" s="606">
        <v>99</v>
      </c>
      <c r="T191" s="224">
        <v>98</v>
      </c>
      <c r="U191" s="606">
        <v>68</v>
      </c>
      <c r="V191" s="224">
        <v>65</v>
      </c>
      <c r="W191" s="114">
        <v>31</v>
      </c>
      <c r="X191" s="224">
        <v>33</v>
      </c>
      <c r="Y191" s="11">
        <v>26.3</v>
      </c>
      <c r="Z191" s="607">
        <v>28</v>
      </c>
      <c r="AA191" s="12">
        <v>28.4</v>
      </c>
      <c r="AB191" s="225">
        <v>12.2</v>
      </c>
      <c r="AC191" s="614">
        <v>0.05</v>
      </c>
      <c r="AD191" s="478">
        <v>200</v>
      </c>
      <c r="AE191" s="644">
        <v>0</v>
      </c>
      <c r="AF191" s="610">
        <v>13563</v>
      </c>
      <c r="AG191" s="611">
        <v>1415</v>
      </c>
      <c r="AH191" s="612">
        <v>2440</v>
      </c>
      <c r="AI191" s="80"/>
      <c r="AJ191" s="3" t="s">
        <v>289</v>
      </c>
      <c r="AK191" s="893" t="s">
        <v>313</v>
      </c>
      <c r="AL191" s="451"/>
      <c r="AM191" s="452">
        <v>0.1</v>
      </c>
      <c r="AN191" s="451"/>
      <c r="AO191" s="452">
        <v>0.05</v>
      </c>
    </row>
    <row r="192" spans="1:41" x14ac:dyDescent="0.2">
      <c r="A192" s="1059"/>
      <c r="B192" s="328">
        <v>45551</v>
      </c>
      <c r="C192" s="432" t="str">
        <f t="shared" si="77"/>
        <v>(月)</v>
      </c>
      <c r="D192" s="531" t="s">
        <v>418</v>
      </c>
      <c r="E192" s="474">
        <v>2.8</v>
      </c>
      <c r="F192" s="475">
        <v>27</v>
      </c>
      <c r="G192" s="11">
        <v>26.5</v>
      </c>
      <c r="H192" s="225">
        <v>27</v>
      </c>
      <c r="I192" s="12">
        <v>33.200000000000003</v>
      </c>
      <c r="J192" s="223">
        <v>7.6</v>
      </c>
      <c r="K192" s="11">
        <v>6.99</v>
      </c>
      <c r="L192" s="367">
        <v>6.91</v>
      </c>
      <c r="M192" s="114">
        <v>40.700000000000003</v>
      </c>
      <c r="N192" s="224">
        <v>10.5</v>
      </c>
      <c r="O192" s="12">
        <v>26.7</v>
      </c>
      <c r="P192" s="225">
        <v>29.9</v>
      </c>
      <c r="Q192" s="606">
        <v>81</v>
      </c>
      <c r="R192" s="224">
        <v>59</v>
      </c>
      <c r="S192" s="606">
        <v>96</v>
      </c>
      <c r="T192" s="224">
        <v>100</v>
      </c>
      <c r="U192" s="606">
        <v>64</v>
      </c>
      <c r="V192" s="224">
        <v>66</v>
      </c>
      <c r="W192" s="114">
        <v>32</v>
      </c>
      <c r="X192" s="224">
        <v>34</v>
      </c>
      <c r="Y192" s="11">
        <v>23.4</v>
      </c>
      <c r="Z192" s="607">
        <v>24.9</v>
      </c>
      <c r="AA192" s="12">
        <v>27.5</v>
      </c>
      <c r="AB192" s="225">
        <v>13</v>
      </c>
      <c r="AC192" s="614">
        <v>0.05</v>
      </c>
      <c r="AD192" s="478">
        <v>200</v>
      </c>
      <c r="AE192" s="644">
        <v>0</v>
      </c>
      <c r="AF192" s="610">
        <v>12820</v>
      </c>
      <c r="AG192" s="611">
        <v>1497</v>
      </c>
      <c r="AH192" s="612">
        <v>2412</v>
      </c>
      <c r="AI192" s="80"/>
      <c r="AJ192" s="3" t="s">
        <v>191</v>
      </c>
      <c r="AK192" s="893" t="s">
        <v>313</v>
      </c>
      <c r="AL192" s="114" t="s">
        <v>24</v>
      </c>
      <c r="AM192" s="224">
        <v>200</v>
      </c>
      <c r="AN192" s="276">
        <v>300</v>
      </c>
      <c r="AO192" s="224">
        <v>220</v>
      </c>
    </row>
    <row r="193" spans="1:41" x14ac:dyDescent="0.2">
      <c r="A193" s="1059"/>
      <c r="B193" s="328">
        <v>45552</v>
      </c>
      <c r="C193" s="432" t="str">
        <f t="shared" si="77"/>
        <v>(火)</v>
      </c>
      <c r="D193" s="531" t="s">
        <v>401</v>
      </c>
      <c r="E193" s="474">
        <v>0</v>
      </c>
      <c r="F193" s="475">
        <v>26</v>
      </c>
      <c r="G193" s="11">
        <v>25</v>
      </c>
      <c r="H193" s="225">
        <v>25</v>
      </c>
      <c r="I193" s="12">
        <v>32.299999999999997</v>
      </c>
      <c r="J193" s="223">
        <v>9.5</v>
      </c>
      <c r="K193" s="11">
        <v>8.56</v>
      </c>
      <c r="L193" s="367">
        <v>6.89</v>
      </c>
      <c r="M193" s="114">
        <v>41</v>
      </c>
      <c r="N193" s="224">
        <v>13.7</v>
      </c>
      <c r="O193" s="12">
        <v>25.8</v>
      </c>
      <c r="P193" s="225">
        <v>29.2</v>
      </c>
      <c r="Q193" s="606">
        <v>82</v>
      </c>
      <c r="R193" s="224">
        <v>50</v>
      </c>
      <c r="S193" s="606">
        <v>96</v>
      </c>
      <c r="T193" s="224">
        <v>94</v>
      </c>
      <c r="U193" s="606">
        <v>56</v>
      </c>
      <c r="V193" s="224">
        <v>58</v>
      </c>
      <c r="W193" s="114">
        <v>40</v>
      </c>
      <c r="X193" s="224">
        <v>36</v>
      </c>
      <c r="Y193" s="11">
        <v>23.8</v>
      </c>
      <c r="Z193" s="607">
        <v>24.9</v>
      </c>
      <c r="AA193" s="12">
        <v>27.5</v>
      </c>
      <c r="AB193" s="225">
        <v>13</v>
      </c>
      <c r="AC193" s="614">
        <v>0.1</v>
      </c>
      <c r="AD193" s="478">
        <v>230</v>
      </c>
      <c r="AE193" s="644">
        <v>0</v>
      </c>
      <c r="AF193" s="610">
        <v>13553</v>
      </c>
      <c r="AG193" s="611">
        <v>1331</v>
      </c>
      <c r="AH193" s="612">
        <v>2440</v>
      </c>
      <c r="AI193" s="80"/>
      <c r="AJ193" s="3" t="s">
        <v>192</v>
      </c>
      <c r="AK193" s="893" t="s">
        <v>313</v>
      </c>
      <c r="AL193" s="281" t="s">
        <v>24</v>
      </c>
      <c r="AM193" s="274">
        <v>0</v>
      </c>
      <c r="AN193" s="273">
        <v>1.31</v>
      </c>
      <c r="AO193" s="274">
        <v>0</v>
      </c>
    </row>
    <row r="194" spans="1:41" x14ac:dyDescent="0.2">
      <c r="A194" s="1059"/>
      <c r="B194" s="328">
        <v>45553</v>
      </c>
      <c r="C194" s="432" t="str">
        <f t="shared" si="77"/>
        <v>(水)</v>
      </c>
      <c r="D194" s="531" t="s">
        <v>419</v>
      </c>
      <c r="E194" s="474">
        <v>2</v>
      </c>
      <c r="F194" s="475">
        <v>31</v>
      </c>
      <c r="G194" s="11">
        <v>28</v>
      </c>
      <c r="H194" s="225">
        <v>26</v>
      </c>
      <c r="I194" s="12">
        <v>30.5</v>
      </c>
      <c r="J194" s="223">
        <v>8.3000000000000007</v>
      </c>
      <c r="K194" s="11">
        <v>8.76</v>
      </c>
      <c r="L194" s="367">
        <v>6.98</v>
      </c>
      <c r="M194" s="114">
        <v>41.6</v>
      </c>
      <c r="N194" s="224">
        <v>12.1</v>
      </c>
      <c r="O194" s="12">
        <v>25</v>
      </c>
      <c r="P194" s="225">
        <v>29.5</v>
      </c>
      <c r="Q194" s="606">
        <v>79</v>
      </c>
      <c r="R194" s="224">
        <v>55</v>
      </c>
      <c r="S194" s="606">
        <v>94</v>
      </c>
      <c r="T194" s="224">
        <v>105</v>
      </c>
      <c r="U194" s="606">
        <v>62</v>
      </c>
      <c r="V194" s="224">
        <v>65</v>
      </c>
      <c r="W194" s="114">
        <v>32</v>
      </c>
      <c r="X194" s="224">
        <v>40</v>
      </c>
      <c r="Y194" s="11">
        <v>30.2</v>
      </c>
      <c r="Z194" s="607">
        <v>27.7</v>
      </c>
      <c r="AA194" s="12">
        <v>25.9</v>
      </c>
      <c r="AB194" s="225">
        <v>12.9</v>
      </c>
      <c r="AC194" s="614">
        <v>0.1</v>
      </c>
      <c r="AD194" s="478">
        <v>210</v>
      </c>
      <c r="AE194" s="644">
        <v>0</v>
      </c>
      <c r="AF194" s="610">
        <v>13563</v>
      </c>
      <c r="AG194" s="611">
        <v>1248</v>
      </c>
      <c r="AH194" s="612">
        <v>2318</v>
      </c>
      <c r="AI194" s="80"/>
      <c r="AJ194" s="3" t="s">
        <v>290</v>
      </c>
      <c r="AK194" s="893" t="s">
        <v>313</v>
      </c>
      <c r="AL194" s="282" t="s">
        <v>24</v>
      </c>
      <c r="AM194" s="283" t="s">
        <v>24</v>
      </c>
      <c r="AN194" s="271">
        <v>0</v>
      </c>
      <c r="AO194" s="272">
        <v>0</v>
      </c>
    </row>
    <row r="195" spans="1:41" x14ac:dyDescent="0.2">
      <c r="A195" s="1059"/>
      <c r="B195" s="328">
        <v>45554</v>
      </c>
      <c r="C195" s="432" t="str">
        <f t="shared" si="77"/>
        <v>(木)</v>
      </c>
      <c r="D195" s="531" t="s">
        <v>418</v>
      </c>
      <c r="E195" s="474">
        <v>0.1</v>
      </c>
      <c r="F195" s="475">
        <v>28</v>
      </c>
      <c r="G195" s="11">
        <v>27</v>
      </c>
      <c r="H195" s="225">
        <v>27</v>
      </c>
      <c r="I195" s="12">
        <v>30.3</v>
      </c>
      <c r="J195" s="223">
        <v>7.4</v>
      </c>
      <c r="K195" s="11">
        <v>8.77</v>
      </c>
      <c r="L195" s="367">
        <v>6.97</v>
      </c>
      <c r="M195" s="114">
        <v>47.2</v>
      </c>
      <c r="N195" s="224">
        <v>12.1</v>
      </c>
      <c r="O195" s="12">
        <v>25.9</v>
      </c>
      <c r="P195" s="225">
        <v>28.9</v>
      </c>
      <c r="Q195" s="606">
        <v>86</v>
      </c>
      <c r="R195" s="224">
        <v>62</v>
      </c>
      <c r="S195" s="606">
        <v>98</v>
      </c>
      <c r="T195" s="224">
        <v>100</v>
      </c>
      <c r="U195" s="606">
        <v>64</v>
      </c>
      <c r="V195" s="224">
        <v>66</v>
      </c>
      <c r="W195" s="114">
        <v>34</v>
      </c>
      <c r="X195" s="224">
        <v>34</v>
      </c>
      <c r="Y195" s="11">
        <v>24.9</v>
      </c>
      <c r="Z195" s="607">
        <v>24.9</v>
      </c>
      <c r="AA195" s="12">
        <v>26.7</v>
      </c>
      <c r="AB195" s="225">
        <v>12.6</v>
      </c>
      <c r="AC195" s="614">
        <v>0.2</v>
      </c>
      <c r="AD195" s="478">
        <v>230</v>
      </c>
      <c r="AE195" s="644">
        <v>0</v>
      </c>
      <c r="AF195" s="610">
        <v>12064</v>
      </c>
      <c r="AG195" s="611">
        <v>1248</v>
      </c>
      <c r="AH195" s="612">
        <v>2318</v>
      </c>
      <c r="AI195" s="80"/>
      <c r="AJ195" s="3" t="s">
        <v>199</v>
      </c>
      <c r="AK195" s="893" t="s">
        <v>313</v>
      </c>
      <c r="AL195" s="11" t="s">
        <v>24</v>
      </c>
      <c r="AM195" s="223" t="s">
        <v>24</v>
      </c>
      <c r="AN195" s="276">
        <v>46</v>
      </c>
      <c r="AO195" s="288">
        <v>12.2</v>
      </c>
    </row>
    <row r="196" spans="1:41" x14ac:dyDescent="0.2">
      <c r="A196" s="1059"/>
      <c r="B196" s="328">
        <v>45555</v>
      </c>
      <c r="C196" s="432" t="str">
        <f t="shared" si="77"/>
        <v>(金)</v>
      </c>
      <c r="D196" s="531" t="s">
        <v>400</v>
      </c>
      <c r="E196" s="474">
        <v>0</v>
      </c>
      <c r="F196" s="475">
        <v>29</v>
      </c>
      <c r="G196" s="11">
        <v>27.5</v>
      </c>
      <c r="H196" s="225">
        <v>28</v>
      </c>
      <c r="I196" s="12">
        <v>32.6</v>
      </c>
      <c r="J196" s="223">
        <v>8.8000000000000007</v>
      </c>
      <c r="K196" s="11">
        <v>9.0299999999999994</v>
      </c>
      <c r="L196" s="367">
        <v>7.01</v>
      </c>
      <c r="M196" s="114">
        <v>40.9</v>
      </c>
      <c r="N196" s="224">
        <v>11.4</v>
      </c>
      <c r="O196" s="12">
        <v>25.4</v>
      </c>
      <c r="P196" s="225">
        <v>29</v>
      </c>
      <c r="Q196" s="606">
        <v>80</v>
      </c>
      <c r="R196" s="224">
        <v>54</v>
      </c>
      <c r="S196" s="606">
        <v>96</v>
      </c>
      <c r="T196" s="224">
        <v>96</v>
      </c>
      <c r="U196" s="606">
        <v>62</v>
      </c>
      <c r="V196" s="224">
        <v>50</v>
      </c>
      <c r="W196" s="114">
        <v>34</v>
      </c>
      <c r="X196" s="224">
        <v>46</v>
      </c>
      <c r="Y196" s="11">
        <v>24.5</v>
      </c>
      <c r="Z196" s="607">
        <v>26.3</v>
      </c>
      <c r="AA196" s="12">
        <v>26.2</v>
      </c>
      <c r="AB196" s="225">
        <v>12.6</v>
      </c>
      <c r="AC196" s="614">
        <v>0.05</v>
      </c>
      <c r="AD196" s="478">
        <v>210</v>
      </c>
      <c r="AE196" s="644">
        <v>0</v>
      </c>
      <c r="AF196" s="610">
        <v>12642</v>
      </c>
      <c r="AG196" s="611">
        <v>1082</v>
      </c>
      <c r="AH196" s="612">
        <v>2440</v>
      </c>
      <c r="AI196" s="80"/>
      <c r="AJ196" s="3" t="s">
        <v>291</v>
      </c>
      <c r="AK196" s="893"/>
      <c r="AL196" s="11" t="s">
        <v>24</v>
      </c>
      <c r="AM196" s="223" t="s">
        <v>24</v>
      </c>
      <c r="AN196" s="138">
        <v>1.05</v>
      </c>
      <c r="AO196" s="228">
        <v>-1.1200000000000001</v>
      </c>
    </row>
    <row r="197" spans="1:41" x14ac:dyDescent="0.2">
      <c r="A197" s="1059"/>
      <c r="B197" s="328">
        <v>45556</v>
      </c>
      <c r="C197" s="432" t="str">
        <f t="shared" si="77"/>
        <v>(土)</v>
      </c>
      <c r="D197" s="531" t="s">
        <v>400</v>
      </c>
      <c r="E197" s="474">
        <v>0</v>
      </c>
      <c r="F197" s="475">
        <v>30</v>
      </c>
      <c r="G197" s="11">
        <v>27.5</v>
      </c>
      <c r="H197" s="225">
        <v>26</v>
      </c>
      <c r="I197" s="12">
        <v>33.9</v>
      </c>
      <c r="J197" s="223">
        <v>8.9</v>
      </c>
      <c r="K197" s="11">
        <v>8.84</v>
      </c>
      <c r="L197" s="367">
        <v>7</v>
      </c>
      <c r="M197" s="114">
        <v>46</v>
      </c>
      <c r="N197" s="224">
        <v>12.2</v>
      </c>
      <c r="O197" s="12">
        <v>26</v>
      </c>
      <c r="P197" s="225">
        <v>30.4</v>
      </c>
      <c r="Q197" s="606">
        <v>88</v>
      </c>
      <c r="R197" s="224">
        <v>60</v>
      </c>
      <c r="S197" s="606">
        <v>102</v>
      </c>
      <c r="T197" s="224">
        <v>100</v>
      </c>
      <c r="U197" s="606">
        <v>64</v>
      </c>
      <c r="V197" s="224">
        <v>66</v>
      </c>
      <c r="W197" s="114">
        <v>38</v>
      </c>
      <c r="X197" s="224">
        <v>34</v>
      </c>
      <c r="Y197" s="11">
        <v>25.6</v>
      </c>
      <c r="Z197" s="607">
        <v>24.1</v>
      </c>
      <c r="AA197" s="12">
        <v>25.9</v>
      </c>
      <c r="AB197" s="225">
        <v>13</v>
      </c>
      <c r="AC197" s="614">
        <v>0</v>
      </c>
      <c r="AD197" s="478">
        <v>210</v>
      </c>
      <c r="AE197" s="644">
        <v>0</v>
      </c>
      <c r="AF197" s="610">
        <v>14911</v>
      </c>
      <c r="AG197" s="611">
        <v>1534</v>
      </c>
      <c r="AH197" s="612">
        <v>2482</v>
      </c>
      <c r="AI197" s="80"/>
      <c r="AJ197" s="3" t="s">
        <v>14</v>
      </c>
      <c r="AK197" s="893" t="s">
        <v>313</v>
      </c>
      <c r="AL197" s="138">
        <v>12</v>
      </c>
      <c r="AM197" s="228">
        <v>5.2</v>
      </c>
      <c r="AN197" s="138">
        <v>12.8</v>
      </c>
      <c r="AO197" s="228">
        <v>5.8</v>
      </c>
    </row>
    <row r="198" spans="1:41" x14ac:dyDescent="0.2">
      <c r="A198" s="1059"/>
      <c r="B198" s="328">
        <v>45557</v>
      </c>
      <c r="C198" s="432" t="str">
        <f t="shared" si="77"/>
        <v>(日)</v>
      </c>
      <c r="D198" s="531" t="s">
        <v>416</v>
      </c>
      <c r="E198" s="474">
        <v>0.1</v>
      </c>
      <c r="F198" s="475">
        <v>27</v>
      </c>
      <c r="G198" s="11">
        <v>26</v>
      </c>
      <c r="H198" s="225">
        <v>27</v>
      </c>
      <c r="I198" s="12">
        <v>35.299999999999997</v>
      </c>
      <c r="J198" s="223">
        <v>9.6999999999999993</v>
      </c>
      <c r="K198" s="11">
        <v>8.56</v>
      </c>
      <c r="L198" s="367">
        <v>6.85</v>
      </c>
      <c r="M198" s="114">
        <v>44.2</v>
      </c>
      <c r="N198" s="224">
        <v>13.4</v>
      </c>
      <c r="O198" s="12">
        <v>26</v>
      </c>
      <c r="P198" s="225">
        <v>31.2</v>
      </c>
      <c r="Q198" s="606">
        <v>78</v>
      </c>
      <c r="R198" s="224">
        <v>54</v>
      </c>
      <c r="S198" s="606">
        <v>94</v>
      </c>
      <c r="T198" s="224">
        <v>104</v>
      </c>
      <c r="U198" s="606">
        <v>62</v>
      </c>
      <c r="V198" s="224">
        <v>68</v>
      </c>
      <c r="W198" s="114">
        <v>32</v>
      </c>
      <c r="X198" s="224">
        <v>36</v>
      </c>
      <c r="Y198" s="11">
        <v>25.2</v>
      </c>
      <c r="Z198" s="607">
        <v>32.700000000000003</v>
      </c>
      <c r="AA198" s="12">
        <v>27.2</v>
      </c>
      <c r="AB198" s="225">
        <v>12.6</v>
      </c>
      <c r="AC198" s="614">
        <v>0.05</v>
      </c>
      <c r="AD198" s="478">
        <v>220</v>
      </c>
      <c r="AE198" s="644">
        <v>0</v>
      </c>
      <c r="AF198" s="610">
        <v>12820</v>
      </c>
      <c r="AG198" s="611">
        <v>1497</v>
      </c>
      <c r="AH198" s="612">
        <v>2440</v>
      </c>
      <c r="AI198" s="80"/>
      <c r="AJ198" s="3" t="s">
        <v>15</v>
      </c>
      <c r="AK198" s="893" t="s">
        <v>313</v>
      </c>
      <c r="AL198" s="138">
        <v>5.8</v>
      </c>
      <c r="AM198" s="228">
        <v>1.5</v>
      </c>
      <c r="AN198" s="13" t="s">
        <v>24</v>
      </c>
      <c r="AO198" s="227" t="s">
        <v>24</v>
      </c>
    </row>
    <row r="199" spans="1:41" x14ac:dyDescent="0.2">
      <c r="A199" s="1059"/>
      <c r="B199" s="328">
        <v>45558</v>
      </c>
      <c r="C199" s="432" t="str">
        <f t="shared" si="77"/>
        <v>(月)</v>
      </c>
      <c r="D199" s="531" t="s">
        <v>412</v>
      </c>
      <c r="E199" s="474">
        <v>2.8</v>
      </c>
      <c r="F199" s="475">
        <v>21</v>
      </c>
      <c r="G199" s="11">
        <v>24</v>
      </c>
      <c r="H199" s="225">
        <v>25.5</v>
      </c>
      <c r="I199" s="12">
        <v>36.5</v>
      </c>
      <c r="J199" s="223">
        <v>9.5</v>
      </c>
      <c r="K199" s="11">
        <v>8.2899999999999991</v>
      </c>
      <c r="L199" s="367">
        <v>6.84</v>
      </c>
      <c r="M199" s="114">
        <v>44.1</v>
      </c>
      <c r="N199" s="224">
        <v>13.8</v>
      </c>
      <c r="O199" s="12">
        <v>26.3</v>
      </c>
      <c r="P199" s="225">
        <v>31.5</v>
      </c>
      <c r="Q199" s="606">
        <v>84</v>
      </c>
      <c r="R199" s="224">
        <v>54</v>
      </c>
      <c r="S199" s="606">
        <v>98</v>
      </c>
      <c r="T199" s="224">
        <v>104</v>
      </c>
      <c r="U199" s="606">
        <v>62</v>
      </c>
      <c r="V199" s="224">
        <v>68</v>
      </c>
      <c r="W199" s="114">
        <v>36</v>
      </c>
      <c r="X199" s="224">
        <v>36</v>
      </c>
      <c r="Y199" s="11">
        <v>29.8</v>
      </c>
      <c r="Z199" s="607">
        <v>29.8</v>
      </c>
      <c r="AA199" s="12">
        <v>26.9</v>
      </c>
      <c r="AB199" s="225">
        <v>13.4</v>
      </c>
      <c r="AC199" s="614">
        <v>0</v>
      </c>
      <c r="AD199" s="478">
        <v>200</v>
      </c>
      <c r="AE199" s="644">
        <v>0</v>
      </c>
      <c r="AF199" s="610">
        <v>13192</v>
      </c>
      <c r="AG199" s="611">
        <v>1581</v>
      </c>
      <c r="AH199" s="612">
        <v>2562</v>
      </c>
      <c r="AI199" s="80"/>
      <c r="AJ199" s="3" t="s">
        <v>193</v>
      </c>
      <c r="AK199" s="893" t="s">
        <v>313</v>
      </c>
      <c r="AL199" s="138">
        <v>9.1</v>
      </c>
      <c r="AM199" s="228">
        <v>7.4</v>
      </c>
      <c r="AN199" s="13" t="s">
        <v>24</v>
      </c>
      <c r="AO199" s="227" t="s">
        <v>24</v>
      </c>
    </row>
    <row r="200" spans="1:41" x14ac:dyDescent="0.2">
      <c r="A200" s="1059"/>
      <c r="B200" s="328">
        <v>45559</v>
      </c>
      <c r="C200" s="432" t="str">
        <f t="shared" si="77"/>
        <v>(火)</v>
      </c>
      <c r="D200" s="531" t="s">
        <v>400</v>
      </c>
      <c r="E200" s="474">
        <v>0</v>
      </c>
      <c r="F200" s="475">
        <v>21</v>
      </c>
      <c r="G200" s="11">
        <v>22</v>
      </c>
      <c r="H200" s="225">
        <v>24</v>
      </c>
      <c r="I200" s="12">
        <v>49</v>
      </c>
      <c r="J200" s="223">
        <v>10.1</v>
      </c>
      <c r="K200" s="11">
        <v>8.02</v>
      </c>
      <c r="L200" s="367">
        <v>6.87</v>
      </c>
      <c r="M200" s="114">
        <v>56.2</v>
      </c>
      <c r="N200" s="224">
        <v>13.9</v>
      </c>
      <c r="O200" s="12">
        <v>24.4</v>
      </c>
      <c r="P200" s="225">
        <v>31.2</v>
      </c>
      <c r="Q200" s="606">
        <v>82</v>
      </c>
      <c r="R200" s="224">
        <v>56</v>
      </c>
      <c r="S200" s="606">
        <v>96</v>
      </c>
      <c r="T200" s="224">
        <v>100</v>
      </c>
      <c r="U200" s="606">
        <v>64</v>
      </c>
      <c r="V200" s="224">
        <v>66</v>
      </c>
      <c r="W200" s="114">
        <v>32</v>
      </c>
      <c r="X200" s="224">
        <v>34</v>
      </c>
      <c r="Y200" s="11">
        <v>26.3</v>
      </c>
      <c r="Z200" s="607">
        <v>30.5</v>
      </c>
      <c r="AA200" s="12">
        <v>29.4</v>
      </c>
      <c r="AB200" s="225">
        <v>12.6</v>
      </c>
      <c r="AC200" s="614">
        <v>0.05</v>
      </c>
      <c r="AD200" s="478">
        <v>220</v>
      </c>
      <c r="AE200" s="644">
        <v>0</v>
      </c>
      <c r="AF200" s="610">
        <v>13328</v>
      </c>
      <c r="AG200" s="611">
        <v>1331</v>
      </c>
      <c r="AH200" s="612">
        <v>2318</v>
      </c>
      <c r="AI200" s="80"/>
      <c r="AJ200" s="3" t="s">
        <v>16</v>
      </c>
      <c r="AK200" s="893" t="s">
        <v>313</v>
      </c>
      <c r="AL200" s="305">
        <v>0</v>
      </c>
      <c r="AM200" s="306">
        <v>0.38</v>
      </c>
      <c r="AN200" s="284" t="s">
        <v>24</v>
      </c>
      <c r="AO200" s="285" t="s">
        <v>24</v>
      </c>
    </row>
    <row r="201" spans="1:41" x14ac:dyDescent="0.2">
      <c r="A201" s="1059"/>
      <c r="B201" s="328">
        <v>45560</v>
      </c>
      <c r="C201" s="432" t="str">
        <f t="shared" si="77"/>
        <v>(水)</v>
      </c>
      <c r="D201" s="531" t="s">
        <v>409</v>
      </c>
      <c r="E201" s="474">
        <v>0.1</v>
      </c>
      <c r="F201" s="475">
        <v>19</v>
      </c>
      <c r="G201" s="11">
        <v>21</v>
      </c>
      <c r="H201" s="225">
        <v>23</v>
      </c>
      <c r="I201" s="12">
        <v>46.3</v>
      </c>
      <c r="J201" s="223">
        <v>8.3000000000000007</v>
      </c>
      <c r="K201" s="11">
        <v>8.43</v>
      </c>
      <c r="L201" s="367">
        <v>6.96</v>
      </c>
      <c r="M201" s="114">
        <v>51.6</v>
      </c>
      <c r="N201" s="224">
        <v>12.2</v>
      </c>
      <c r="O201" s="12">
        <v>24.9</v>
      </c>
      <c r="P201" s="225">
        <v>32</v>
      </c>
      <c r="Q201" s="606">
        <v>84</v>
      </c>
      <c r="R201" s="224">
        <v>62</v>
      </c>
      <c r="S201" s="606">
        <v>100</v>
      </c>
      <c r="T201" s="224">
        <v>102</v>
      </c>
      <c r="U201" s="606">
        <v>68</v>
      </c>
      <c r="V201" s="224">
        <v>70</v>
      </c>
      <c r="W201" s="114">
        <v>32</v>
      </c>
      <c r="X201" s="224">
        <v>32</v>
      </c>
      <c r="Y201" s="11">
        <v>27.7</v>
      </c>
      <c r="Z201" s="607">
        <v>28.4</v>
      </c>
      <c r="AA201" s="12">
        <v>28.8</v>
      </c>
      <c r="AB201" s="225">
        <v>12.6</v>
      </c>
      <c r="AC201" s="614">
        <v>0.1</v>
      </c>
      <c r="AD201" s="478">
        <v>230</v>
      </c>
      <c r="AE201" s="644">
        <v>0</v>
      </c>
      <c r="AF201" s="610">
        <v>11569</v>
      </c>
      <c r="AG201" s="611">
        <v>1082</v>
      </c>
      <c r="AH201" s="612">
        <v>2416</v>
      </c>
      <c r="AI201" s="80"/>
      <c r="AJ201" s="3" t="s">
        <v>195</v>
      </c>
      <c r="AK201" s="893" t="s">
        <v>313</v>
      </c>
      <c r="AL201" s="140">
        <v>1.6</v>
      </c>
      <c r="AM201" s="229">
        <v>0.91</v>
      </c>
      <c r="AN201" s="13" t="s">
        <v>24</v>
      </c>
      <c r="AO201" s="227" t="s">
        <v>24</v>
      </c>
    </row>
    <row r="202" spans="1:41" x14ac:dyDescent="0.2">
      <c r="A202" s="1059"/>
      <c r="B202" s="328">
        <v>45561</v>
      </c>
      <c r="C202" s="432" t="str">
        <f t="shared" si="77"/>
        <v>(木)</v>
      </c>
      <c r="D202" s="531" t="s">
        <v>412</v>
      </c>
      <c r="E202" s="474">
        <v>2.5</v>
      </c>
      <c r="F202" s="475">
        <v>21</v>
      </c>
      <c r="G202" s="11">
        <v>21.5</v>
      </c>
      <c r="H202" s="225">
        <v>21.5</v>
      </c>
      <c r="I202" s="12">
        <v>42.3</v>
      </c>
      <c r="J202" s="223">
        <v>6.6</v>
      </c>
      <c r="K202" s="11">
        <v>8.3800000000000008</v>
      </c>
      <c r="L202" s="367">
        <v>6.98</v>
      </c>
      <c r="M202" s="114">
        <v>46.1</v>
      </c>
      <c r="N202" s="224">
        <v>8.6999999999999993</v>
      </c>
      <c r="O202" s="12">
        <v>25</v>
      </c>
      <c r="P202" s="225">
        <v>31</v>
      </c>
      <c r="Q202" s="606">
        <v>82</v>
      </c>
      <c r="R202" s="224">
        <v>58</v>
      </c>
      <c r="S202" s="606">
        <v>104</v>
      </c>
      <c r="T202" s="224">
        <v>104</v>
      </c>
      <c r="U202" s="606">
        <v>64</v>
      </c>
      <c r="V202" s="224">
        <v>66</v>
      </c>
      <c r="W202" s="114">
        <v>40</v>
      </c>
      <c r="X202" s="224">
        <v>38</v>
      </c>
      <c r="Y202" s="11">
        <v>27</v>
      </c>
      <c r="Z202" s="607">
        <v>29.1</v>
      </c>
      <c r="AA202" s="12">
        <v>25.3</v>
      </c>
      <c r="AB202" s="225">
        <v>13</v>
      </c>
      <c r="AC202" s="614">
        <v>0.1</v>
      </c>
      <c r="AD202" s="478">
        <v>250</v>
      </c>
      <c r="AE202" s="644">
        <v>0</v>
      </c>
      <c r="AF202" s="610">
        <v>12231</v>
      </c>
      <c r="AG202" s="611">
        <v>1165</v>
      </c>
      <c r="AH202" s="612">
        <v>2562</v>
      </c>
      <c r="AI202" s="80"/>
      <c r="AJ202" s="3" t="s">
        <v>196</v>
      </c>
      <c r="AK202" s="893" t="s">
        <v>313</v>
      </c>
      <c r="AL202" s="307">
        <v>0.16</v>
      </c>
      <c r="AM202" s="308">
        <v>0</v>
      </c>
      <c r="AN202" s="286" t="s">
        <v>24</v>
      </c>
      <c r="AO202" s="287" t="s">
        <v>24</v>
      </c>
    </row>
    <row r="203" spans="1:41" x14ac:dyDescent="0.2">
      <c r="A203" s="1059"/>
      <c r="B203" s="328">
        <v>45562</v>
      </c>
      <c r="C203" s="432" t="str">
        <f t="shared" si="77"/>
        <v>(金)</v>
      </c>
      <c r="D203" s="531" t="s">
        <v>402</v>
      </c>
      <c r="E203" s="474">
        <v>29.4</v>
      </c>
      <c r="F203" s="475">
        <v>23</v>
      </c>
      <c r="G203" s="11">
        <v>23</v>
      </c>
      <c r="H203" s="225">
        <v>23</v>
      </c>
      <c r="I203" s="12">
        <v>36.9</v>
      </c>
      <c r="J203" s="223">
        <v>7.2</v>
      </c>
      <c r="K203" s="11">
        <v>9.15</v>
      </c>
      <c r="L203" s="367">
        <v>7.12</v>
      </c>
      <c r="M203" s="114">
        <v>41.4</v>
      </c>
      <c r="N203" s="224">
        <v>9</v>
      </c>
      <c r="O203" s="12">
        <v>29.3</v>
      </c>
      <c r="P203" s="225">
        <v>33.299999999999997</v>
      </c>
      <c r="Q203" s="606">
        <v>84</v>
      </c>
      <c r="R203" s="224">
        <v>60</v>
      </c>
      <c r="S203" s="606">
        <v>104</v>
      </c>
      <c r="T203" s="224">
        <v>108</v>
      </c>
      <c r="U203" s="606">
        <v>70</v>
      </c>
      <c r="V203" s="224">
        <v>71</v>
      </c>
      <c r="W203" s="114">
        <v>34</v>
      </c>
      <c r="X203" s="224">
        <v>37</v>
      </c>
      <c r="Y203" s="11">
        <v>33.4</v>
      </c>
      <c r="Z203" s="607">
        <v>34.799999999999997</v>
      </c>
      <c r="AA203" s="12">
        <v>26.2</v>
      </c>
      <c r="AB203" s="225">
        <v>11.7</v>
      </c>
      <c r="AC203" s="614">
        <v>0.05</v>
      </c>
      <c r="AD203" s="478">
        <v>220</v>
      </c>
      <c r="AE203" s="644">
        <v>0</v>
      </c>
      <c r="AF203" s="610">
        <v>14261</v>
      </c>
      <c r="AG203" s="611">
        <v>1497</v>
      </c>
      <c r="AH203" s="612">
        <v>2684</v>
      </c>
      <c r="AI203" s="80"/>
      <c r="AJ203" s="3" t="s">
        <v>197</v>
      </c>
      <c r="AK203" s="893" t="s">
        <v>313</v>
      </c>
      <c r="AL203" s="138">
        <v>23</v>
      </c>
      <c r="AM203" s="228">
        <v>52</v>
      </c>
      <c r="AN203" s="11" t="s">
        <v>24</v>
      </c>
      <c r="AO203" s="223" t="s">
        <v>24</v>
      </c>
    </row>
    <row r="204" spans="1:41" x14ac:dyDescent="0.2">
      <c r="A204" s="1059"/>
      <c r="B204" s="328">
        <v>45563</v>
      </c>
      <c r="C204" s="432" t="str">
        <f t="shared" si="77"/>
        <v>(土)</v>
      </c>
      <c r="D204" s="531" t="s">
        <v>415</v>
      </c>
      <c r="E204" s="474">
        <v>0.1</v>
      </c>
      <c r="F204" s="475">
        <v>24</v>
      </c>
      <c r="G204" s="11">
        <v>23.5</v>
      </c>
      <c r="H204" s="225">
        <v>23</v>
      </c>
      <c r="I204" s="12">
        <v>39.5</v>
      </c>
      <c r="J204" s="223">
        <v>6.1</v>
      </c>
      <c r="K204" s="11">
        <v>8.64</v>
      </c>
      <c r="L204" s="367">
        <v>6.86</v>
      </c>
      <c r="M204" s="114">
        <v>46.3</v>
      </c>
      <c r="N204" s="224">
        <v>9.1999999999999993</v>
      </c>
      <c r="O204" s="12">
        <v>26.2</v>
      </c>
      <c r="P204" s="225">
        <v>30.3</v>
      </c>
      <c r="Q204" s="606">
        <v>76</v>
      </c>
      <c r="R204" s="224">
        <v>46</v>
      </c>
      <c r="S204" s="606">
        <v>98</v>
      </c>
      <c r="T204" s="224">
        <v>94</v>
      </c>
      <c r="U204" s="606">
        <v>64</v>
      </c>
      <c r="V204" s="224">
        <v>62</v>
      </c>
      <c r="W204" s="114">
        <v>34</v>
      </c>
      <c r="X204" s="224">
        <v>32</v>
      </c>
      <c r="Y204" s="11">
        <v>21.3</v>
      </c>
      <c r="Z204" s="607">
        <v>19.2</v>
      </c>
      <c r="AA204" s="12">
        <v>27.2</v>
      </c>
      <c r="AB204" s="225">
        <v>9.8000000000000007</v>
      </c>
      <c r="AC204" s="614">
        <v>0.1</v>
      </c>
      <c r="AD204" s="478">
        <v>210</v>
      </c>
      <c r="AE204" s="644">
        <v>0</v>
      </c>
      <c r="AF204" s="610">
        <v>15000</v>
      </c>
      <c r="AG204" s="611">
        <v>1447</v>
      </c>
      <c r="AH204" s="612">
        <v>2786</v>
      </c>
      <c r="AI204" s="80"/>
      <c r="AJ204" s="3" t="s">
        <v>17</v>
      </c>
      <c r="AK204" s="893" t="s">
        <v>313</v>
      </c>
      <c r="AL204" s="138">
        <v>16</v>
      </c>
      <c r="AM204" s="228">
        <v>14</v>
      </c>
      <c r="AN204" s="11" t="s">
        <v>24</v>
      </c>
      <c r="AO204" s="223" t="s">
        <v>24</v>
      </c>
    </row>
    <row r="205" spans="1:41" x14ac:dyDescent="0.2">
      <c r="A205" s="1059"/>
      <c r="B205" s="328">
        <v>45564</v>
      </c>
      <c r="C205" s="432" t="str">
        <f t="shared" si="77"/>
        <v>(日)</v>
      </c>
      <c r="D205" s="531" t="s">
        <v>409</v>
      </c>
      <c r="E205" s="474">
        <v>0.1</v>
      </c>
      <c r="F205" s="475">
        <v>23</v>
      </c>
      <c r="G205" s="11">
        <v>22.5</v>
      </c>
      <c r="H205" s="225">
        <v>23</v>
      </c>
      <c r="I205" s="12">
        <v>35.5</v>
      </c>
      <c r="J205" s="223">
        <v>8.4</v>
      </c>
      <c r="K205" s="11">
        <v>8.3699999999999992</v>
      </c>
      <c r="L205" s="367">
        <v>6.93</v>
      </c>
      <c r="M205" s="114">
        <v>44.3</v>
      </c>
      <c r="N205" s="224">
        <v>10.7</v>
      </c>
      <c r="O205" s="12">
        <v>28.2</v>
      </c>
      <c r="P205" s="225">
        <v>27.2</v>
      </c>
      <c r="Q205" s="606">
        <v>82</v>
      </c>
      <c r="R205" s="224">
        <v>60</v>
      </c>
      <c r="S205" s="606">
        <v>98</v>
      </c>
      <c r="T205" s="224">
        <v>100</v>
      </c>
      <c r="U205" s="606">
        <v>66</v>
      </c>
      <c r="V205" s="224">
        <v>68</v>
      </c>
      <c r="W205" s="114">
        <v>32</v>
      </c>
      <c r="X205" s="224">
        <v>32</v>
      </c>
      <c r="Y205" s="11">
        <v>24.1</v>
      </c>
      <c r="Z205" s="607">
        <v>28.4</v>
      </c>
      <c r="AA205" s="12">
        <v>26.2</v>
      </c>
      <c r="AB205" s="225">
        <v>12.6</v>
      </c>
      <c r="AC205" s="614">
        <v>0.05</v>
      </c>
      <c r="AD205" s="478">
        <v>230</v>
      </c>
      <c r="AE205" s="644">
        <v>0</v>
      </c>
      <c r="AF205" s="610">
        <v>13563</v>
      </c>
      <c r="AG205" s="611">
        <v>1498</v>
      </c>
      <c r="AH205" s="612">
        <v>2806</v>
      </c>
      <c r="AI205" s="80"/>
      <c r="AJ205" s="290"/>
      <c r="AK205" s="893"/>
      <c r="AL205" s="352"/>
      <c r="AM205" s="223"/>
      <c r="AN205" s="352"/>
      <c r="AO205" s="223"/>
    </row>
    <row r="206" spans="1:41" x14ac:dyDescent="0.2">
      <c r="A206" s="1059"/>
      <c r="B206" s="329">
        <v>45565</v>
      </c>
      <c r="C206" s="432" t="str">
        <f t="shared" si="77"/>
        <v>(月)</v>
      </c>
      <c r="D206" s="534" t="s">
        <v>415</v>
      </c>
      <c r="E206" s="474">
        <v>0.1</v>
      </c>
      <c r="F206" s="475">
        <v>20</v>
      </c>
      <c r="G206" s="366">
        <v>22</v>
      </c>
      <c r="H206" s="536">
        <v>22.5</v>
      </c>
      <c r="I206" s="537">
        <v>29.7</v>
      </c>
      <c r="J206" s="300">
        <v>7.2</v>
      </c>
      <c r="K206" s="366">
        <v>7.93</v>
      </c>
      <c r="L206" s="369">
        <v>6.84</v>
      </c>
      <c r="M206" s="658">
        <v>38.5</v>
      </c>
      <c r="N206" s="538">
        <v>10</v>
      </c>
      <c r="O206" s="537">
        <v>24.2</v>
      </c>
      <c r="P206" s="536">
        <v>27.6</v>
      </c>
      <c r="Q206" s="647">
        <v>80</v>
      </c>
      <c r="R206" s="224">
        <v>40</v>
      </c>
      <c r="S206" s="606">
        <v>94</v>
      </c>
      <c r="T206" s="224">
        <v>80</v>
      </c>
      <c r="U206" s="606">
        <v>61</v>
      </c>
      <c r="V206" s="224">
        <v>53</v>
      </c>
      <c r="W206" s="114">
        <v>33</v>
      </c>
      <c r="X206" s="224">
        <v>27</v>
      </c>
      <c r="Y206" s="11">
        <v>25.6</v>
      </c>
      <c r="Z206" s="607">
        <v>28</v>
      </c>
      <c r="AA206" s="12">
        <v>21.2</v>
      </c>
      <c r="AB206" s="225">
        <v>12</v>
      </c>
      <c r="AC206" s="661">
        <v>0.05</v>
      </c>
      <c r="AD206" s="478">
        <v>250</v>
      </c>
      <c r="AE206" s="644">
        <v>0</v>
      </c>
      <c r="AF206" s="610">
        <v>11969</v>
      </c>
      <c r="AG206" s="611">
        <v>1498</v>
      </c>
      <c r="AH206" s="612">
        <v>2806</v>
      </c>
      <c r="AI206" s="80"/>
      <c r="AJ206" s="293"/>
      <c r="AK206" s="344"/>
      <c r="AL206" s="368"/>
      <c r="AM206" s="300"/>
      <c r="AN206" s="368"/>
      <c r="AO206" s="300"/>
    </row>
    <row r="207" spans="1:41" s="1" customFormat="1" ht="13.5" customHeight="1" x14ac:dyDescent="0.2">
      <c r="A207" s="1059"/>
      <c r="B207" s="1043" t="s">
        <v>239</v>
      </c>
      <c r="C207" s="1043"/>
      <c r="D207" s="479"/>
      <c r="E207" s="464">
        <f>MAX(E177:E206)</f>
        <v>87</v>
      </c>
      <c r="F207" s="480">
        <f t="shared" ref="F207:AH207" si="78">IF(COUNT(F177:F206)=0,"",MAX(F177:F206))</f>
        <v>31</v>
      </c>
      <c r="G207" s="10">
        <f t="shared" si="78"/>
        <v>29.5</v>
      </c>
      <c r="H207" s="222">
        <f t="shared" si="78"/>
        <v>29</v>
      </c>
      <c r="I207" s="466">
        <f t="shared" si="78"/>
        <v>49</v>
      </c>
      <c r="J207" s="467">
        <f t="shared" si="78"/>
        <v>10.1</v>
      </c>
      <c r="K207" s="10">
        <f t="shared" si="78"/>
        <v>9.15</v>
      </c>
      <c r="L207" s="615">
        <f t="shared" si="78"/>
        <v>7.24</v>
      </c>
      <c r="M207" s="599">
        <f t="shared" ref="M207:N207" si="79">IF(COUNT(M177:M206)=0,"",MAX(M177:M206))</f>
        <v>56.2</v>
      </c>
      <c r="N207" s="598">
        <f t="shared" si="79"/>
        <v>13.9</v>
      </c>
      <c r="O207" s="466">
        <f t="shared" si="78"/>
        <v>29.3</v>
      </c>
      <c r="P207" s="467">
        <f t="shared" si="78"/>
        <v>33.299999999999997</v>
      </c>
      <c r="Q207" s="598">
        <f t="shared" ref="Q207" si="80">IF(COUNT(Q177:Q206)=0,"",MAX(Q177:Q206))</f>
        <v>89</v>
      </c>
      <c r="R207" s="468">
        <f t="shared" si="78"/>
        <v>62</v>
      </c>
      <c r="S207" s="598">
        <f t="shared" si="78"/>
        <v>106</v>
      </c>
      <c r="T207" s="468">
        <f t="shared" ref="T207:AB207" si="81">IF(COUNT(T177:T206)=0,"",MAX(T177:T206))</f>
        <v>108</v>
      </c>
      <c r="U207" s="598">
        <f t="shared" si="81"/>
        <v>70</v>
      </c>
      <c r="V207" s="468">
        <f t="shared" si="81"/>
        <v>71</v>
      </c>
      <c r="W207" s="598">
        <f t="shared" si="81"/>
        <v>40</v>
      </c>
      <c r="X207" s="468">
        <f t="shared" si="81"/>
        <v>46</v>
      </c>
      <c r="Y207" s="10">
        <f t="shared" si="81"/>
        <v>33.4</v>
      </c>
      <c r="Z207" s="615">
        <f t="shared" si="81"/>
        <v>34.799999999999997</v>
      </c>
      <c r="AA207" s="10">
        <f t="shared" si="81"/>
        <v>29.4</v>
      </c>
      <c r="AB207" s="615">
        <f t="shared" si="81"/>
        <v>13.6</v>
      </c>
      <c r="AC207" s="618">
        <f>IF(COUNT(AC177:AC206)=0,"",MAX(AC177:AC206))</f>
        <v>0.2</v>
      </c>
      <c r="AD207" s="484">
        <f t="shared" si="78"/>
        <v>250</v>
      </c>
      <c r="AE207" s="619">
        <f t="shared" si="78"/>
        <v>0</v>
      </c>
      <c r="AF207" s="671">
        <f t="shared" si="78"/>
        <v>15000</v>
      </c>
      <c r="AG207" s="672">
        <f t="shared" si="78"/>
        <v>1581</v>
      </c>
      <c r="AH207" s="653">
        <f t="shared" si="78"/>
        <v>2806</v>
      </c>
      <c r="AI207" s="80"/>
      <c r="AJ207" s="104" t="s">
        <v>238</v>
      </c>
      <c r="AK207" s="896"/>
      <c r="AL207" s="107"/>
      <c r="AM207" s="107"/>
      <c r="AN207" s="107"/>
      <c r="AO207" s="718"/>
    </row>
    <row r="208" spans="1:41" s="1" customFormat="1" ht="13.5" customHeight="1" x14ac:dyDescent="0.2">
      <c r="A208" s="1059"/>
      <c r="B208" s="1044" t="s">
        <v>240</v>
      </c>
      <c r="C208" s="1044"/>
      <c r="D208" s="233"/>
      <c r="E208" s="234"/>
      <c r="F208" s="487">
        <f t="shared" ref="F208:AE208" si="82">IF(COUNT(F177:F206)=0,"",MIN(F177:F206))</f>
        <v>19</v>
      </c>
      <c r="G208" s="11">
        <f t="shared" si="82"/>
        <v>21</v>
      </c>
      <c r="H208" s="223">
        <f t="shared" si="82"/>
        <v>21.5</v>
      </c>
      <c r="I208" s="12">
        <f t="shared" si="82"/>
        <v>24.1</v>
      </c>
      <c r="J208" s="244">
        <f t="shared" si="82"/>
        <v>4.8</v>
      </c>
      <c r="K208" s="11">
        <f t="shared" si="82"/>
        <v>6.99</v>
      </c>
      <c r="L208" s="607">
        <f t="shared" si="82"/>
        <v>6.82</v>
      </c>
      <c r="M208" s="114">
        <f t="shared" ref="M208:N208" si="83">IF(COUNT(M177:M206)=0,"",MIN(M177:M206))</f>
        <v>33.4</v>
      </c>
      <c r="N208" s="488">
        <f t="shared" si="83"/>
        <v>7.8</v>
      </c>
      <c r="O208" s="12">
        <f t="shared" si="82"/>
        <v>16.3</v>
      </c>
      <c r="P208" s="244">
        <f t="shared" si="82"/>
        <v>18.7</v>
      </c>
      <c r="Q208" s="606">
        <f t="shared" ref="Q208" si="84">IF(COUNT(Q177:Q206)=0,"",MIN(Q177:Q206))</f>
        <v>54</v>
      </c>
      <c r="R208" s="224">
        <f t="shared" si="82"/>
        <v>40</v>
      </c>
      <c r="S208" s="606">
        <f t="shared" si="82"/>
        <v>68</v>
      </c>
      <c r="T208" s="224">
        <f t="shared" ref="T208:AB208" si="85">IF(COUNT(T177:T206)=0,"",MIN(T177:T206))</f>
        <v>70</v>
      </c>
      <c r="U208" s="606">
        <f t="shared" si="85"/>
        <v>42</v>
      </c>
      <c r="V208" s="224">
        <f t="shared" si="85"/>
        <v>46</v>
      </c>
      <c r="W208" s="606">
        <f t="shared" si="85"/>
        <v>22</v>
      </c>
      <c r="X208" s="224">
        <f t="shared" si="85"/>
        <v>20</v>
      </c>
      <c r="Y208" s="11">
        <f t="shared" si="85"/>
        <v>13.5</v>
      </c>
      <c r="Z208" s="607">
        <f t="shared" si="85"/>
        <v>16.3</v>
      </c>
      <c r="AA208" s="11">
        <f t="shared" si="85"/>
        <v>19</v>
      </c>
      <c r="AB208" s="607">
        <f t="shared" si="85"/>
        <v>7.9</v>
      </c>
      <c r="AC208" s="627">
        <f>IF(COUNT(AC177:AC206)=0,"",MIN(AC177:AC206))</f>
        <v>0</v>
      </c>
      <c r="AD208" s="491">
        <f t="shared" si="82"/>
        <v>150</v>
      </c>
      <c r="AE208" s="628">
        <f t="shared" si="82"/>
        <v>0</v>
      </c>
      <c r="AF208" s="674"/>
      <c r="AG208" s="675"/>
      <c r="AH208" s="631"/>
      <c r="AI208" s="80"/>
      <c r="AJ208" s="719" t="s">
        <v>304</v>
      </c>
      <c r="AK208" s="720"/>
      <c r="AL208" s="720"/>
      <c r="AM208" s="720"/>
      <c r="AN208" s="720"/>
      <c r="AO208" s="721"/>
    </row>
    <row r="209" spans="1:41" s="1" customFormat="1" ht="13.5" customHeight="1" x14ac:dyDescent="0.2">
      <c r="A209" s="1059"/>
      <c r="B209" s="1044" t="s">
        <v>241</v>
      </c>
      <c r="C209" s="1044"/>
      <c r="D209" s="233"/>
      <c r="E209" s="235"/>
      <c r="F209" s="494">
        <f t="shared" ref="F209:AE209" si="86">IF(COUNT(F177:F206)=0,"",AVERAGE(F177:F206))</f>
        <v>26.3</v>
      </c>
      <c r="G209" s="11">
        <f t="shared" si="86"/>
        <v>25.616666666666667</v>
      </c>
      <c r="H209" s="487">
        <f t="shared" si="86"/>
        <v>25.533333333333335</v>
      </c>
      <c r="I209" s="12">
        <f t="shared" si="86"/>
        <v>32.956666666666663</v>
      </c>
      <c r="J209" s="244">
        <f t="shared" si="86"/>
        <v>7.6066666666666665</v>
      </c>
      <c r="K209" s="11">
        <f t="shared" si="86"/>
        <v>8.3580000000000005</v>
      </c>
      <c r="L209" s="607">
        <f t="shared" si="86"/>
        <v>6.9616666666666678</v>
      </c>
      <c r="M209" s="114">
        <f t="shared" ref="M209:N209" si="87">IF(COUNT(M177:M206)=0,"",AVERAGE(M177:M206))</f>
        <v>41.74666666666667</v>
      </c>
      <c r="N209" s="488">
        <f t="shared" si="87"/>
        <v>10.69333333333333</v>
      </c>
      <c r="O209" s="12">
        <f t="shared" si="86"/>
        <v>23.626666666666665</v>
      </c>
      <c r="P209" s="244">
        <f t="shared" si="86"/>
        <v>27.060000000000002</v>
      </c>
      <c r="Q209" s="606">
        <f t="shared" ref="Q209" si="88">IF(COUNT(Q177:Q206)=0,"",AVERAGE(Q177:Q206))</f>
        <v>76.166666666666671</v>
      </c>
      <c r="R209" s="224">
        <f t="shared" si="86"/>
        <v>52.966666666666669</v>
      </c>
      <c r="S209" s="606">
        <f t="shared" si="86"/>
        <v>91.9</v>
      </c>
      <c r="T209" s="224">
        <f t="shared" ref="T209:AB209" si="89">IF(COUNT(T177:T206)=0,"",AVERAGE(T177:T206))</f>
        <v>93.466666666666669</v>
      </c>
      <c r="U209" s="606">
        <f t="shared" si="89"/>
        <v>59.56666666666667</v>
      </c>
      <c r="V209" s="224">
        <f t="shared" si="89"/>
        <v>61.2</v>
      </c>
      <c r="W209" s="606">
        <f t="shared" si="89"/>
        <v>32.333333333333336</v>
      </c>
      <c r="X209" s="224">
        <f t="shared" si="89"/>
        <v>32.266666666666666</v>
      </c>
      <c r="Y209" s="11">
        <f t="shared" si="89"/>
        <v>22.993333333333336</v>
      </c>
      <c r="Z209" s="607">
        <f t="shared" si="89"/>
        <v>24.649999999999995</v>
      </c>
      <c r="AA209" s="11">
        <f t="shared" si="89"/>
        <v>24.75333333333333</v>
      </c>
      <c r="AB209" s="607">
        <f t="shared" si="89"/>
        <v>12.060000000000002</v>
      </c>
      <c r="AC209" s="627">
        <f>IF(COUNT(AC177:AC206)=0,"",AVERAGE(AC177:AC206))</f>
        <v>7.1666666666666684E-2</v>
      </c>
      <c r="AD209" s="495">
        <f t="shared" si="86"/>
        <v>208.66666666666666</v>
      </c>
      <c r="AE209" s="628">
        <f t="shared" si="86"/>
        <v>0</v>
      </c>
      <c r="AF209" s="674"/>
      <c r="AG209" s="675"/>
      <c r="AH209" s="631"/>
      <c r="AI209" s="80"/>
      <c r="AJ209" s="722"/>
      <c r="AK209" s="892"/>
      <c r="AL209" s="723"/>
      <c r="AM209" s="723"/>
      <c r="AN209" s="723"/>
      <c r="AO209" s="724"/>
    </row>
    <row r="210" spans="1:41" s="1" customFormat="1" ht="13.5" customHeight="1" x14ac:dyDescent="0.2">
      <c r="A210" s="1060"/>
      <c r="B210" s="1045" t="s">
        <v>242</v>
      </c>
      <c r="C210" s="1045"/>
      <c r="D210" s="496"/>
      <c r="E210" s="497">
        <f>SUM(E177:E206)</f>
        <v>137.39999999999995</v>
      </c>
      <c r="F210" s="236"/>
      <c r="G210" s="237"/>
      <c r="H210" s="498"/>
      <c r="I210" s="237"/>
      <c r="J210" s="498"/>
      <c r="K210" s="499"/>
      <c r="L210" s="500"/>
      <c r="M210" s="634"/>
      <c r="N210" s="526"/>
      <c r="O210" s="501"/>
      <c r="P210" s="502"/>
      <c r="Q210" s="503"/>
      <c r="R210" s="633"/>
      <c r="S210" s="634"/>
      <c r="T210" s="526"/>
      <c r="U210" s="503"/>
      <c r="V210" s="526"/>
      <c r="W210" s="634"/>
      <c r="X210" s="526"/>
      <c r="Y210" s="499"/>
      <c r="Z210" s="635"/>
      <c r="AA210" s="636"/>
      <c r="AB210" s="637"/>
      <c r="AC210" s="638"/>
      <c r="AD210" s="238"/>
      <c r="AE210" s="639"/>
      <c r="AF210" s="684">
        <f t="shared" ref="AF210:AG210" si="90">SUM(AF177:AF206)</f>
        <v>364298</v>
      </c>
      <c r="AG210" s="640">
        <f t="shared" si="90"/>
        <v>32004</v>
      </c>
      <c r="AH210" s="641">
        <f>SUM(AH177:AH206)</f>
        <v>76462</v>
      </c>
      <c r="AI210" s="80"/>
      <c r="AJ210" s="725"/>
      <c r="AK210" s="894"/>
      <c r="AL210" s="726"/>
      <c r="AM210" s="726"/>
      <c r="AN210" s="726"/>
      <c r="AO210" s="727"/>
    </row>
    <row r="211" spans="1:41" ht="13.5" customHeight="1" x14ac:dyDescent="0.2">
      <c r="A211" s="1050" t="s">
        <v>232</v>
      </c>
      <c r="B211" s="327">
        <v>45566</v>
      </c>
      <c r="C211" s="431" t="str">
        <f>IF(B211="","",IF(WEEKDAY(B211)=1,"(日)",IF(WEEKDAY(B211)=2,"(月)",IF(WEEKDAY(B211)=3,"(火)",IF(WEEKDAY(B211)=4,"(水)",IF(WEEKDAY(B211)=5,"(木)",IF(WEEKDAY(B211)=6,"(金)","(土)")))))))</f>
        <v>(火)</v>
      </c>
      <c r="D211" s="529" t="s">
        <v>418</v>
      </c>
      <c r="E211" s="464">
        <v>2.2000000000000002</v>
      </c>
      <c r="F211" s="465">
        <v>20</v>
      </c>
      <c r="G211" s="10">
        <v>22</v>
      </c>
      <c r="H211" s="467">
        <v>22.5</v>
      </c>
      <c r="I211" s="466">
        <v>27.5</v>
      </c>
      <c r="J211" s="222">
        <v>7.2</v>
      </c>
      <c r="K211" s="10">
        <v>8.48</v>
      </c>
      <c r="L211" s="615">
        <v>6.97</v>
      </c>
      <c r="M211" s="599">
        <v>36.9</v>
      </c>
      <c r="N211" s="468">
        <v>9</v>
      </c>
      <c r="O211" s="466">
        <v>27.2</v>
      </c>
      <c r="P211" s="467">
        <v>30.3</v>
      </c>
      <c r="Q211" s="598">
        <v>74</v>
      </c>
      <c r="R211" s="468">
        <v>54</v>
      </c>
      <c r="S211" s="598">
        <v>98</v>
      </c>
      <c r="T211" s="468">
        <v>94</v>
      </c>
      <c r="U211" s="598">
        <v>68</v>
      </c>
      <c r="V211" s="468">
        <v>64</v>
      </c>
      <c r="W211" s="599">
        <v>30</v>
      </c>
      <c r="X211" s="468">
        <v>30</v>
      </c>
      <c r="Y211" s="10">
        <v>27.7</v>
      </c>
      <c r="Z211" s="600">
        <v>31.2</v>
      </c>
      <c r="AA211" s="466">
        <v>21.2</v>
      </c>
      <c r="AB211" s="467">
        <v>10.4</v>
      </c>
      <c r="AC211" s="642">
        <v>0</v>
      </c>
      <c r="AD211" s="472">
        <v>220</v>
      </c>
      <c r="AE211" s="643">
        <v>0</v>
      </c>
      <c r="AF211" s="603">
        <v>10990</v>
      </c>
      <c r="AG211" s="604">
        <v>1407</v>
      </c>
      <c r="AH211" s="605">
        <v>2684</v>
      </c>
      <c r="AI211" s="80"/>
      <c r="AJ211" s="270" t="s">
        <v>286</v>
      </c>
      <c r="AK211" s="363"/>
      <c r="AL211" s="1088">
        <v>45575</v>
      </c>
      <c r="AM211" s="1089"/>
      <c r="AN211" s="1090">
        <v>45589</v>
      </c>
      <c r="AO211" s="1091"/>
    </row>
    <row r="212" spans="1:41" x14ac:dyDescent="0.2">
      <c r="A212" s="1051"/>
      <c r="B212" s="328">
        <v>45567</v>
      </c>
      <c r="C212" s="432" t="str">
        <f t="shared" ref="C212:C241" si="91">IF(B212="","",IF(WEEKDAY(B212)=1,"(日)",IF(WEEKDAY(B212)=2,"(月)",IF(WEEKDAY(B212)=3,"(火)",IF(WEEKDAY(B212)=4,"(水)",IF(WEEKDAY(B212)=5,"(木)",IF(WEEKDAY(B212)=6,"(金)","(土)")))))))</f>
        <v>(水)</v>
      </c>
      <c r="D212" s="531" t="s">
        <v>419</v>
      </c>
      <c r="E212" s="474">
        <v>0.1</v>
      </c>
      <c r="F212" s="475">
        <v>26</v>
      </c>
      <c r="G212" s="11">
        <v>24</v>
      </c>
      <c r="H212" s="225">
        <v>23</v>
      </c>
      <c r="I212" s="12">
        <v>32.299999999999997</v>
      </c>
      <c r="J212" s="223">
        <v>7</v>
      </c>
      <c r="K212" s="11">
        <v>8.65</v>
      </c>
      <c r="L212" s="367">
        <v>7.01</v>
      </c>
      <c r="M212" s="114">
        <v>38.4</v>
      </c>
      <c r="N212" s="224">
        <v>9.8000000000000007</v>
      </c>
      <c r="O212" s="12">
        <v>24.3</v>
      </c>
      <c r="P212" s="225">
        <v>31.9</v>
      </c>
      <c r="Q212" s="606">
        <v>76</v>
      </c>
      <c r="R212" s="224">
        <v>58</v>
      </c>
      <c r="S212" s="606">
        <v>103</v>
      </c>
      <c r="T212" s="224">
        <v>109</v>
      </c>
      <c r="U212" s="606">
        <v>64</v>
      </c>
      <c r="V212" s="224">
        <v>69</v>
      </c>
      <c r="W212" s="114">
        <v>39</v>
      </c>
      <c r="X212" s="224">
        <v>40</v>
      </c>
      <c r="Y212" s="11">
        <v>35.1</v>
      </c>
      <c r="Z212" s="607">
        <v>36.200000000000003</v>
      </c>
      <c r="AA212" s="12">
        <v>24</v>
      </c>
      <c r="AB212" s="225">
        <v>12.8</v>
      </c>
      <c r="AC212" s="614">
        <v>0</v>
      </c>
      <c r="AD212" s="478">
        <v>230</v>
      </c>
      <c r="AE212" s="644">
        <v>0</v>
      </c>
      <c r="AF212" s="610">
        <v>10483</v>
      </c>
      <c r="AG212" s="611">
        <v>1664</v>
      </c>
      <c r="AH212" s="612">
        <v>2806</v>
      </c>
      <c r="AI212" s="80"/>
      <c r="AJ212" s="313" t="s">
        <v>2</v>
      </c>
      <c r="AK212" s="344" t="s">
        <v>305</v>
      </c>
      <c r="AL212" s="1078">
        <v>17</v>
      </c>
      <c r="AM212" s="1079"/>
      <c r="AN212" s="1078">
        <v>22</v>
      </c>
      <c r="AO212" s="1079"/>
    </row>
    <row r="213" spans="1:41" x14ac:dyDescent="0.2">
      <c r="A213" s="1051"/>
      <c r="B213" s="328">
        <v>45568</v>
      </c>
      <c r="C213" s="432" t="str">
        <f t="shared" si="91"/>
        <v>(木)</v>
      </c>
      <c r="D213" s="531" t="s">
        <v>416</v>
      </c>
      <c r="E213" s="474">
        <v>17.5</v>
      </c>
      <c r="F213" s="475">
        <v>23</v>
      </c>
      <c r="G213" s="11">
        <v>23.5</v>
      </c>
      <c r="H213" s="225">
        <v>23.5</v>
      </c>
      <c r="I213" s="12">
        <v>31.7</v>
      </c>
      <c r="J213" s="223">
        <v>7.7</v>
      </c>
      <c r="K213" s="11">
        <v>8.99</v>
      </c>
      <c r="L213" s="367">
        <v>7.07</v>
      </c>
      <c r="M213" s="114">
        <v>43.3</v>
      </c>
      <c r="N213" s="224">
        <v>11.9</v>
      </c>
      <c r="O213" s="12">
        <v>23.4</v>
      </c>
      <c r="P213" s="225">
        <v>28.3</v>
      </c>
      <c r="Q213" s="606">
        <v>80</v>
      </c>
      <c r="R213" s="224">
        <v>64</v>
      </c>
      <c r="S213" s="606">
        <v>92</v>
      </c>
      <c r="T213" s="224">
        <v>100</v>
      </c>
      <c r="U213" s="606">
        <v>60</v>
      </c>
      <c r="V213" s="224">
        <v>64</v>
      </c>
      <c r="W213" s="114">
        <v>32</v>
      </c>
      <c r="X213" s="224">
        <v>36</v>
      </c>
      <c r="Y213" s="11">
        <v>25.6</v>
      </c>
      <c r="Z213" s="607">
        <v>28.4</v>
      </c>
      <c r="AA213" s="12">
        <v>24.6</v>
      </c>
      <c r="AB213" s="225">
        <v>13.6</v>
      </c>
      <c r="AC213" s="614">
        <v>0</v>
      </c>
      <c r="AD213" s="478">
        <v>220</v>
      </c>
      <c r="AE213" s="644">
        <v>0</v>
      </c>
      <c r="AF213" s="610">
        <v>10337</v>
      </c>
      <c r="AG213" s="611">
        <v>1664</v>
      </c>
      <c r="AH213" s="612">
        <v>2804</v>
      </c>
      <c r="AI213" s="80"/>
      <c r="AJ213" s="4" t="s">
        <v>19</v>
      </c>
      <c r="AK213" s="5" t="s">
        <v>20</v>
      </c>
      <c r="AL213" s="6" t="s">
        <v>21</v>
      </c>
      <c r="AM213" s="5" t="s">
        <v>22</v>
      </c>
      <c r="AN213" s="6" t="s">
        <v>21</v>
      </c>
      <c r="AO213" s="5" t="s">
        <v>22</v>
      </c>
    </row>
    <row r="214" spans="1:41" x14ac:dyDescent="0.2">
      <c r="A214" s="1051"/>
      <c r="B214" s="328">
        <v>45569</v>
      </c>
      <c r="C214" s="432" t="str">
        <f t="shared" si="91"/>
        <v>(金)</v>
      </c>
      <c r="D214" s="531" t="s">
        <v>419</v>
      </c>
      <c r="E214" s="474">
        <v>1.8</v>
      </c>
      <c r="F214" s="475">
        <v>28</v>
      </c>
      <c r="G214" s="11">
        <v>26</v>
      </c>
      <c r="H214" s="225">
        <v>24</v>
      </c>
      <c r="I214" s="12">
        <v>33.9</v>
      </c>
      <c r="J214" s="223">
        <v>9.1999999999999993</v>
      </c>
      <c r="K214" s="11">
        <v>8.99</v>
      </c>
      <c r="L214" s="367">
        <v>7.07</v>
      </c>
      <c r="M214" s="114">
        <v>41.8</v>
      </c>
      <c r="N214" s="224">
        <v>13</v>
      </c>
      <c r="O214" s="12">
        <v>23.4</v>
      </c>
      <c r="P214" s="225">
        <v>29</v>
      </c>
      <c r="Q214" s="606">
        <v>83</v>
      </c>
      <c r="R214" s="224">
        <v>60</v>
      </c>
      <c r="S214" s="606">
        <v>108</v>
      </c>
      <c r="T214" s="224">
        <v>110</v>
      </c>
      <c r="U214" s="606">
        <v>65</v>
      </c>
      <c r="V214" s="224">
        <v>66</v>
      </c>
      <c r="W214" s="114">
        <v>43</v>
      </c>
      <c r="X214" s="224">
        <v>44</v>
      </c>
      <c r="Y214" s="11">
        <v>30.5</v>
      </c>
      <c r="Z214" s="607">
        <v>30.5</v>
      </c>
      <c r="AA214" s="12">
        <v>26.2</v>
      </c>
      <c r="AB214" s="225">
        <v>14.7</v>
      </c>
      <c r="AC214" s="614">
        <v>0.05</v>
      </c>
      <c r="AD214" s="478">
        <v>220</v>
      </c>
      <c r="AE214" s="644">
        <v>0</v>
      </c>
      <c r="AF214" s="610">
        <v>10219</v>
      </c>
      <c r="AG214" s="611">
        <v>1581</v>
      </c>
      <c r="AH214" s="612">
        <v>2684</v>
      </c>
      <c r="AI214" s="80"/>
      <c r="AJ214" s="2" t="s">
        <v>182</v>
      </c>
      <c r="AK214" s="396" t="s">
        <v>11</v>
      </c>
      <c r="AL214" s="10">
        <v>18.5</v>
      </c>
      <c r="AM214" s="222">
        <v>19</v>
      </c>
      <c r="AN214" s="10">
        <v>21.5</v>
      </c>
      <c r="AO214" s="222">
        <v>21.5</v>
      </c>
    </row>
    <row r="215" spans="1:41" x14ac:dyDescent="0.2">
      <c r="A215" s="1051"/>
      <c r="B215" s="328">
        <v>45570</v>
      </c>
      <c r="C215" s="432" t="str">
        <f t="shared" si="91"/>
        <v>(土)</v>
      </c>
      <c r="D215" s="531" t="s">
        <v>402</v>
      </c>
      <c r="E215" s="474">
        <v>3.2</v>
      </c>
      <c r="F215" s="475">
        <v>22</v>
      </c>
      <c r="G215" s="11">
        <v>23</v>
      </c>
      <c r="H215" s="225">
        <v>24.5</v>
      </c>
      <c r="I215" s="12">
        <v>31.6</v>
      </c>
      <c r="J215" s="223">
        <v>7.1</v>
      </c>
      <c r="K215" s="11">
        <v>9.1300000000000008</v>
      </c>
      <c r="L215" s="367">
        <v>7.04</v>
      </c>
      <c r="M215" s="114">
        <v>44</v>
      </c>
      <c r="N215" s="224">
        <v>14.7</v>
      </c>
      <c r="O215" s="12">
        <v>28.1</v>
      </c>
      <c r="P215" s="225">
        <v>30</v>
      </c>
      <c r="Q215" s="606">
        <v>84</v>
      </c>
      <c r="R215" s="224">
        <v>61</v>
      </c>
      <c r="S215" s="606">
        <v>97</v>
      </c>
      <c r="T215" s="224">
        <v>107</v>
      </c>
      <c r="U215" s="606">
        <v>60</v>
      </c>
      <c r="V215" s="224">
        <v>65</v>
      </c>
      <c r="W215" s="114">
        <v>37</v>
      </c>
      <c r="X215" s="224">
        <v>42</v>
      </c>
      <c r="Y215" s="11">
        <v>32</v>
      </c>
      <c r="Z215" s="607">
        <v>29.5</v>
      </c>
      <c r="AA215" s="12">
        <v>26.2</v>
      </c>
      <c r="AB215" s="225">
        <v>12.2</v>
      </c>
      <c r="AC215" s="614">
        <v>0.1</v>
      </c>
      <c r="AD215" s="478">
        <v>230</v>
      </c>
      <c r="AE215" s="644">
        <v>0</v>
      </c>
      <c r="AF215" s="610">
        <v>10409</v>
      </c>
      <c r="AG215" s="611">
        <v>1581</v>
      </c>
      <c r="AH215" s="612">
        <v>2684</v>
      </c>
      <c r="AI215" s="80"/>
      <c r="AJ215" s="3" t="s">
        <v>183</v>
      </c>
      <c r="AK215" s="893" t="s">
        <v>184</v>
      </c>
      <c r="AL215" s="11">
        <v>24.7</v>
      </c>
      <c r="AM215" s="223">
        <v>7.6</v>
      </c>
      <c r="AN215" s="11">
        <v>28.2</v>
      </c>
      <c r="AO215" s="223">
        <v>7.2</v>
      </c>
    </row>
    <row r="216" spans="1:41" x14ac:dyDescent="0.2">
      <c r="A216" s="1051"/>
      <c r="B216" s="328">
        <v>45571</v>
      </c>
      <c r="C216" s="432" t="str">
        <f t="shared" si="91"/>
        <v>(日)</v>
      </c>
      <c r="D216" s="531" t="s">
        <v>459</v>
      </c>
      <c r="E216" s="474">
        <v>0.1</v>
      </c>
      <c r="F216" s="475">
        <v>21</v>
      </c>
      <c r="G216" s="11">
        <v>22.5</v>
      </c>
      <c r="H216" s="225">
        <v>23</v>
      </c>
      <c r="I216" s="12">
        <v>28.6</v>
      </c>
      <c r="J216" s="223">
        <v>10.3</v>
      </c>
      <c r="K216" s="11">
        <v>8.68</v>
      </c>
      <c r="L216" s="367">
        <v>7.03</v>
      </c>
      <c r="M216" s="114">
        <v>39.9</v>
      </c>
      <c r="N216" s="224">
        <v>14.2</v>
      </c>
      <c r="O216" s="12">
        <v>28</v>
      </c>
      <c r="P216" s="225">
        <v>31.9</v>
      </c>
      <c r="Q216" s="606">
        <v>88</v>
      </c>
      <c r="R216" s="224">
        <v>58</v>
      </c>
      <c r="S216" s="606">
        <v>103</v>
      </c>
      <c r="T216" s="224">
        <v>102</v>
      </c>
      <c r="U216" s="606">
        <v>65</v>
      </c>
      <c r="V216" s="224">
        <v>67</v>
      </c>
      <c r="W216" s="114">
        <v>38</v>
      </c>
      <c r="X216" s="224">
        <v>35</v>
      </c>
      <c r="Y216" s="11">
        <v>29.1</v>
      </c>
      <c r="Z216" s="607">
        <v>33.4</v>
      </c>
      <c r="AA216" s="12">
        <v>27.5</v>
      </c>
      <c r="AB216" s="225">
        <v>12</v>
      </c>
      <c r="AC216" s="614">
        <v>0.05</v>
      </c>
      <c r="AD216" s="478">
        <v>250</v>
      </c>
      <c r="AE216" s="644">
        <v>0</v>
      </c>
      <c r="AF216" s="610">
        <v>9848</v>
      </c>
      <c r="AG216" s="611">
        <v>1497</v>
      </c>
      <c r="AH216" s="612">
        <v>2562</v>
      </c>
      <c r="AI216" s="80"/>
      <c r="AJ216" s="3" t="s">
        <v>12</v>
      </c>
      <c r="AK216" s="893"/>
      <c r="AL216" s="11">
        <v>8.06</v>
      </c>
      <c r="AM216" s="223">
        <v>6.91</v>
      </c>
      <c r="AN216" s="11">
        <v>9.3000000000000007</v>
      </c>
      <c r="AO216" s="223">
        <v>7.2</v>
      </c>
    </row>
    <row r="217" spans="1:41" x14ac:dyDescent="0.2">
      <c r="A217" s="1051"/>
      <c r="B217" s="328">
        <v>45572</v>
      </c>
      <c r="C217" s="432" t="str">
        <f t="shared" si="91"/>
        <v>(月)</v>
      </c>
      <c r="D217" s="531" t="s">
        <v>400</v>
      </c>
      <c r="E217" s="474">
        <v>0</v>
      </c>
      <c r="F217" s="475">
        <v>25</v>
      </c>
      <c r="G217" s="11">
        <v>23.5</v>
      </c>
      <c r="H217" s="225">
        <v>22.5</v>
      </c>
      <c r="I217" s="12">
        <v>28.9</v>
      </c>
      <c r="J217" s="223">
        <v>10</v>
      </c>
      <c r="K217" s="11">
        <v>8.9499999999999993</v>
      </c>
      <c r="L217" s="367">
        <v>7.03</v>
      </c>
      <c r="M217" s="114">
        <v>37.6</v>
      </c>
      <c r="N217" s="224">
        <v>13.5</v>
      </c>
      <c r="O217" s="12">
        <v>28</v>
      </c>
      <c r="P217" s="225">
        <v>30.1</v>
      </c>
      <c r="Q217" s="606">
        <v>72</v>
      </c>
      <c r="R217" s="224">
        <v>44</v>
      </c>
      <c r="S217" s="606">
        <v>100</v>
      </c>
      <c r="T217" s="224">
        <v>98</v>
      </c>
      <c r="U217" s="606">
        <v>66</v>
      </c>
      <c r="V217" s="224">
        <v>64</v>
      </c>
      <c r="W217" s="114">
        <v>34</v>
      </c>
      <c r="X217" s="224">
        <v>34</v>
      </c>
      <c r="Y217" s="11">
        <v>31.2</v>
      </c>
      <c r="Z217" s="607">
        <v>31.2</v>
      </c>
      <c r="AA217" s="12">
        <v>26.7</v>
      </c>
      <c r="AB217" s="225">
        <v>12</v>
      </c>
      <c r="AC217" s="614">
        <v>0.1</v>
      </c>
      <c r="AD217" s="478">
        <v>250</v>
      </c>
      <c r="AE217" s="644">
        <v>0</v>
      </c>
      <c r="AF217" s="610">
        <v>10414</v>
      </c>
      <c r="AG217" s="611">
        <v>1414</v>
      </c>
      <c r="AH217" s="612">
        <v>2562</v>
      </c>
      <c r="AI217" s="80"/>
      <c r="AJ217" s="3" t="s">
        <v>198</v>
      </c>
      <c r="AK217" s="893" t="s">
        <v>184</v>
      </c>
      <c r="AL217" s="114">
        <v>37.9</v>
      </c>
      <c r="AM217" s="224">
        <v>10.3</v>
      </c>
      <c r="AN217" s="114">
        <v>32.4</v>
      </c>
      <c r="AO217" s="224">
        <v>8.1</v>
      </c>
    </row>
    <row r="218" spans="1:41" x14ac:dyDescent="0.2">
      <c r="A218" s="1051"/>
      <c r="B218" s="328">
        <v>45573</v>
      </c>
      <c r="C218" s="432" t="str">
        <f t="shared" si="91"/>
        <v>(火)</v>
      </c>
      <c r="D218" s="531" t="s">
        <v>402</v>
      </c>
      <c r="E218" s="474">
        <v>18.100000000000001</v>
      </c>
      <c r="F218" s="475">
        <v>20</v>
      </c>
      <c r="G218" s="11">
        <v>22</v>
      </c>
      <c r="H218" s="225">
        <v>24</v>
      </c>
      <c r="I218" s="12">
        <v>37.9</v>
      </c>
      <c r="J218" s="223">
        <v>8.6</v>
      </c>
      <c r="K218" s="11">
        <v>9.01</v>
      </c>
      <c r="L218" s="367">
        <v>7.15</v>
      </c>
      <c r="M218" s="114">
        <v>48.7</v>
      </c>
      <c r="N218" s="224">
        <v>11.7</v>
      </c>
      <c r="O218" s="12">
        <v>22.9</v>
      </c>
      <c r="P218" s="225">
        <v>29.5</v>
      </c>
      <c r="Q218" s="606">
        <v>75</v>
      </c>
      <c r="R218" s="224">
        <v>59</v>
      </c>
      <c r="S218" s="606">
        <v>107</v>
      </c>
      <c r="T218" s="224">
        <v>112</v>
      </c>
      <c r="U218" s="606">
        <v>62</v>
      </c>
      <c r="V218" s="224">
        <v>68</v>
      </c>
      <c r="W218" s="114">
        <v>45</v>
      </c>
      <c r="X218" s="224">
        <v>44</v>
      </c>
      <c r="Y218" s="11">
        <v>31.9</v>
      </c>
      <c r="Z218" s="607">
        <v>33</v>
      </c>
      <c r="AA218" s="12">
        <v>27.9</v>
      </c>
      <c r="AB218" s="225">
        <v>12.8</v>
      </c>
      <c r="AC218" s="614">
        <v>0</v>
      </c>
      <c r="AD218" s="478">
        <v>240</v>
      </c>
      <c r="AE218" s="644">
        <v>0</v>
      </c>
      <c r="AF218" s="610">
        <v>10591</v>
      </c>
      <c r="AG218" s="611">
        <v>1498</v>
      </c>
      <c r="AH218" s="612">
        <v>2458</v>
      </c>
      <c r="AI218" s="80"/>
      <c r="AJ218" s="3" t="s">
        <v>185</v>
      </c>
      <c r="AK218" s="893" t="s">
        <v>13</v>
      </c>
      <c r="AL218" s="11">
        <v>21.1</v>
      </c>
      <c r="AM218" s="223">
        <v>22.2</v>
      </c>
      <c r="AN218" s="11">
        <v>27.6</v>
      </c>
      <c r="AO218" s="223">
        <v>30.5</v>
      </c>
    </row>
    <row r="219" spans="1:41" x14ac:dyDescent="0.2">
      <c r="A219" s="1051"/>
      <c r="B219" s="328">
        <v>45574</v>
      </c>
      <c r="C219" s="432" t="str">
        <f t="shared" si="91"/>
        <v>(水)</v>
      </c>
      <c r="D219" s="531" t="s">
        <v>402</v>
      </c>
      <c r="E219" s="474">
        <v>77.3</v>
      </c>
      <c r="F219" s="475">
        <v>16</v>
      </c>
      <c r="G219" s="11">
        <v>18</v>
      </c>
      <c r="H219" s="225">
        <v>21</v>
      </c>
      <c r="I219" s="12">
        <v>32</v>
      </c>
      <c r="J219" s="223">
        <v>5.9</v>
      </c>
      <c r="K219" s="11">
        <v>8.3800000000000008</v>
      </c>
      <c r="L219" s="367">
        <v>7.05</v>
      </c>
      <c r="M219" s="114">
        <v>44.2</v>
      </c>
      <c r="N219" s="224">
        <v>8.6999999999999993</v>
      </c>
      <c r="O219" s="12">
        <v>24.4</v>
      </c>
      <c r="P219" s="225">
        <v>28.6</v>
      </c>
      <c r="Q219" s="606">
        <v>78</v>
      </c>
      <c r="R219" s="224">
        <v>54</v>
      </c>
      <c r="S219" s="606">
        <v>90</v>
      </c>
      <c r="T219" s="224">
        <v>100</v>
      </c>
      <c r="U219" s="606">
        <v>60</v>
      </c>
      <c r="V219" s="224">
        <v>62</v>
      </c>
      <c r="W219" s="114">
        <v>30</v>
      </c>
      <c r="X219" s="224">
        <v>38</v>
      </c>
      <c r="Y219" s="11">
        <v>27</v>
      </c>
      <c r="Z219" s="607">
        <v>32.700000000000003</v>
      </c>
      <c r="AA219" s="12">
        <v>24.5</v>
      </c>
      <c r="AB219" s="225">
        <v>9.8000000000000007</v>
      </c>
      <c r="AC219" s="614">
        <v>0.05</v>
      </c>
      <c r="AD219" s="478">
        <v>190</v>
      </c>
      <c r="AE219" s="644">
        <v>0.21</v>
      </c>
      <c r="AF219" s="610">
        <v>10994</v>
      </c>
      <c r="AG219" s="611">
        <v>1165</v>
      </c>
      <c r="AH219" s="612">
        <v>2684</v>
      </c>
      <c r="AI219" s="80"/>
      <c r="AJ219" s="3" t="s">
        <v>186</v>
      </c>
      <c r="AK219" s="893" t="s">
        <v>313</v>
      </c>
      <c r="AL219" s="114">
        <v>67</v>
      </c>
      <c r="AM219" s="224">
        <v>43</v>
      </c>
      <c r="AN219" s="114">
        <v>80</v>
      </c>
      <c r="AO219" s="224">
        <v>60</v>
      </c>
    </row>
    <row r="220" spans="1:41" x14ac:dyDescent="0.2">
      <c r="A220" s="1051"/>
      <c r="B220" s="328">
        <v>45575</v>
      </c>
      <c r="C220" s="432" t="str">
        <f t="shared" si="91"/>
        <v>(木)</v>
      </c>
      <c r="D220" s="531" t="s">
        <v>401</v>
      </c>
      <c r="E220" s="474">
        <v>0</v>
      </c>
      <c r="F220" s="475">
        <v>17</v>
      </c>
      <c r="G220" s="11">
        <v>18.5</v>
      </c>
      <c r="H220" s="225">
        <v>19</v>
      </c>
      <c r="I220" s="12">
        <v>24.7</v>
      </c>
      <c r="J220" s="223">
        <v>7.6</v>
      </c>
      <c r="K220" s="11">
        <v>8.06</v>
      </c>
      <c r="L220" s="367">
        <v>6.91</v>
      </c>
      <c r="M220" s="114">
        <v>37.9</v>
      </c>
      <c r="N220" s="224">
        <v>10.3</v>
      </c>
      <c r="O220" s="12">
        <v>21.1</v>
      </c>
      <c r="P220" s="225">
        <v>22.2</v>
      </c>
      <c r="Q220" s="606">
        <v>67</v>
      </c>
      <c r="R220" s="224">
        <v>43</v>
      </c>
      <c r="S220" s="606">
        <v>80</v>
      </c>
      <c r="T220" s="224">
        <v>102</v>
      </c>
      <c r="U220" s="606">
        <v>66</v>
      </c>
      <c r="V220" s="224">
        <v>54</v>
      </c>
      <c r="W220" s="114">
        <v>14</v>
      </c>
      <c r="X220" s="224">
        <v>48</v>
      </c>
      <c r="Y220" s="11">
        <v>24.9</v>
      </c>
      <c r="Z220" s="607">
        <v>26.3</v>
      </c>
      <c r="AA220" s="12">
        <v>19.3</v>
      </c>
      <c r="AB220" s="225">
        <v>10.9</v>
      </c>
      <c r="AC220" s="614">
        <v>0.05</v>
      </c>
      <c r="AD220" s="478">
        <v>180</v>
      </c>
      <c r="AE220" s="644">
        <v>0</v>
      </c>
      <c r="AF220" s="610">
        <v>8996</v>
      </c>
      <c r="AG220" s="611">
        <v>699</v>
      </c>
      <c r="AH220" s="612">
        <v>2562</v>
      </c>
      <c r="AI220" s="80"/>
      <c r="AJ220" s="3" t="s">
        <v>187</v>
      </c>
      <c r="AK220" s="893" t="s">
        <v>313</v>
      </c>
      <c r="AL220" s="114">
        <v>80</v>
      </c>
      <c r="AM220" s="224">
        <v>102</v>
      </c>
      <c r="AN220" s="114">
        <v>106</v>
      </c>
      <c r="AO220" s="224">
        <v>104</v>
      </c>
    </row>
    <row r="221" spans="1:41" x14ac:dyDescent="0.2">
      <c r="A221" s="1051"/>
      <c r="B221" s="328">
        <v>45576</v>
      </c>
      <c r="C221" s="432" t="str">
        <f t="shared" si="91"/>
        <v>(金)</v>
      </c>
      <c r="D221" s="531" t="s">
        <v>400</v>
      </c>
      <c r="E221" s="474">
        <v>0</v>
      </c>
      <c r="F221" s="475">
        <v>17</v>
      </c>
      <c r="G221" s="11">
        <v>19</v>
      </c>
      <c r="H221" s="225">
        <v>19</v>
      </c>
      <c r="I221" s="12">
        <v>17.600000000000001</v>
      </c>
      <c r="J221" s="223">
        <v>6.9</v>
      </c>
      <c r="K221" s="11">
        <v>7.6</v>
      </c>
      <c r="L221" s="367">
        <v>6.86</v>
      </c>
      <c r="M221" s="114">
        <v>33.299999999999997</v>
      </c>
      <c r="N221" s="224">
        <v>10.6</v>
      </c>
      <c r="O221" s="12">
        <v>19.8</v>
      </c>
      <c r="P221" s="225">
        <v>20.2</v>
      </c>
      <c r="Q221" s="606">
        <v>62</v>
      </c>
      <c r="R221" s="224">
        <v>37</v>
      </c>
      <c r="S221" s="606">
        <v>78</v>
      </c>
      <c r="T221" s="224">
        <v>113</v>
      </c>
      <c r="U221" s="606">
        <v>50</v>
      </c>
      <c r="V221" s="224">
        <v>49</v>
      </c>
      <c r="W221" s="114">
        <v>28</v>
      </c>
      <c r="X221" s="224">
        <v>64</v>
      </c>
      <c r="Y221" s="11">
        <v>17.8</v>
      </c>
      <c r="Z221" s="607">
        <v>21.7</v>
      </c>
      <c r="AA221" s="12">
        <v>19.3</v>
      </c>
      <c r="AB221" s="225">
        <v>10.3</v>
      </c>
      <c r="AC221" s="614">
        <v>0.05</v>
      </c>
      <c r="AD221" s="478">
        <v>190</v>
      </c>
      <c r="AE221" s="644">
        <v>0.25</v>
      </c>
      <c r="AF221" s="610">
        <v>10689</v>
      </c>
      <c r="AG221" s="611">
        <v>665</v>
      </c>
      <c r="AH221" s="612">
        <v>2684</v>
      </c>
      <c r="AI221" s="80"/>
      <c r="AJ221" s="3" t="s">
        <v>188</v>
      </c>
      <c r="AK221" s="893" t="s">
        <v>313</v>
      </c>
      <c r="AL221" s="114">
        <v>66</v>
      </c>
      <c r="AM221" s="224">
        <v>54</v>
      </c>
      <c r="AN221" s="114">
        <v>64</v>
      </c>
      <c r="AO221" s="224">
        <v>67</v>
      </c>
    </row>
    <row r="222" spans="1:41" x14ac:dyDescent="0.2">
      <c r="A222" s="1051"/>
      <c r="B222" s="328">
        <v>45577</v>
      </c>
      <c r="C222" s="432" t="str">
        <f t="shared" si="91"/>
        <v>(土)</v>
      </c>
      <c r="D222" s="531" t="s">
        <v>400</v>
      </c>
      <c r="E222" s="474">
        <v>0</v>
      </c>
      <c r="F222" s="475">
        <v>20</v>
      </c>
      <c r="G222" s="11">
        <v>19.5</v>
      </c>
      <c r="H222" s="225">
        <v>20</v>
      </c>
      <c r="I222" s="12">
        <v>18.399999999999999</v>
      </c>
      <c r="J222" s="223">
        <v>7.8</v>
      </c>
      <c r="K222" s="11">
        <v>8.81</v>
      </c>
      <c r="L222" s="367">
        <v>7.03</v>
      </c>
      <c r="M222" s="114">
        <v>34.5</v>
      </c>
      <c r="N222" s="224">
        <v>11.5</v>
      </c>
      <c r="O222" s="12">
        <v>20.6</v>
      </c>
      <c r="P222" s="225">
        <v>21.7</v>
      </c>
      <c r="Q222" s="606">
        <v>60</v>
      </c>
      <c r="R222" s="224">
        <v>42</v>
      </c>
      <c r="S222" s="606">
        <v>78</v>
      </c>
      <c r="T222" s="224">
        <v>80</v>
      </c>
      <c r="U222" s="606">
        <v>50</v>
      </c>
      <c r="V222" s="224">
        <v>52</v>
      </c>
      <c r="W222" s="114">
        <v>28</v>
      </c>
      <c r="X222" s="224">
        <v>28</v>
      </c>
      <c r="Y222" s="11">
        <v>21.3</v>
      </c>
      <c r="Z222" s="607">
        <v>21.3</v>
      </c>
      <c r="AA222" s="12">
        <v>21.2</v>
      </c>
      <c r="AB222" s="225">
        <v>11.1</v>
      </c>
      <c r="AC222" s="614">
        <v>0.1</v>
      </c>
      <c r="AD222" s="478">
        <v>180</v>
      </c>
      <c r="AE222" s="644">
        <v>0</v>
      </c>
      <c r="AF222" s="610">
        <v>9545</v>
      </c>
      <c r="AG222" s="611">
        <v>832</v>
      </c>
      <c r="AH222" s="612">
        <v>1888</v>
      </c>
      <c r="AI222" s="80"/>
      <c r="AJ222" s="3" t="s">
        <v>189</v>
      </c>
      <c r="AK222" s="893" t="s">
        <v>313</v>
      </c>
      <c r="AL222" s="114">
        <v>14</v>
      </c>
      <c r="AM222" s="224">
        <v>48</v>
      </c>
      <c r="AN222" s="114">
        <v>42</v>
      </c>
      <c r="AO222" s="224">
        <v>37</v>
      </c>
    </row>
    <row r="223" spans="1:41" x14ac:dyDescent="0.2">
      <c r="A223" s="1051"/>
      <c r="B223" s="328">
        <v>45578</v>
      </c>
      <c r="C223" s="432" t="str">
        <f t="shared" si="91"/>
        <v>(日)</v>
      </c>
      <c r="D223" s="531" t="s">
        <v>400</v>
      </c>
      <c r="E223" s="474">
        <v>0</v>
      </c>
      <c r="F223" s="475">
        <v>18</v>
      </c>
      <c r="G223" s="11">
        <v>20</v>
      </c>
      <c r="H223" s="225">
        <v>21</v>
      </c>
      <c r="I223" s="12">
        <v>19.5</v>
      </c>
      <c r="J223" s="223">
        <v>6.1</v>
      </c>
      <c r="K223" s="11">
        <v>8.43</v>
      </c>
      <c r="L223" s="367">
        <v>7.01</v>
      </c>
      <c r="M223" s="114">
        <v>32.1</v>
      </c>
      <c r="N223" s="224">
        <v>8.8000000000000007</v>
      </c>
      <c r="O223" s="12">
        <v>21.9</v>
      </c>
      <c r="P223" s="225">
        <v>24</v>
      </c>
      <c r="Q223" s="606">
        <v>72</v>
      </c>
      <c r="R223" s="224">
        <v>44</v>
      </c>
      <c r="S223" s="606">
        <v>92</v>
      </c>
      <c r="T223" s="224">
        <v>86</v>
      </c>
      <c r="U223" s="606">
        <v>62</v>
      </c>
      <c r="V223" s="224">
        <v>58</v>
      </c>
      <c r="W223" s="114">
        <v>30</v>
      </c>
      <c r="X223" s="224">
        <v>28</v>
      </c>
      <c r="Y223" s="11">
        <v>20.6</v>
      </c>
      <c r="Z223" s="607">
        <v>21.3</v>
      </c>
      <c r="AA223" s="12">
        <v>20.5</v>
      </c>
      <c r="AB223" s="225">
        <v>10.4</v>
      </c>
      <c r="AC223" s="614">
        <v>0.05</v>
      </c>
      <c r="AD223" s="478">
        <v>180</v>
      </c>
      <c r="AE223" s="644">
        <v>0</v>
      </c>
      <c r="AF223" s="610">
        <v>10219</v>
      </c>
      <c r="AG223" s="611">
        <v>1331</v>
      </c>
      <c r="AH223" s="612">
        <v>2684</v>
      </c>
      <c r="AI223" s="80"/>
      <c r="AJ223" s="3" t="s">
        <v>190</v>
      </c>
      <c r="AK223" s="893" t="s">
        <v>313</v>
      </c>
      <c r="AL223" s="11">
        <v>24.9</v>
      </c>
      <c r="AM223" s="225">
        <v>26.3</v>
      </c>
      <c r="AN223" s="12">
        <v>29.8</v>
      </c>
      <c r="AO223" s="225">
        <v>27.7</v>
      </c>
    </row>
    <row r="224" spans="1:41" x14ac:dyDescent="0.2">
      <c r="A224" s="1051"/>
      <c r="B224" s="328">
        <v>45579</v>
      </c>
      <c r="C224" s="432" t="str">
        <f t="shared" si="91"/>
        <v>(月)</v>
      </c>
      <c r="D224" s="531" t="s">
        <v>400</v>
      </c>
      <c r="E224" s="474">
        <v>0</v>
      </c>
      <c r="F224" s="475">
        <v>17</v>
      </c>
      <c r="G224" s="11">
        <v>20</v>
      </c>
      <c r="H224" s="225">
        <v>20.5</v>
      </c>
      <c r="I224" s="12">
        <v>19.8</v>
      </c>
      <c r="J224" s="223">
        <v>5</v>
      </c>
      <c r="K224" s="11">
        <v>8.6</v>
      </c>
      <c r="L224" s="367">
        <v>7.05</v>
      </c>
      <c r="M224" s="114">
        <v>29.9</v>
      </c>
      <c r="N224" s="224">
        <v>6.5</v>
      </c>
      <c r="O224" s="12">
        <v>24.9</v>
      </c>
      <c r="P224" s="225">
        <v>22.9</v>
      </c>
      <c r="Q224" s="606">
        <v>72</v>
      </c>
      <c r="R224" s="224">
        <v>46</v>
      </c>
      <c r="S224" s="606">
        <v>94</v>
      </c>
      <c r="T224" s="224">
        <v>92</v>
      </c>
      <c r="U224" s="606">
        <v>64</v>
      </c>
      <c r="V224" s="224">
        <v>64</v>
      </c>
      <c r="W224" s="114">
        <v>30</v>
      </c>
      <c r="X224" s="224">
        <v>28</v>
      </c>
      <c r="Y224" s="11">
        <v>24.9</v>
      </c>
      <c r="Z224" s="607">
        <v>23.4</v>
      </c>
      <c r="AA224" s="12">
        <v>21.2</v>
      </c>
      <c r="AB224" s="225">
        <v>10.4</v>
      </c>
      <c r="AC224" s="614">
        <v>0.05</v>
      </c>
      <c r="AD224" s="478">
        <v>190</v>
      </c>
      <c r="AE224" s="644">
        <v>0</v>
      </c>
      <c r="AF224" s="610">
        <v>10034</v>
      </c>
      <c r="AG224" s="611">
        <v>1248</v>
      </c>
      <c r="AH224" s="612">
        <v>2928</v>
      </c>
      <c r="AI224" s="80"/>
      <c r="AJ224" s="3" t="s">
        <v>288</v>
      </c>
      <c r="AK224" s="893" t="s">
        <v>313</v>
      </c>
      <c r="AL224" s="11">
        <v>19.3</v>
      </c>
      <c r="AM224" s="225">
        <v>10.9</v>
      </c>
      <c r="AN224" s="12">
        <v>23.7</v>
      </c>
      <c r="AO224" s="225">
        <v>11.7</v>
      </c>
    </row>
    <row r="225" spans="1:41" x14ac:dyDescent="0.2">
      <c r="A225" s="1051"/>
      <c r="B225" s="328">
        <v>45580</v>
      </c>
      <c r="C225" s="432" t="str">
        <f t="shared" si="91"/>
        <v>(火)</v>
      </c>
      <c r="D225" s="531" t="s">
        <v>400</v>
      </c>
      <c r="E225" s="474">
        <v>0</v>
      </c>
      <c r="F225" s="475">
        <v>19</v>
      </c>
      <c r="G225" s="11">
        <v>21</v>
      </c>
      <c r="H225" s="225">
        <v>19</v>
      </c>
      <c r="I225" s="12">
        <v>16.899999999999999</v>
      </c>
      <c r="J225" s="223">
        <v>6.1</v>
      </c>
      <c r="K225" s="11">
        <v>8.86</v>
      </c>
      <c r="L225" s="367">
        <v>7.15</v>
      </c>
      <c r="M225" s="114">
        <v>27.1</v>
      </c>
      <c r="N225" s="224">
        <v>8.5</v>
      </c>
      <c r="O225" s="12">
        <v>28.2</v>
      </c>
      <c r="P225" s="225">
        <v>27.9</v>
      </c>
      <c r="Q225" s="606">
        <v>74</v>
      </c>
      <c r="R225" s="224">
        <v>54</v>
      </c>
      <c r="S225" s="606">
        <v>104</v>
      </c>
      <c r="T225" s="224">
        <v>100</v>
      </c>
      <c r="U225" s="606">
        <v>68</v>
      </c>
      <c r="V225" s="224">
        <v>70</v>
      </c>
      <c r="W225" s="114">
        <v>36</v>
      </c>
      <c r="X225" s="224">
        <v>30</v>
      </c>
      <c r="Y225" s="11">
        <v>24.1</v>
      </c>
      <c r="Z225" s="607">
        <v>23.4</v>
      </c>
      <c r="AA225" s="12">
        <v>19.899999999999999</v>
      </c>
      <c r="AB225" s="225">
        <v>10.4</v>
      </c>
      <c r="AC225" s="614">
        <v>0.15</v>
      </c>
      <c r="AD225" s="478">
        <v>190</v>
      </c>
      <c r="AE225" s="644">
        <v>0</v>
      </c>
      <c r="AF225" s="610">
        <v>9111</v>
      </c>
      <c r="AG225" s="611">
        <v>1248</v>
      </c>
      <c r="AH225" s="612">
        <v>2806</v>
      </c>
      <c r="AI225" s="80"/>
      <c r="AJ225" s="3" t="s">
        <v>289</v>
      </c>
      <c r="AK225" s="893" t="s">
        <v>313</v>
      </c>
      <c r="AL225" s="13"/>
      <c r="AM225" s="227">
        <v>0.05</v>
      </c>
      <c r="AN225" s="13"/>
      <c r="AO225" s="227">
        <v>0</v>
      </c>
    </row>
    <row r="226" spans="1:41" x14ac:dyDescent="0.2">
      <c r="A226" s="1051"/>
      <c r="B226" s="328">
        <v>45581</v>
      </c>
      <c r="C226" s="432" t="str">
        <f t="shared" si="91"/>
        <v>(水)</v>
      </c>
      <c r="D226" s="531" t="s">
        <v>400</v>
      </c>
      <c r="E226" s="474">
        <v>0</v>
      </c>
      <c r="F226" s="475">
        <v>20</v>
      </c>
      <c r="G226" s="11">
        <v>21.5</v>
      </c>
      <c r="H226" s="225">
        <v>21.5</v>
      </c>
      <c r="I226" s="12">
        <v>21.8</v>
      </c>
      <c r="J226" s="223">
        <v>5.5</v>
      </c>
      <c r="K226" s="11">
        <v>9.4600000000000009</v>
      </c>
      <c r="L226" s="367">
        <v>7.23</v>
      </c>
      <c r="M226" s="114">
        <v>32.5</v>
      </c>
      <c r="N226" s="224">
        <v>9</v>
      </c>
      <c r="O226" s="12">
        <v>20.8</v>
      </c>
      <c r="P226" s="225">
        <v>24.6</v>
      </c>
      <c r="Q226" s="606">
        <v>70</v>
      </c>
      <c r="R226" s="224">
        <v>48</v>
      </c>
      <c r="S226" s="606">
        <v>84</v>
      </c>
      <c r="T226" s="224">
        <v>88</v>
      </c>
      <c r="U226" s="606">
        <v>56</v>
      </c>
      <c r="V226" s="224">
        <v>59</v>
      </c>
      <c r="W226" s="114">
        <v>28</v>
      </c>
      <c r="X226" s="224">
        <v>29</v>
      </c>
      <c r="Y226" s="11">
        <v>20.6</v>
      </c>
      <c r="Z226" s="607">
        <v>23.4</v>
      </c>
      <c r="AA226" s="12">
        <v>23.7</v>
      </c>
      <c r="AB226" s="225">
        <v>12</v>
      </c>
      <c r="AC226" s="614">
        <v>0.05</v>
      </c>
      <c r="AD226" s="478">
        <v>210</v>
      </c>
      <c r="AE226" s="644">
        <v>0</v>
      </c>
      <c r="AF226" s="610">
        <v>9257</v>
      </c>
      <c r="AG226" s="611">
        <v>1717</v>
      </c>
      <c r="AH226" s="612">
        <v>3050</v>
      </c>
      <c r="AI226" s="80"/>
      <c r="AJ226" s="3" t="s">
        <v>191</v>
      </c>
      <c r="AK226" s="893" t="s">
        <v>313</v>
      </c>
      <c r="AL226" s="114" t="s">
        <v>24</v>
      </c>
      <c r="AM226" s="224">
        <v>180</v>
      </c>
      <c r="AN226" s="276">
        <v>250</v>
      </c>
      <c r="AO226" s="224">
        <v>250</v>
      </c>
    </row>
    <row r="227" spans="1:41" x14ac:dyDescent="0.2">
      <c r="A227" s="1051"/>
      <c r="B227" s="328">
        <v>45582</v>
      </c>
      <c r="C227" s="432" t="str">
        <f t="shared" si="91"/>
        <v>(木)</v>
      </c>
      <c r="D227" s="531" t="s">
        <v>401</v>
      </c>
      <c r="E227" s="474">
        <v>0</v>
      </c>
      <c r="F227" s="475">
        <v>23</v>
      </c>
      <c r="G227" s="11">
        <v>22.5</v>
      </c>
      <c r="H227" s="225">
        <v>22.5</v>
      </c>
      <c r="I227" s="12">
        <v>22.2</v>
      </c>
      <c r="J227" s="223">
        <v>6.3</v>
      </c>
      <c r="K227" s="11">
        <v>9.42</v>
      </c>
      <c r="L227" s="367">
        <v>7.18</v>
      </c>
      <c r="M227" s="114">
        <v>31</v>
      </c>
      <c r="N227" s="224">
        <v>9.1</v>
      </c>
      <c r="O227" s="12">
        <v>23.1</v>
      </c>
      <c r="P227" s="225">
        <v>26.8</v>
      </c>
      <c r="Q227" s="606">
        <v>66</v>
      </c>
      <c r="R227" s="224">
        <v>44</v>
      </c>
      <c r="S227" s="606">
        <v>88</v>
      </c>
      <c r="T227" s="224">
        <v>89</v>
      </c>
      <c r="U227" s="606">
        <v>54</v>
      </c>
      <c r="V227" s="224">
        <v>51</v>
      </c>
      <c r="W227" s="114">
        <v>34</v>
      </c>
      <c r="X227" s="224">
        <v>38</v>
      </c>
      <c r="Y227" s="11">
        <v>19.899999999999999</v>
      </c>
      <c r="Z227" s="607">
        <v>25.6</v>
      </c>
      <c r="AA227" s="12">
        <v>22.1</v>
      </c>
      <c r="AB227" s="225">
        <v>11.4</v>
      </c>
      <c r="AC227" s="614">
        <v>0.05</v>
      </c>
      <c r="AD227" s="478">
        <v>190</v>
      </c>
      <c r="AE227" s="644">
        <v>0</v>
      </c>
      <c r="AF227" s="610">
        <v>8547</v>
      </c>
      <c r="AG227" s="611">
        <v>1747</v>
      </c>
      <c r="AH227" s="612">
        <v>2684</v>
      </c>
      <c r="AI227" s="80"/>
      <c r="AJ227" s="3" t="s">
        <v>192</v>
      </c>
      <c r="AK227" s="893" t="s">
        <v>313</v>
      </c>
      <c r="AL227" s="281" t="s">
        <v>24</v>
      </c>
      <c r="AM227" s="274">
        <v>0</v>
      </c>
      <c r="AN227" s="273">
        <v>0.51</v>
      </c>
      <c r="AO227" s="274">
        <v>0</v>
      </c>
    </row>
    <row r="228" spans="1:41" x14ac:dyDescent="0.2">
      <c r="A228" s="1051"/>
      <c r="B228" s="328">
        <v>45583</v>
      </c>
      <c r="C228" s="432" t="str">
        <f t="shared" si="91"/>
        <v>(金)</v>
      </c>
      <c r="D228" s="531" t="s">
        <v>402</v>
      </c>
      <c r="E228" s="474">
        <v>8.1</v>
      </c>
      <c r="F228" s="475">
        <v>20</v>
      </c>
      <c r="G228" s="11">
        <v>21.5</v>
      </c>
      <c r="H228" s="225">
        <v>22</v>
      </c>
      <c r="I228" s="12">
        <v>23.3</v>
      </c>
      <c r="J228" s="223">
        <v>6.7</v>
      </c>
      <c r="K228" s="11">
        <v>9.1999999999999993</v>
      </c>
      <c r="L228" s="367">
        <v>7.15</v>
      </c>
      <c r="M228" s="114">
        <v>32.1</v>
      </c>
      <c r="N228" s="224">
        <v>9.4</v>
      </c>
      <c r="O228" s="12">
        <v>23.6</v>
      </c>
      <c r="P228" s="225">
        <v>29.2</v>
      </c>
      <c r="Q228" s="606">
        <v>72</v>
      </c>
      <c r="R228" s="224">
        <v>54</v>
      </c>
      <c r="S228" s="606">
        <v>92</v>
      </c>
      <c r="T228" s="224">
        <v>97</v>
      </c>
      <c r="U228" s="606">
        <v>62</v>
      </c>
      <c r="V228" s="224">
        <v>64</v>
      </c>
      <c r="W228" s="114">
        <v>30</v>
      </c>
      <c r="X228" s="224">
        <v>33</v>
      </c>
      <c r="Y228" s="11">
        <v>24.9</v>
      </c>
      <c r="Z228" s="607">
        <v>24.9</v>
      </c>
      <c r="AA228" s="12">
        <v>21.8</v>
      </c>
      <c r="AB228" s="225">
        <v>11.7</v>
      </c>
      <c r="AC228" s="614">
        <v>0.05</v>
      </c>
      <c r="AD228" s="478">
        <v>210</v>
      </c>
      <c r="AE228" s="644">
        <v>0</v>
      </c>
      <c r="AF228" s="610">
        <v>8438</v>
      </c>
      <c r="AG228" s="611">
        <v>1747</v>
      </c>
      <c r="AH228" s="612">
        <v>2806</v>
      </c>
      <c r="AI228" s="80"/>
      <c r="AJ228" s="3" t="s">
        <v>290</v>
      </c>
      <c r="AK228" s="893" t="s">
        <v>313</v>
      </c>
      <c r="AL228" s="282" t="s">
        <v>24</v>
      </c>
      <c r="AM228" s="283" t="s">
        <v>24</v>
      </c>
      <c r="AN228" s="271">
        <v>0</v>
      </c>
      <c r="AO228" s="272">
        <v>0</v>
      </c>
    </row>
    <row r="229" spans="1:41" x14ac:dyDescent="0.2">
      <c r="A229" s="1051"/>
      <c r="B229" s="328">
        <v>45584</v>
      </c>
      <c r="C229" s="432" t="str">
        <f t="shared" si="91"/>
        <v>(土)</v>
      </c>
      <c r="D229" s="531" t="s">
        <v>412</v>
      </c>
      <c r="E229" s="474">
        <v>0.6</v>
      </c>
      <c r="F229" s="475">
        <v>23</v>
      </c>
      <c r="G229" s="11">
        <v>23</v>
      </c>
      <c r="H229" s="225">
        <v>23</v>
      </c>
      <c r="I229" s="12">
        <v>20.8</v>
      </c>
      <c r="J229" s="223">
        <v>5.9</v>
      </c>
      <c r="K229" s="11">
        <v>9.1199999999999992</v>
      </c>
      <c r="L229" s="367">
        <v>7.08</v>
      </c>
      <c r="M229" s="114">
        <v>29</v>
      </c>
      <c r="N229" s="224">
        <v>8.6999999999999993</v>
      </c>
      <c r="O229" s="12">
        <v>27.1</v>
      </c>
      <c r="P229" s="225">
        <v>30.3</v>
      </c>
      <c r="Q229" s="606">
        <v>84</v>
      </c>
      <c r="R229" s="224">
        <v>54</v>
      </c>
      <c r="S229" s="606">
        <v>100</v>
      </c>
      <c r="T229" s="224">
        <v>100</v>
      </c>
      <c r="U229" s="606">
        <v>66</v>
      </c>
      <c r="V229" s="224">
        <v>64</v>
      </c>
      <c r="W229" s="114">
        <v>34</v>
      </c>
      <c r="X229" s="224">
        <v>36</v>
      </c>
      <c r="Y229" s="11">
        <v>27</v>
      </c>
      <c r="Z229" s="607">
        <v>26.3</v>
      </c>
      <c r="AA229" s="12">
        <v>18.600000000000001</v>
      </c>
      <c r="AB229" s="225">
        <v>9.8000000000000007</v>
      </c>
      <c r="AC229" s="614">
        <v>0.05</v>
      </c>
      <c r="AD229" s="478">
        <v>210</v>
      </c>
      <c r="AE229" s="644">
        <v>0</v>
      </c>
      <c r="AF229" s="610">
        <v>9031</v>
      </c>
      <c r="AG229" s="611">
        <v>1664</v>
      </c>
      <c r="AH229" s="612">
        <v>2176</v>
      </c>
      <c r="AI229" s="80"/>
      <c r="AJ229" s="3" t="s">
        <v>199</v>
      </c>
      <c r="AK229" s="893" t="s">
        <v>313</v>
      </c>
      <c r="AL229" s="11" t="s">
        <v>24</v>
      </c>
      <c r="AM229" s="223" t="s">
        <v>24</v>
      </c>
      <c r="AN229" s="276">
        <v>38.4</v>
      </c>
      <c r="AO229" s="288">
        <v>10.6</v>
      </c>
    </row>
    <row r="230" spans="1:41" x14ac:dyDescent="0.2">
      <c r="A230" s="1051"/>
      <c r="B230" s="328">
        <v>45585</v>
      </c>
      <c r="C230" s="432" t="str">
        <f t="shared" si="91"/>
        <v>(日)</v>
      </c>
      <c r="D230" s="531" t="s">
        <v>419</v>
      </c>
      <c r="E230" s="474">
        <v>0.1</v>
      </c>
      <c r="F230" s="475">
        <v>16</v>
      </c>
      <c r="G230" s="11">
        <v>19.5</v>
      </c>
      <c r="H230" s="225">
        <v>22</v>
      </c>
      <c r="I230" s="12">
        <v>45.1</v>
      </c>
      <c r="J230" s="223">
        <v>7.4</v>
      </c>
      <c r="K230" s="11">
        <v>9.36</v>
      </c>
      <c r="L230" s="367">
        <v>7.22</v>
      </c>
      <c r="M230" s="114">
        <v>62.1</v>
      </c>
      <c r="N230" s="224">
        <v>8.5</v>
      </c>
      <c r="O230" s="12">
        <v>24.1</v>
      </c>
      <c r="P230" s="225">
        <v>27.8</v>
      </c>
      <c r="Q230" s="606">
        <v>68</v>
      </c>
      <c r="R230" s="224">
        <v>50</v>
      </c>
      <c r="S230" s="606">
        <v>92</v>
      </c>
      <c r="T230" s="224">
        <v>94</v>
      </c>
      <c r="U230" s="606">
        <v>60</v>
      </c>
      <c r="V230" s="224">
        <v>60</v>
      </c>
      <c r="W230" s="114">
        <v>32</v>
      </c>
      <c r="X230" s="224">
        <v>34</v>
      </c>
      <c r="Y230" s="11">
        <v>24.1</v>
      </c>
      <c r="Z230" s="607">
        <v>25.6</v>
      </c>
      <c r="AA230" s="12">
        <v>30.3</v>
      </c>
      <c r="AB230" s="225">
        <v>10.7</v>
      </c>
      <c r="AC230" s="614">
        <v>0</v>
      </c>
      <c r="AD230" s="478">
        <v>210</v>
      </c>
      <c r="AE230" s="644">
        <v>0</v>
      </c>
      <c r="AF230" s="610">
        <v>8176</v>
      </c>
      <c r="AG230" s="611">
        <v>1664</v>
      </c>
      <c r="AH230" s="612">
        <v>3050</v>
      </c>
      <c r="AI230" s="80"/>
      <c r="AJ230" s="3" t="s">
        <v>291</v>
      </c>
      <c r="AK230" s="893"/>
      <c r="AL230" s="11" t="s">
        <v>24</v>
      </c>
      <c r="AM230" s="223" t="s">
        <v>24</v>
      </c>
      <c r="AN230" s="138">
        <v>1.1399999999999999</v>
      </c>
      <c r="AO230" s="228">
        <v>-1.07</v>
      </c>
    </row>
    <row r="231" spans="1:41" x14ac:dyDescent="0.2">
      <c r="A231" s="1051"/>
      <c r="B231" s="328">
        <v>45586</v>
      </c>
      <c r="C231" s="432" t="str">
        <f t="shared" si="91"/>
        <v>(月)</v>
      </c>
      <c r="D231" s="531" t="s">
        <v>401</v>
      </c>
      <c r="E231" s="474">
        <v>0</v>
      </c>
      <c r="F231" s="475">
        <v>10</v>
      </c>
      <c r="G231" s="11">
        <v>17</v>
      </c>
      <c r="H231" s="225">
        <v>19</v>
      </c>
      <c r="I231" s="12">
        <v>31.2</v>
      </c>
      <c r="J231" s="223">
        <v>7.9</v>
      </c>
      <c r="K231" s="11">
        <v>8.8800000000000008</v>
      </c>
      <c r="L231" s="367">
        <v>7.1</v>
      </c>
      <c r="M231" s="114">
        <v>38.200000000000003</v>
      </c>
      <c r="N231" s="224">
        <v>10</v>
      </c>
      <c r="O231" s="12">
        <v>25.3</v>
      </c>
      <c r="P231" s="225">
        <v>28.6</v>
      </c>
      <c r="Q231" s="606">
        <v>76</v>
      </c>
      <c r="R231" s="224">
        <v>50</v>
      </c>
      <c r="S231" s="606">
        <v>100</v>
      </c>
      <c r="T231" s="224">
        <v>98</v>
      </c>
      <c r="U231" s="606">
        <v>66</v>
      </c>
      <c r="V231" s="224">
        <v>62</v>
      </c>
      <c r="W231" s="114">
        <v>34</v>
      </c>
      <c r="X231" s="224">
        <v>36</v>
      </c>
      <c r="Y231" s="11">
        <v>24.9</v>
      </c>
      <c r="Z231" s="607">
        <v>27</v>
      </c>
      <c r="AA231" s="12">
        <v>21.8</v>
      </c>
      <c r="AB231" s="225">
        <v>11.4</v>
      </c>
      <c r="AC231" s="614">
        <v>0.1</v>
      </c>
      <c r="AD231" s="478">
        <v>200</v>
      </c>
      <c r="AE231" s="644">
        <v>0</v>
      </c>
      <c r="AF231" s="610">
        <v>8173</v>
      </c>
      <c r="AG231" s="611">
        <v>1415</v>
      </c>
      <c r="AH231" s="612">
        <v>2172</v>
      </c>
      <c r="AI231" s="80"/>
      <c r="AJ231" s="3" t="s">
        <v>14</v>
      </c>
      <c r="AK231" s="893" t="s">
        <v>313</v>
      </c>
      <c r="AL231" s="138">
        <v>8.9</v>
      </c>
      <c r="AM231" s="228">
        <v>4.2</v>
      </c>
      <c r="AN231" s="138">
        <v>11.8</v>
      </c>
      <c r="AO231" s="228">
        <v>5</v>
      </c>
    </row>
    <row r="232" spans="1:41" x14ac:dyDescent="0.2">
      <c r="A232" s="1051"/>
      <c r="B232" s="328">
        <v>45587</v>
      </c>
      <c r="C232" s="432" t="str">
        <f t="shared" si="91"/>
        <v>(火)</v>
      </c>
      <c r="D232" s="531" t="s">
        <v>400</v>
      </c>
      <c r="E232" s="474">
        <v>0</v>
      </c>
      <c r="F232" s="475">
        <v>15</v>
      </c>
      <c r="G232" s="11">
        <v>19</v>
      </c>
      <c r="H232" s="225">
        <v>19</v>
      </c>
      <c r="I232" s="12">
        <v>26.3</v>
      </c>
      <c r="J232" s="223">
        <v>8</v>
      </c>
      <c r="K232" s="11">
        <v>9.0399999999999991</v>
      </c>
      <c r="L232" s="367">
        <v>7.1</v>
      </c>
      <c r="M232" s="114">
        <v>32</v>
      </c>
      <c r="N232" s="224">
        <v>9.1999999999999993</v>
      </c>
      <c r="O232" s="12">
        <v>25.7</v>
      </c>
      <c r="P232" s="225">
        <v>29.2</v>
      </c>
      <c r="Q232" s="606">
        <v>78</v>
      </c>
      <c r="R232" s="224">
        <v>57</v>
      </c>
      <c r="S232" s="606">
        <v>100</v>
      </c>
      <c r="T232" s="224">
        <v>112</v>
      </c>
      <c r="U232" s="606">
        <v>68</v>
      </c>
      <c r="V232" s="224">
        <v>69</v>
      </c>
      <c r="W232" s="114">
        <v>32</v>
      </c>
      <c r="X232" s="224">
        <v>43</v>
      </c>
      <c r="Y232" s="11">
        <v>22</v>
      </c>
      <c r="Z232" s="607">
        <v>29.4</v>
      </c>
      <c r="AA232" s="12">
        <v>14.9</v>
      </c>
      <c r="AB232" s="225">
        <v>12.1</v>
      </c>
      <c r="AC232" s="614">
        <v>0</v>
      </c>
      <c r="AD232" s="478">
        <v>200</v>
      </c>
      <c r="AE232" s="644">
        <v>0</v>
      </c>
      <c r="AF232" s="610">
        <v>8796</v>
      </c>
      <c r="AG232" s="611">
        <v>1581</v>
      </c>
      <c r="AH232" s="612">
        <v>2806</v>
      </c>
      <c r="AI232" s="80"/>
      <c r="AJ232" s="3" t="s">
        <v>15</v>
      </c>
      <c r="AK232" s="893" t="s">
        <v>313</v>
      </c>
      <c r="AL232" s="138">
        <v>3.1</v>
      </c>
      <c r="AM232" s="228">
        <v>1.1000000000000001</v>
      </c>
      <c r="AN232" s="13" t="s">
        <v>24</v>
      </c>
      <c r="AO232" s="227" t="s">
        <v>24</v>
      </c>
    </row>
    <row r="233" spans="1:41" x14ac:dyDescent="0.2">
      <c r="A233" s="1051"/>
      <c r="B233" s="328">
        <v>45588</v>
      </c>
      <c r="C233" s="432" t="str">
        <f t="shared" si="91"/>
        <v>(水)</v>
      </c>
      <c r="D233" s="531" t="s">
        <v>418</v>
      </c>
      <c r="E233" s="474">
        <v>0.2</v>
      </c>
      <c r="F233" s="475">
        <v>20</v>
      </c>
      <c r="G233" s="11">
        <v>20.5</v>
      </c>
      <c r="H233" s="225">
        <v>20.5</v>
      </c>
      <c r="I233" s="12">
        <v>28.3</v>
      </c>
      <c r="J233" s="223">
        <v>7.6</v>
      </c>
      <c r="K233" s="11">
        <v>9.4</v>
      </c>
      <c r="L233" s="367">
        <v>7.23</v>
      </c>
      <c r="M233" s="114">
        <v>28.3</v>
      </c>
      <c r="N233" s="224">
        <v>9.8000000000000007</v>
      </c>
      <c r="O233" s="12">
        <v>23.1</v>
      </c>
      <c r="P233" s="225">
        <v>29</v>
      </c>
      <c r="Q233" s="606">
        <v>92</v>
      </c>
      <c r="R233" s="224">
        <v>58</v>
      </c>
      <c r="S233" s="606">
        <v>98</v>
      </c>
      <c r="T233" s="224">
        <v>92</v>
      </c>
      <c r="U233" s="606">
        <v>64</v>
      </c>
      <c r="V233" s="224">
        <v>66</v>
      </c>
      <c r="W233" s="114">
        <v>34</v>
      </c>
      <c r="X233" s="224">
        <v>26</v>
      </c>
      <c r="Y233" s="11">
        <v>26.3</v>
      </c>
      <c r="Z233" s="607">
        <v>29.8</v>
      </c>
      <c r="AA233" s="12">
        <v>24.3</v>
      </c>
      <c r="AB233" s="225">
        <v>11.4</v>
      </c>
      <c r="AC233" s="614">
        <v>0</v>
      </c>
      <c r="AD233" s="478">
        <v>230</v>
      </c>
      <c r="AE233" s="644">
        <v>0</v>
      </c>
      <c r="AF233" s="610">
        <v>8810</v>
      </c>
      <c r="AG233" s="611">
        <v>1414</v>
      </c>
      <c r="AH233" s="612">
        <v>2806</v>
      </c>
      <c r="AI233" s="80"/>
      <c r="AJ233" s="3" t="s">
        <v>193</v>
      </c>
      <c r="AK233" s="893" t="s">
        <v>313</v>
      </c>
      <c r="AL233" s="138">
        <v>8.8000000000000007</v>
      </c>
      <c r="AM233" s="228">
        <v>8.8000000000000007</v>
      </c>
      <c r="AN233" s="13" t="s">
        <v>24</v>
      </c>
      <c r="AO233" s="227" t="s">
        <v>24</v>
      </c>
    </row>
    <row r="234" spans="1:41" x14ac:dyDescent="0.2">
      <c r="A234" s="1051"/>
      <c r="B234" s="328">
        <v>45589</v>
      </c>
      <c r="C234" s="432" t="str">
        <f t="shared" si="91"/>
        <v>(木)</v>
      </c>
      <c r="D234" s="531" t="s">
        <v>418</v>
      </c>
      <c r="E234" s="474">
        <v>0.6</v>
      </c>
      <c r="F234" s="475">
        <v>22</v>
      </c>
      <c r="G234" s="11">
        <v>21.5</v>
      </c>
      <c r="H234" s="225">
        <v>21.5</v>
      </c>
      <c r="I234" s="12">
        <v>28.2</v>
      </c>
      <c r="J234" s="223">
        <v>7.2</v>
      </c>
      <c r="K234" s="11">
        <v>9.3000000000000007</v>
      </c>
      <c r="L234" s="367">
        <v>7.2</v>
      </c>
      <c r="M234" s="114">
        <v>32.4</v>
      </c>
      <c r="N234" s="224">
        <v>8.1</v>
      </c>
      <c r="O234" s="12">
        <v>27.6</v>
      </c>
      <c r="P234" s="225">
        <v>30.5</v>
      </c>
      <c r="Q234" s="606">
        <v>80</v>
      </c>
      <c r="R234" s="224">
        <v>60</v>
      </c>
      <c r="S234" s="606">
        <v>106</v>
      </c>
      <c r="T234" s="224">
        <v>104</v>
      </c>
      <c r="U234" s="606">
        <v>64</v>
      </c>
      <c r="V234" s="224">
        <v>67</v>
      </c>
      <c r="W234" s="114">
        <v>42</v>
      </c>
      <c r="X234" s="224">
        <v>37</v>
      </c>
      <c r="Y234" s="11">
        <v>29.8</v>
      </c>
      <c r="Z234" s="607">
        <v>27.7</v>
      </c>
      <c r="AA234" s="12">
        <v>23.7</v>
      </c>
      <c r="AB234" s="225">
        <v>11.7</v>
      </c>
      <c r="AC234" s="614">
        <v>0</v>
      </c>
      <c r="AD234" s="478">
        <v>250</v>
      </c>
      <c r="AE234" s="644">
        <v>0</v>
      </c>
      <c r="AF234" s="610">
        <v>8547</v>
      </c>
      <c r="AG234" s="611">
        <v>1581</v>
      </c>
      <c r="AH234" s="612">
        <v>2928</v>
      </c>
      <c r="AI234" s="80"/>
      <c r="AJ234" s="3" t="s">
        <v>16</v>
      </c>
      <c r="AK234" s="893" t="s">
        <v>313</v>
      </c>
      <c r="AL234" s="305">
        <v>0</v>
      </c>
      <c r="AM234" s="306">
        <v>0.55000000000000004</v>
      </c>
      <c r="AN234" s="284" t="s">
        <v>24</v>
      </c>
      <c r="AO234" s="285" t="s">
        <v>24</v>
      </c>
    </row>
    <row r="235" spans="1:41" x14ac:dyDescent="0.2">
      <c r="A235" s="1051"/>
      <c r="B235" s="328">
        <v>45590</v>
      </c>
      <c r="C235" s="432" t="str">
        <f t="shared" si="91"/>
        <v>(金)</v>
      </c>
      <c r="D235" s="531" t="s">
        <v>415</v>
      </c>
      <c r="E235" s="474">
        <v>0.2</v>
      </c>
      <c r="F235" s="475">
        <v>19</v>
      </c>
      <c r="G235" s="11">
        <v>20.5</v>
      </c>
      <c r="H235" s="225">
        <v>21.5</v>
      </c>
      <c r="I235" s="12">
        <v>26.1</v>
      </c>
      <c r="J235" s="223">
        <v>8.4</v>
      </c>
      <c r="K235" s="11">
        <v>9.16</v>
      </c>
      <c r="L235" s="367">
        <v>7.18</v>
      </c>
      <c r="M235" s="114">
        <v>40.9</v>
      </c>
      <c r="N235" s="224">
        <v>10.8</v>
      </c>
      <c r="O235" s="12">
        <v>26.1</v>
      </c>
      <c r="P235" s="225">
        <v>30.5</v>
      </c>
      <c r="Q235" s="606">
        <v>85</v>
      </c>
      <c r="R235" s="224">
        <v>56</v>
      </c>
      <c r="S235" s="606">
        <v>100</v>
      </c>
      <c r="T235" s="224">
        <v>100</v>
      </c>
      <c r="U235" s="606">
        <v>62</v>
      </c>
      <c r="V235" s="224">
        <v>64</v>
      </c>
      <c r="W235" s="114">
        <v>38</v>
      </c>
      <c r="X235" s="224">
        <v>36</v>
      </c>
      <c r="Y235" s="11">
        <v>27.3</v>
      </c>
      <c r="Z235" s="607">
        <v>29.1</v>
      </c>
      <c r="AA235" s="12">
        <v>25</v>
      </c>
      <c r="AB235" s="225">
        <v>12.6</v>
      </c>
      <c r="AC235" s="614">
        <v>0.05</v>
      </c>
      <c r="AD235" s="478">
        <v>200</v>
      </c>
      <c r="AE235" s="644">
        <v>0</v>
      </c>
      <c r="AF235" s="610">
        <v>8910</v>
      </c>
      <c r="AG235" s="611">
        <v>1581</v>
      </c>
      <c r="AH235" s="612">
        <v>2684</v>
      </c>
      <c r="AI235" s="80"/>
      <c r="AJ235" s="3" t="s">
        <v>195</v>
      </c>
      <c r="AK235" s="893" t="s">
        <v>313</v>
      </c>
      <c r="AL235" s="140">
        <v>2.2000000000000002</v>
      </c>
      <c r="AM235" s="229">
        <v>2</v>
      </c>
      <c r="AN235" s="13" t="s">
        <v>24</v>
      </c>
      <c r="AO235" s="227" t="s">
        <v>24</v>
      </c>
    </row>
    <row r="236" spans="1:41" x14ac:dyDescent="0.2">
      <c r="A236" s="1051"/>
      <c r="B236" s="328">
        <v>45591</v>
      </c>
      <c r="C236" s="432" t="str">
        <f t="shared" si="91"/>
        <v>(土)</v>
      </c>
      <c r="D236" s="531" t="s">
        <v>401</v>
      </c>
      <c r="E236" s="474">
        <v>0</v>
      </c>
      <c r="F236" s="475">
        <v>19</v>
      </c>
      <c r="G236" s="11">
        <v>21</v>
      </c>
      <c r="H236" s="225">
        <v>20.5</v>
      </c>
      <c r="I236" s="12">
        <v>21.1</v>
      </c>
      <c r="J236" s="223">
        <v>8.6</v>
      </c>
      <c r="K236" s="11">
        <v>9.1199999999999992</v>
      </c>
      <c r="L236" s="367">
        <v>7.15</v>
      </c>
      <c r="M236" s="114">
        <v>31.4</v>
      </c>
      <c r="N236" s="224">
        <v>7.9</v>
      </c>
      <c r="O236" s="12">
        <v>29.1</v>
      </c>
      <c r="P236" s="225">
        <v>30.5</v>
      </c>
      <c r="Q236" s="606">
        <v>84</v>
      </c>
      <c r="R236" s="224">
        <v>57</v>
      </c>
      <c r="S236" s="606">
        <v>108</v>
      </c>
      <c r="T236" s="224">
        <v>106</v>
      </c>
      <c r="U236" s="606">
        <v>68</v>
      </c>
      <c r="V236" s="224">
        <v>65</v>
      </c>
      <c r="W236" s="114">
        <v>40</v>
      </c>
      <c r="X236" s="224">
        <v>41</v>
      </c>
      <c r="Y236" s="11">
        <v>33.4</v>
      </c>
      <c r="Z236" s="607">
        <v>29.8</v>
      </c>
      <c r="AA236" s="12">
        <v>25.3</v>
      </c>
      <c r="AB236" s="225">
        <v>11.4</v>
      </c>
      <c r="AC236" s="614">
        <v>0.1</v>
      </c>
      <c r="AD236" s="478">
        <v>200</v>
      </c>
      <c r="AE236" s="644">
        <v>0</v>
      </c>
      <c r="AF236" s="610">
        <v>9071</v>
      </c>
      <c r="AG236" s="611">
        <v>1693</v>
      </c>
      <c r="AH236" s="612">
        <v>2620</v>
      </c>
      <c r="AI236" s="80"/>
      <c r="AJ236" s="3" t="s">
        <v>196</v>
      </c>
      <c r="AK236" s="893" t="s">
        <v>313</v>
      </c>
      <c r="AL236" s="307">
        <v>0.14000000000000001</v>
      </c>
      <c r="AM236" s="308">
        <v>0</v>
      </c>
      <c r="AN236" s="286" t="s">
        <v>24</v>
      </c>
      <c r="AO236" s="287" t="s">
        <v>24</v>
      </c>
    </row>
    <row r="237" spans="1:41" x14ac:dyDescent="0.2">
      <c r="A237" s="1051"/>
      <c r="B237" s="328">
        <v>45592</v>
      </c>
      <c r="C237" s="432" t="str">
        <f t="shared" si="91"/>
        <v>(日)</v>
      </c>
      <c r="D237" s="531" t="s">
        <v>409</v>
      </c>
      <c r="E237" s="474">
        <v>1</v>
      </c>
      <c r="F237" s="475">
        <v>18</v>
      </c>
      <c r="G237" s="11">
        <v>20</v>
      </c>
      <c r="H237" s="225">
        <v>20</v>
      </c>
      <c r="I237" s="12">
        <v>23.6</v>
      </c>
      <c r="J237" s="223">
        <v>9.5</v>
      </c>
      <c r="K237" s="11">
        <v>8.8800000000000008</v>
      </c>
      <c r="L237" s="367">
        <v>7.12</v>
      </c>
      <c r="M237" s="114">
        <v>27.1</v>
      </c>
      <c r="N237" s="224">
        <v>10.8</v>
      </c>
      <c r="O237" s="12">
        <v>33.1</v>
      </c>
      <c r="P237" s="225">
        <v>30.3</v>
      </c>
      <c r="Q237" s="606">
        <v>84</v>
      </c>
      <c r="R237" s="224">
        <v>56</v>
      </c>
      <c r="S237" s="606">
        <v>108</v>
      </c>
      <c r="T237" s="224">
        <v>102</v>
      </c>
      <c r="U237" s="606">
        <v>68</v>
      </c>
      <c r="V237" s="224">
        <v>60</v>
      </c>
      <c r="W237" s="114">
        <v>40</v>
      </c>
      <c r="X237" s="224">
        <v>42</v>
      </c>
      <c r="Y237" s="11">
        <v>30.5</v>
      </c>
      <c r="Z237" s="607">
        <v>28.4</v>
      </c>
      <c r="AA237" s="12">
        <v>19.899999999999999</v>
      </c>
      <c r="AB237" s="225">
        <v>11.4</v>
      </c>
      <c r="AC237" s="614">
        <v>0.05</v>
      </c>
      <c r="AD237" s="478">
        <v>200</v>
      </c>
      <c r="AE237" s="644">
        <v>0</v>
      </c>
      <c r="AF237" s="610">
        <v>8547</v>
      </c>
      <c r="AG237" s="611">
        <v>1914</v>
      </c>
      <c r="AH237" s="612">
        <v>2806</v>
      </c>
      <c r="AI237" s="80"/>
      <c r="AJ237" s="3" t="s">
        <v>197</v>
      </c>
      <c r="AK237" s="893" t="s">
        <v>313</v>
      </c>
      <c r="AL237" s="138">
        <v>18</v>
      </c>
      <c r="AM237" s="228">
        <v>39</v>
      </c>
      <c r="AN237" s="11" t="s">
        <v>24</v>
      </c>
      <c r="AO237" s="223" t="s">
        <v>24</v>
      </c>
    </row>
    <row r="238" spans="1:41" x14ac:dyDescent="0.2">
      <c r="A238" s="1051"/>
      <c r="B238" s="328">
        <v>45593</v>
      </c>
      <c r="C238" s="432" t="str">
        <f t="shared" si="91"/>
        <v>(月)</v>
      </c>
      <c r="D238" s="531" t="s">
        <v>415</v>
      </c>
      <c r="E238" s="474">
        <v>12.8</v>
      </c>
      <c r="F238" s="475">
        <v>18</v>
      </c>
      <c r="G238" s="11">
        <v>20</v>
      </c>
      <c r="H238" s="225">
        <v>21</v>
      </c>
      <c r="I238" s="12">
        <v>27.1</v>
      </c>
      <c r="J238" s="223">
        <v>9.6999999999999993</v>
      </c>
      <c r="K238" s="11">
        <v>9.36</v>
      </c>
      <c r="L238" s="367">
        <v>7.15</v>
      </c>
      <c r="M238" s="114">
        <v>33.6</v>
      </c>
      <c r="N238" s="224">
        <v>10.9</v>
      </c>
      <c r="O238" s="12">
        <v>23.6</v>
      </c>
      <c r="P238" s="225">
        <v>28.5</v>
      </c>
      <c r="Q238" s="606">
        <v>74</v>
      </c>
      <c r="R238" s="224">
        <v>52</v>
      </c>
      <c r="S238" s="606">
        <v>94</v>
      </c>
      <c r="T238" s="224">
        <v>98</v>
      </c>
      <c r="U238" s="606">
        <v>60</v>
      </c>
      <c r="V238" s="224">
        <v>64</v>
      </c>
      <c r="W238" s="114">
        <v>34</v>
      </c>
      <c r="X238" s="224">
        <v>34</v>
      </c>
      <c r="Y238" s="11">
        <v>27.7</v>
      </c>
      <c r="Z238" s="607">
        <v>33.4</v>
      </c>
      <c r="AA238" s="12">
        <v>22.8</v>
      </c>
      <c r="AB238" s="225">
        <v>11.4</v>
      </c>
      <c r="AC238" s="614">
        <v>0.1</v>
      </c>
      <c r="AD238" s="478">
        <v>230</v>
      </c>
      <c r="AE238" s="644">
        <v>0</v>
      </c>
      <c r="AF238" s="610">
        <v>8871</v>
      </c>
      <c r="AG238" s="611">
        <v>1664</v>
      </c>
      <c r="AH238" s="612">
        <v>2782</v>
      </c>
      <c r="AI238" s="80"/>
      <c r="AJ238" s="3" t="s">
        <v>17</v>
      </c>
      <c r="AK238" s="893" t="s">
        <v>313</v>
      </c>
      <c r="AL238" s="138">
        <v>12</v>
      </c>
      <c r="AM238" s="228">
        <v>12</v>
      </c>
      <c r="AN238" s="11" t="s">
        <v>24</v>
      </c>
      <c r="AO238" s="223" t="s">
        <v>24</v>
      </c>
    </row>
    <row r="239" spans="1:41" x14ac:dyDescent="0.2">
      <c r="A239" s="1051"/>
      <c r="B239" s="328">
        <v>45594</v>
      </c>
      <c r="C239" s="432" t="str">
        <f t="shared" si="91"/>
        <v>(火)</v>
      </c>
      <c r="D239" s="531" t="s">
        <v>416</v>
      </c>
      <c r="E239" s="474">
        <v>17.5</v>
      </c>
      <c r="F239" s="475">
        <v>16</v>
      </c>
      <c r="G239" s="11">
        <v>20</v>
      </c>
      <c r="H239" s="225">
        <v>20</v>
      </c>
      <c r="I239" s="12">
        <v>29</v>
      </c>
      <c r="J239" s="223">
        <v>9.4</v>
      </c>
      <c r="K239" s="11">
        <v>9.18</v>
      </c>
      <c r="L239" s="367">
        <v>7.15</v>
      </c>
      <c r="M239" s="114">
        <v>37.5</v>
      </c>
      <c r="N239" s="224">
        <v>10.5</v>
      </c>
      <c r="O239" s="12">
        <v>24.3</v>
      </c>
      <c r="P239" s="225">
        <v>28.5</v>
      </c>
      <c r="Q239" s="606">
        <v>80</v>
      </c>
      <c r="R239" s="224">
        <v>56</v>
      </c>
      <c r="S239" s="606">
        <v>100</v>
      </c>
      <c r="T239" s="224">
        <v>94</v>
      </c>
      <c r="U239" s="606">
        <v>60</v>
      </c>
      <c r="V239" s="224">
        <v>62</v>
      </c>
      <c r="W239" s="114">
        <v>40</v>
      </c>
      <c r="X239" s="224">
        <v>32</v>
      </c>
      <c r="Y239" s="11">
        <v>28.4</v>
      </c>
      <c r="Z239" s="607">
        <v>29.8</v>
      </c>
      <c r="AA239" s="12">
        <v>24</v>
      </c>
      <c r="AB239" s="225">
        <v>11.4</v>
      </c>
      <c r="AC239" s="614">
        <v>0.15</v>
      </c>
      <c r="AD239" s="478">
        <v>210</v>
      </c>
      <c r="AE239" s="644">
        <v>0</v>
      </c>
      <c r="AF239" s="610">
        <v>9506</v>
      </c>
      <c r="AG239" s="611">
        <v>1747</v>
      </c>
      <c r="AH239" s="612">
        <v>2928</v>
      </c>
      <c r="AI239" s="80"/>
      <c r="AJ239" s="290"/>
      <c r="AK239" s="893"/>
      <c r="AL239" s="352"/>
      <c r="AM239" s="223"/>
      <c r="AN239" s="352"/>
      <c r="AO239" s="223"/>
    </row>
    <row r="240" spans="1:41" x14ac:dyDescent="0.2">
      <c r="A240" s="1051"/>
      <c r="B240" s="328">
        <v>45595</v>
      </c>
      <c r="C240" s="432" t="str">
        <f t="shared" si="91"/>
        <v>(水)</v>
      </c>
      <c r="D240" s="531" t="s">
        <v>402</v>
      </c>
      <c r="E240" s="474">
        <v>20.9</v>
      </c>
      <c r="F240" s="475">
        <v>14</v>
      </c>
      <c r="G240" s="11">
        <v>16.5</v>
      </c>
      <c r="H240" s="225">
        <v>18</v>
      </c>
      <c r="I240" s="12">
        <v>32.5</v>
      </c>
      <c r="J240" s="223">
        <v>8</v>
      </c>
      <c r="K240" s="11">
        <v>8.7100000000000009</v>
      </c>
      <c r="L240" s="367">
        <v>7.13</v>
      </c>
      <c r="M240" s="114">
        <v>42.5</v>
      </c>
      <c r="N240" s="224">
        <v>9.1</v>
      </c>
      <c r="O240" s="12">
        <v>24.5</v>
      </c>
      <c r="P240" s="225">
        <v>29.2</v>
      </c>
      <c r="Q240" s="606">
        <v>81</v>
      </c>
      <c r="R240" s="224">
        <v>52</v>
      </c>
      <c r="S240" s="606">
        <v>113</v>
      </c>
      <c r="T240" s="224">
        <v>110</v>
      </c>
      <c r="U240" s="606">
        <v>64</v>
      </c>
      <c r="V240" s="224">
        <v>62</v>
      </c>
      <c r="W240" s="114">
        <v>49</v>
      </c>
      <c r="X240" s="224">
        <v>48</v>
      </c>
      <c r="Y240" s="11">
        <v>29.5</v>
      </c>
      <c r="Z240" s="607">
        <v>30.9</v>
      </c>
      <c r="AA240" s="12">
        <v>25.3</v>
      </c>
      <c r="AB240" s="225">
        <v>12.2</v>
      </c>
      <c r="AC240" s="614">
        <v>0.1</v>
      </c>
      <c r="AD240" s="478">
        <v>220</v>
      </c>
      <c r="AE240" s="644">
        <v>0.21</v>
      </c>
      <c r="AF240" s="610">
        <v>9678</v>
      </c>
      <c r="AG240" s="611">
        <v>1664</v>
      </c>
      <c r="AH240" s="612">
        <v>2806</v>
      </c>
      <c r="AI240" s="80"/>
      <c r="AJ240" s="293"/>
      <c r="AK240" s="344"/>
      <c r="AL240" s="368"/>
      <c r="AM240" s="300"/>
      <c r="AN240" s="368"/>
      <c r="AO240" s="300"/>
    </row>
    <row r="241" spans="1:42" x14ac:dyDescent="0.2">
      <c r="A241" s="1051"/>
      <c r="B241" s="328">
        <v>45596</v>
      </c>
      <c r="C241" s="432" t="str">
        <f t="shared" si="91"/>
        <v>(木)</v>
      </c>
      <c r="D241" s="544" t="s">
        <v>400</v>
      </c>
      <c r="E241" s="497">
        <v>0</v>
      </c>
      <c r="F241" s="535">
        <v>14</v>
      </c>
      <c r="G241" s="366">
        <v>17</v>
      </c>
      <c r="H241" s="300">
        <v>17.5</v>
      </c>
      <c r="I241" s="537">
        <v>26.8</v>
      </c>
      <c r="J241" s="536">
        <v>6.3</v>
      </c>
      <c r="K241" s="366">
        <v>9.01</v>
      </c>
      <c r="L241" s="369">
        <v>7</v>
      </c>
      <c r="M241" s="658">
        <v>35</v>
      </c>
      <c r="N241" s="538">
        <v>7</v>
      </c>
      <c r="O241" s="537">
        <v>26.1</v>
      </c>
      <c r="P241" s="536">
        <v>26.1</v>
      </c>
      <c r="Q241" s="659">
        <v>77</v>
      </c>
      <c r="R241" s="538">
        <v>54</v>
      </c>
      <c r="S241" s="659">
        <v>108</v>
      </c>
      <c r="T241" s="538">
        <v>98</v>
      </c>
      <c r="U241" s="659">
        <v>65</v>
      </c>
      <c r="V241" s="538">
        <v>62</v>
      </c>
      <c r="W241" s="658">
        <v>43</v>
      </c>
      <c r="X241" s="538">
        <v>36</v>
      </c>
      <c r="Y241" s="366">
        <v>29.1</v>
      </c>
      <c r="Z241" s="660">
        <v>27.7</v>
      </c>
      <c r="AA241" s="537">
        <v>21.9</v>
      </c>
      <c r="AB241" s="536">
        <v>8.5</v>
      </c>
      <c r="AC241" s="661">
        <v>0.25</v>
      </c>
      <c r="AD241" s="540">
        <v>210</v>
      </c>
      <c r="AE241" s="662">
        <v>0</v>
      </c>
      <c r="AF241" s="545">
        <v>10709</v>
      </c>
      <c r="AG241" s="663">
        <v>2080</v>
      </c>
      <c r="AH241" s="652">
        <v>3294</v>
      </c>
      <c r="AI241" s="80"/>
      <c r="AJ241" s="104" t="s">
        <v>238</v>
      </c>
      <c r="AK241" s="896"/>
      <c r="AL241" s="107"/>
      <c r="AM241" s="107"/>
      <c r="AN241" s="107"/>
      <c r="AO241" s="718"/>
    </row>
    <row r="242" spans="1:42" s="1" customFormat="1" ht="13.5" customHeight="1" x14ac:dyDescent="0.2">
      <c r="A242" s="1051"/>
      <c r="B242" s="1043" t="s">
        <v>239</v>
      </c>
      <c r="C242" s="1043"/>
      <c r="D242" s="479"/>
      <c r="E242" s="464">
        <f>MAX(E211:E241)</f>
        <v>77.3</v>
      </c>
      <c r="F242" s="480">
        <f t="shared" ref="F242:AE242" si="92">IF(COUNT(F211:F241)=0,"",MAX(F211:F241))</f>
        <v>28</v>
      </c>
      <c r="G242" s="10">
        <f t="shared" si="92"/>
        <v>26</v>
      </c>
      <c r="H242" s="222">
        <f t="shared" si="92"/>
        <v>24.5</v>
      </c>
      <c r="I242" s="466">
        <f t="shared" si="92"/>
        <v>45.1</v>
      </c>
      <c r="J242" s="467">
        <f t="shared" si="92"/>
        <v>10.3</v>
      </c>
      <c r="K242" s="10">
        <f t="shared" si="92"/>
        <v>9.4600000000000009</v>
      </c>
      <c r="L242" s="615">
        <f t="shared" si="92"/>
        <v>7.23</v>
      </c>
      <c r="M242" s="599">
        <f t="shared" si="92"/>
        <v>62.1</v>
      </c>
      <c r="N242" s="598">
        <f t="shared" si="92"/>
        <v>14.7</v>
      </c>
      <c r="O242" s="466">
        <f t="shared" si="92"/>
        <v>33.1</v>
      </c>
      <c r="P242" s="467">
        <f t="shared" si="92"/>
        <v>31.9</v>
      </c>
      <c r="Q242" s="598">
        <f t="shared" si="92"/>
        <v>92</v>
      </c>
      <c r="R242" s="468">
        <f t="shared" si="92"/>
        <v>64</v>
      </c>
      <c r="S242" s="598">
        <f t="shared" si="92"/>
        <v>113</v>
      </c>
      <c r="T242" s="468">
        <f t="shared" si="92"/>
        <v>113</v>
      </c>
      <c r="U242" s="598">
        <f t="shared" si="92"/>
        <v>68</v>
      </c>
      <c r="V242" s="468">
        <f t="shared" si="92"/>
        <v>70</v>
      </c>
      <c r="W242" s="598">
        <f t="shared" si="92"/>
        <v>49</v>
      </c>
      <c r="X242" s="468">
        <f t="shared" si="92"/>
        <v>64</v>
      </c>
      <c r="Y242" s="10">
        <f t="shared" si="92"/>
        <v>35.1</v>
      </c>
      <c r="Z242" s="615">
        <f t="shared" si="92"/>
        <v>36.200000000000003</v>
      </c>
      <c r="AA242" s="10">
        <f t="shared" si="92"/>
        <v>30.3</v>
      </c>
      <c r="AB242" s="615">
        <f t="shared" si="92"/>
        <v>14.7</v>
      </c>
      <c r="AC242" s="618">
        <f t="shared" si="92"/>
        <v>0.25</v>
      </c>
      <c r="AD242" s="484">
        <f t="shared" si="92"/>
        <v>250</v>
      </c>
      <c r="AE242" s="619">
        <f t="shared" si="92"/>
        <v>0.25</v>
      </c>
      <c r="AF242" s="685">
        <f t="shared" ref="AF242:AH242" si="93">IF(COUNT(AF211:AF241)=0,"",MAX(AF211:AF241))</f>
        <v>10994</v>
      </c>
      <c r="AG242" s="686">
        <f t="shared" si="93"/>
        <v>2080</v>
      </c>
      <c r="AH242" s="653">
        <f t="shared" si="93"/>
        <v>3294</v>
      </c>
      <c r="AI242" s="80"/>
      <c r="AJ242" s="719" t="s">
        <v>304</v>
      </c>
      <c r="AK242" s="720"/>
      <c r="AL242" s="720"/>
      <c r="AM242" s="720"/>
      <c r="AN242" s="720"/>
      <c r="AO242" s="721"/>
    </row>
    <row r="243" spans="1:42" s="1" customFormat="1" ht="13.5" customHeight="1" x14ac:dyDescent="0.2">
      <c r="A243" s="1051"/>
      <c r="B243" s="1044" t="s">
        <v>240</v>
      </c>
      <c r="C243" s="1044"/>
      <c r="D243" s="233"/>
      <c r="E243" s="234"/>
      <c r="F243" s="487">
        <f t="shared" ref="F243:AE243" si="94">IF(COUNT(F211:F241)=0,"",MIN(F211:F241))</f>
        <v>10</v>
      </c>
      <c r="G243" s="11">
        <f t="shared" si="94"/>
        <v>16.5</v>
      </c>
      <c r="H243" s="223">
        <f t="shared" si="94"/>
        <v>17.5</v>
      </c>
      <c r="I243" s="12">
        <f t="shared" si="94"/>
        <v>16.899999999999999</v>
      </c>
      <c r="J243" s="244">
        <f t="shared" si="94"/>
        <v>5</v>
      </c>
      <c r="K243" s="11">
        <f t="shared" si="94"/>
        <v>7.6</v>
      </c>
      <c r="L243" s="607">
        <f t="shared" si="94"/>
        <v>6.86</v>
      </c>
      <c r="M243" s="114">
        <f t="shared" si="94"/>
        <v>27.1</v>
      </c>
      <c r="N243" s="488">
        <f t="shared" si="94"/>
        <v>6.5</v>
      </c>
      <c r="O243" s="12">
        <f t="shared" si="94"/>
        <v>19.8</v>
      </c>
      <c r="P243" s="244">
        <f t="shared" si="94"/>
        <v>20.2</v>
      </c>
      <c r="Q243" s="606">
        <f t="shared" si="94"/>
        <v>60</v>
      </c>
      <c r="R243" s="224">
        <f t="shared" si="94"/>
        <v>37</v>
      </c>
      <c r="S243" s="606">
        <f t="shared" si="94"/>
        <v>78</v>
      </c>
      <c r="T243" s="224">
        <f t="shared" si="94"/>
        <v>80</v>
      </c>
      <c r="U243" s="606">
        <f t="shared" si="94"/>
        <v>50</v>
      </c>
      <c r="V243" s="224">
        <f t="shared" si="94"/>
        <v>49</v>
      </c>
      <c r="W243" s="606">
        <f t="shared" si="94"/>
        <v>14</v>
      </c>
      <c r="X243" s="224">
        <f t="shared" si="94"/>
        <v>26</v>
      </c>
      <c r="Y243" s="11">
        <f t="shared" si="94"/>
        <v>17.8</v>
      </c>
      <c r="Z243" s="607">
        <f t="shared" si="94"/>
        <v>21.3</v>
      </c>
      <c r="AA243" s="11">
        <f t="shared" si="94"/>
        <v>14.9</v>
      </c>
      <c r="AB243" s="607">
        <f t="shared" si="94"/>
        <v>8.5</v>
      </c>
      <c r="AC243" s="627">
        <f t="shared" si="94"/>
        <v>0</v>
      </c>
      <c r="AD243" s="491">
        <f t="shared" si="94"/>
        <v>180</v>
      </c>
      <c r="AE243" s="628">
        <f t="shared" si="94"/>
        <v>0</v>
      </c>
      <c r="AF243" s="674"/>
      <c r="AG243" s="675"/>
      <c r="AH243" s="631"/>
      <c r="AI243" s="80"/>
      <c r="AJ243" s="722"/>
      <c r="AK243" s="892"/>
      <c r="AL243" s="723"/>
      <c r="AM243" s="723"/>
      <c r="AN243" s="723"/>
      <c r="AO243" s="724"/>
    </row>
    <row r="244" spans="1:42" s="1" customFormat="1" ht="13.5" customHeight="1" x14ac:dyDescent="0.2">
      <c r="A244" s="1051"/>
      <c r="B244" s="1044" t="s">
        <v>241</v>
      </c>
      <c r="C244" s="1044"/>
      <c r="D244" s="233"/>
      <c r="E244" s="235"/>
      <c r="F244" s="494">
        <f t="shared" ref="F244:AE244" si="95">IF(COUNT(F211:F241)=0,"",AVERAGE(F211:F241))</f>
        <v>19.225806451612904</v>
      </c>
      <c r="G244" s="11">
        <f t="shared" si="95"/>
        <v>20.758064516129032</v>
      </c>
      <c r="H244" s="487">
        <f t="shared" si="95"/>
        <v>21.161290322580644</v>
      </c>
      <c r="I244" s="12">
        <f t="shared" si="95"/>
        <v>26.925806451612903</v>
      </c>
      <c r="J244" s="244">
        <f t="shared" si="95"/>
        <v>7.5774193548387085</v>
      </c>
      <c r="K244" s="11">
        <f t="shared" si="95"/>
        <v>8.9103225806451611</v>
      </c>
      <c r="L244" s="607">
        <f t="shared" si="95"/>
        <v>7.0903225806451617</v>
      </c>
      <c r="M244" s="114">
        <f t="shared" si="95"/>
        <v>36.619354838709668</v>
      </c>
      <c r="N244" s="488">
        <f t="shared" si="95"/>
        <v>10.048387096774194</v>
      </c>
      <c r="O244" s="12">
        <f t="shared" si="95"/>
        <v>24.948387096774201</v>
      </c>
      <c r="P244" s="244">
        <f t="shared" si="95"/>
        <v>28.003225806451614</v>
      </c>
      <c r="Q244" s="606">
        <f t="shared" si="95"/>
        <v>76.387096774193552</v>
      </c>
      <c r="R244" s="224">
        <f t="shared" si="95"/>
        <v>52.774193548387096</v>
      </c>
      <c r="S244" s="606">
        <f t="shared" si="95"/>
        <v>97.258064516129039</v>
      </c>
      <c r="T244" s="224">
        <f t="shared" si="95"/>
        <v>99.58064516129032</v>
      </c>
      <c r="U244" s="606">
        <f t="shared" si="95"/>
        <v>62.483870967741936</v>
      </c>
      <c r="V244" s="224">
        <f t="shared" si="95"/>
        <v>62.483870967741936</v>
      </c>
      <c r="W244" s="606">
        <f t="shared" si="95"/>
        <v>34.774193548387096</v>
      </c>
      <c r="X244" s="224">
        <f t="shared" si="95"/>
        <v>37.096774193548384</v>
      </c>
      <c r="Y244" s="11">
        <f t="shared" si="95"/>
        <v>26.745161290322578</v>
      </c>
      <c r="Z244" s="607">
        <f t="shared" si="95"/>
        <v>28.138709677419349</v>
      </c>
      <c r="AA244" s="11">
        <f t="shared" si="95"/>
        <v>23.083870967741934</v>
      </c>
      <c r="AB244" s="607">
        <f t="shared" si="95"/>
        <v>11.448387096774191</v>
      </c>
      <c r="AC244" s="627">
        <f t="shared" si="95"/>
        <v>6.1290322580645179E-2</v>
      </c>
      <c r="AD244" s="495">
        <f t="shared" si="95"/>
        <v>210.96774193548387</v>
      </c>
      <c r="AE244" s="628">
        <f t="shared" si="95"/>
        <v>2.1612903225806449E-2</v>
      </c>
      <c r="AF244" s="676"/>
      <c r="AG244" s="677"/>
      <c r="AH244" s="655"/>
      <c r="AI244" s="80"/>
      <c r="AJ244" s="722"/>
      <c r="AK244" s="892"/>
      <c r="AL244" s="723"/>
      <c r="AM244" s="723"/>
      <c r="AN244" s="723"/>
      <c r="AO244" s="724"/>
    </row>
    <row r="245" spans="1:42" s="1" customFormat="1" ht="13.5" customHeight="1" x14ac:dyDescent="0.2">
      <c r="A245" s="1056"/>
      <c r="B245" s="1045" t="s">
        <v>242</v>
      </c>
      <c r="C245" s="1045"/>
      <c r="D245" s="496"/>
      <c r="E245" s="497">
        <f>SUM(E211:E241)</f>
        <v>182.29999999999998</v>
      </c>
      <c r="F245" s="236"/>
      <c r="G245" s="236"/>
      <c r="H245" s="388"/>
      <c r="I245" s="236"/>
      <c r="J245" s="388"/>
      <c r="K245" s="499"/>
      <c r="L245" s="500"/>
      <c r="M245" s="634"/>
      <c r="N245" s="526"/>
      <c r="O245" s="524"/>
      <c r="P245" s="525"/>
      <c r="Q245" s="633"/>
      <c r="R245" s="526"/>
      <c r="S245" s="633"/>
      <c r="T245" s="526"/>
      <c r="U245" s="633"/>
      <c r="V245" s="526"/>
      <c r="W245" s="634"/>
      <c r="X245" s="526"/>
      <c r="Y245" s="499"/>
      <c r="Z245" s="635"/>
      <c r="AA245" s="636"/>
      <c r="AB245" s="637"/>
      <c r="AC245" s="638"/>
      <c r="AD245" s="238"/>
      <c r="AE245" s="639"/>
      <c r="AF245" s="687">
        <f>SUM(AF211:AF241)</f>
        <v>295946</v>
      </c>
      <c r="AG245" s="688">
        <f>SUM(AG211:AG241)</f>
        <v>46367</v>
      </c>
      <c r="AH245" s="657">
        <f>SUM(AH211:AH241)</f>
        <v>83878</v>
      </c>
      <c r="AI245" s="80"/>
      <c r="AJ245" s="588"/>
      <c r="AK245" s="895"/>
      <c r="AL245" s="589"/>
      <c r="AM245" s="589"/>
      <c r="AN245" s="589"/>
      <c r="AO245" s="332"/>
      <c r="AP245" s="9"/>
    </row>
    <row r="246" spans="1:42" ht="13.5" customHeight="1" x14ac:dyDescent="0.2">
      <c r="A246" s="1050" t="s">
        <v>233</v>
      </c>
      <c r="B246" s="327">
        <v>45597</v>
      </c>
      <c r="C246" s="431" t="str">
        <f>IF(B246="","",IF(WEEKDAY(B246)=1,"(日)",IF(WEEKDAY(B246)=2,"(月)",IF(WEEKDAY(B246)=3,"(火)",IF(WEEKDAY(B246)=4,"(水)",IF(WEEKDAY(B246)=5,"(木)",IF(WEEKDAY(B246)=6,"(金)","(土)")))))))</f>
        <v>(金)</v>
      </c>
      <c r="D246" s="529" t="s">
        <v>409</v>
      </c>
      <c r="E246" s="464">
        <v>0.8</v>
      </c>
      <c r="F246" s="465">
        <v>14</v>
      </c>
      <c r="G246" s="10">
        <v>17</v>
      </c>
      <c r="H246" s="467">
        <v>18</v>
      </c>
      <c r="I246" s="466">
        <v>25.5</v>
      </c>
      <c r="J246" s="222">
        <v>6.1</v>
      </c>
      <c r="K246" s="10">
        <v>9.1</v>
      </c>
      <c r="L246" s="615">
        <v>7.08</v>
      </c>
      <c r="M246" s="599">
        <v>32.6</v>
      </c>
      <c r="N246" s="468">
        <v>6.9</v>
      </c>
      <c r="O246" s="466">
        <v>25.2</v>
      </c>
      <c r="P246" s="467">
        <v>27</v>
      </c>
      <c r="Q246" s="598">
        <v>78</v>
      </c>
      <c r="R246" s="468">
        <v>56</v>
      </c>
      <c r="S246" s="598">
        <v>100</v>
      </c>
      <c r="T246" s="468">
        <v>104</v>
      </c>
      <c r="U246" s="598">
        <v>64</v>
      </c>
      <c r="V246" s="468">
        <v>64</v>
      </c>
      <c r="W246" s="599">
        <v>36</v>
      </c>
      <c r="X246" s="468">
        <v>40</v>
      </c>
      <c r="Y246" s="10">
        <v>27</v>
      </c>
      <c r="Z246" s="600">
        <v>27.7</v>
      </c>
      <c r="AA246" s="466">
        <v>22</v>
      </c>
      <c r="AB246" s="467">
        <v>9.5</v>
      </c>
      <c r="AC246" s="642">
        <v>0.15</v>
      </c>
      <c r="AD246" s="472">
        <v>210</v>
      </c>
      <c r="AE246" s="643">
        <v>0</v>
      </c>
      <c r="AF246" s="603">
        <v>9182</v>
      </c>
      <c r="AG246" s="604">
        <v>2432</v>
      </c>
      <c r="AH246" s="605">
        <v>2864</v>
      </c>
      <c r="AI246" s="83" t="s">
        <v>24</v>
      </c>
      <c r="AJ246" s="270" t="s">
        <v>286</v>
      </c>
      <c r="AK246" s="363"/>
      <c r="AL246" s="1084">
        <v>45609</v>
      </c>
      <c r="AM246" s="1085"/>
      <c r="AN246" s="1076">
        <v>45617</v>
      </c>
      <c r="AO246" s="1077"/>
    </row>
    <row r="247" spans="1:42" x14ac:dyDescent="0.2">
      <c r="A247" s="1051"/>
      <c r="B247" s="328">
        <v>45598</v>
      </c>
      <c r="C247" s="432" t="str">
        <f t="shared" ref="C247:C275" si="96">IF(B247="","",IF(WEEKDAY(B247)=1,"(日)",IF(WEEKDAY(B247)=2,"(月)",IF(WEEKDAY(B247)=3,"(火)",IF(WEEKDAY(B247)=4,"(水)",IF(WEEKDAY(B247)=5,"(木)",IF(WEEKDAY(B247)=6,"(金)","(土)")))))))</f>
        <v>(土)</v>
      </c>
      <c r="D247" s="531" t="s">
        <v>402</v>
      </c>
      <c r="E247" s="474">
        <v>45.1</v>
      </c>
      <c r="F247" s="475">
        <v>15</v>
      </c>
      <c r="G247" s="11">
        <v>19</v>
      </c>
      <c r="H247" s="225">
        <v>19</v>
      </c>
      <c r="I247" s="12">
        <v>23.5</v>
      </c>
      <c r="J247" s="223">
        <v>7.2</v>
      </c>
      <c r="K247" s="11">
        <v>9.31</v>
      </c>
      <c r="L247" s="367">
        <v>7.14</v>
      </c>
      <c r="M247" s="114">
        <v>29.5</v>
      </c>
      <c r="N247" s="224">
        <v>8.4</v>
      </c>
      <c r="O247" s="12">
        <v>29.3</v>
      </c>
      <c r="P247" s="225">
        <v>32.200000000000003</v>
      </c>
      <c r="Q247" s="606">
        <v>78</v>
      </c>
      <c r="R247" s="224">
        <v>54</v>
      </c>
      <c r="S247" s="606">
        <v>104</v>
      </c>
      <c r="T247" s="224">
        <v>104</v>
      </c>
      <c r="U247" s="606">
        <v>64</v>
      </c>
      <c r="V247" s="224">
        <v>66</v>
      </c>
      <c r="W247" s="114">
        <v>40</v>
      </c>
      <c r="X247" s="224">
        <v>38</v>
      </c>
      <c r="Y247" s="11">
        <v>28.4</v>
      </c>
      <c r="Z247" s="607">
        <v>31.2</v>
      </c>
      <c r="AA247" s="12">
        <v>20.9</v>
      </c>
      <c r="AB247" s="225">
        <v>9.8000000000000007</v>
      </c>
      <c r="AC247" s="614">
        <v>0.1</v>
      </c>
      <c r="AD247" s="478">
        <v>210</v>
      </c>
      <c r="AE247" s="644">
        <v>0</v>
      </c>
      <c r="AF247" s="610">
        <v>7655</v>
      </c>
      <c r="AG247" s="611">
        <v>2329</v>
      </c>
      <c r="AH247" s="612">
        <v>2946</v>
      </c>
      <c r="AI247" s="83" t="s">
        <v>24</v>
      </c>
      <c r="AJ247" s="313" t="s">
        <v>2</v>
      </c>
      <c r="AK247" s="344" t="s">
        <v>305</v>
      </c>
      <c r="AL247" s="1078">
        <v>15</v>
      </c>
      <c r="AM247" s="1079"/>
      <c r="AN247" s="1078">
        <v>10</v>
      </c>
      <c r="AO247" s="1079"/>
    </row>
    <row r="248" spans="1:42" x14ac:dyDescent="0.2">
      <c r="A248" s="1051"/>
      <c r="B248" s="328">
        <v>45599</v>
      </c>
      <c r="C248" s="432" t="str">
        <f t="shared" si="96"/>
        <v>(日)</v>
      </c>
      <c r="D248" s="531" t="s">
        <v>400</v>
      </c>
      <c r="E248" s="474">
        <v>0</v>
      </c>
      <c r="F248" s="475">
        <v>16</v>
      </c>
      <c r="G248" s="11">
        <v>18</v>
      </c>
      <c r="H248" s="225">
        <v>17.5</v>
      </c>
      <c r="I248" s="12">
        <v>19.100000000000001</v>
      </c>
      <c r="J248" s="223">
        <v>6</v>
      </c>
      <c r="K248" s="11">
        <v>7.99</v>
      </c>
      <c r="L248" s="367">
        <v>6.89</v>
      </c>
      <c r="M248" s="114">
        <v>25.8</v>
      </c>
      <c r="N248" s="224">
        <v>9.4</v>
      </c>
      <c r="O248" s="12">
        <v>25.8</v>
      </c>
      <c r="P248" s="225">
        <v>26.4</v>
      </c>
      <c r="Q248" s="606">
        <v>78</v>
      </c>
      <c r="R248" s="224">
        <v>46</v>
      </c>
      <c r="S248" s="606">
        <v>106</v>
      </c>
      <c r="T248" s="224">
        <v>96</v>
      </c>
      <c r="U248" s="606">
        <v>68</v>
      </c>
      <c r="V248" s="224">
        <v>66</v>
      </c>
      <c r="W248" s="114">
        <v>38</v>
      </c>
      <c r="X248" s="224">
        <v>30</v>
      </c>
      <c r="Y248" s="11">
        <v>27</v>
      </c>
      <c r="Z248" s="607">
        <v>24.9</v>
      </c>
      <c r="AA248" s="12">
        <v>16.7</v>
      </c>
      <c r="AB248" s="225">
        <v>6.6</v>
      </c>
      <c r="AC248" s="614">
        <v>0.15</v>
      </c>
      <c r="AD248" s="478">
        <v>200</v>
      </c>
      <c r="AE248" s="644">
        <v>0</v>
      </c>
      <c r="AF248" s="610">
        <v>7618</v>
      </c>
      <c r="AG248" s="611">
        <v>1831</v>
      </c>
      <c r="AH248" s="612">
        <v>3050</v>
      </c>
      <c r="AI248" s="83" t="s">
        <v>24</v>
      </c>
      <c r="AJ248" s="4" t="s">
        <v>19</v>
      </c>
      <c r="AK248" s="5" t="s">
        <v>20</v>
      </c>
      <c r="AL248" s="6" t="s">
        <v>21</v>
      </c>
      <c r="AM248" s="5" t="s">
        <v>22</v>
      </c>
      <c r="AN248" s="6" t="s">
        <v>21</v>
      </c>
      <c r="AO248" s="5" t="s">
        <v>22</v>
      </c>
    </row>
    <row r="249" spans="1:42" x14ac:dyDescent="0.2">
      <c r="A249" s="1051"/>
      <c r="B249" s="328">
        <v>45600</v>
      </c>
      <c r="C249" s="432" t="str">
        <f t="shared" si="96"/>
        <v>(月)</v>
      </c>
      <c r="D249" s="531" t="s">
        <v>400</v>
      </c>
      <c r="E249" s="474">
        <v>0</v>
      </c>
      <c r="F249" s="475">
        <v>12</v>
      </c>
      <c r="G249" s="11">
        <v>18</v>
      </c>
      <c r="H249" s="225">
        <v>17.5</v>
      </c>
      <c r="I249" s="12">
        <v>16.5</v>
      </c>
      <c r="J249" s="223">
        <v>7</v>
      </c>
      <c r="K249" s="11">
        <v>8.06</v>
      </c>
      <c r="L249" s="367">
        <v>6.91</v>
      </c>
      <c r="M249" s="114">
        <v>22.2</v>
      </c>
      <c r="N249" s="224">
        <v>7.4</v>
      </c>
      <c r="O249" s="12">
        <v>25.3</v>
      </c>
      <c r="P249" s="225">
        <v>23.6</v>
      </c>
      <c r="Q249" s="606">
        <v>66</v>
      </c>
      <c r="R249" s="224">
        <v>42</v>
      </c>
      <c r="S249" s="606">
        <v>94</v>
      </c>
      <c r="T249" s="224">
        <v>92</v>
      </c>
      <c r="U249" s="606">
        <v>56</v>
      </c>
      <c r="V249" s="224">
        <v>58</v>
      </c>
      <c r="W249" s="114">
        <v>38</v>
      </c>
      <c r="X249" s="224">
        <v>34</v>
      </c>
      <c r="Y249" s="11">
        <v>24.1</v>
      </c>
      <c r="Z249" s="607">
        <v>22</v>
      </c>
      <c r="AA249" s="12">
        <v>18.3</v>
      </c>
      <c r="AB249" s="225">
        <v>8.1999999999999993</v>
      </c>
      <c r="AC249" s="614">
        <v>0.05</v>
      </c>
      <c r="AD249" s="478">
        <v>220</v>
      </c>
      <c r="AE249" s="644">
        <v>0</v>
      </c>
      <c r="AF249" s="610">
        <v>6689</v>
      </c>
      <c r="AG249" s="611">
        <v>2080</v>
      </c>
      <c r="AH249" s="612">
        <v>2928</v>
      </c>
      <c r="AI249" s="83" t="s">
        <v>24</v>
      </c>
      <c r="AJ249" s="2" t="s">
        <v>182</v>
      </c>
      <c r="AK249" s="396" t="s">
        <v>11</v>
      </c>
      <c r="AL249" s="10">
        <v>16</v>
      </c>
      <c r="AM249" s="222">
        <v>16</v>
      </c>
      <c r="AN249" s="10">
        <v>13.5</v>
      </c>
      <c r="AO249" s="222">
        <v>13</v>
      </c>
    </row>
    <row r="250" spans="1:42" x14ac:dyDescent="0.2">
      <c r="A250" s="1051"/>
      <c r="B250" s="328">
        <v>45601</v>
      </c>
      <c r="C250" s="432" t="str">
        <f t="shared" si="96"/>
        <v>(火)</v>
      </c>
      <c r="D250" s="531" t="s">
        <v>458</v>
      </c>
      <c r="E250" s="474">
        <v>0</v>
      </c>
      <c r="F250" s="475">
        <v>14</v>
      </c>
      <c r="G250" s="11">
        <v>17</v>
      </c>
      <c r="H250" s="225">
        <v>17.5</v>
      </c>
      <c r="I250" s="12">
        <v>20.5</v>
      </c>
      <c r="J250" s="223">
        <v>6.6</v>
      </c>
      <c r="K250" s="11">
        <v>8.75</v>
      </c>
      <c r="L250" s="367">
        <v>7.11</v>
      </c>
      <c r="M250" s="114">
        <v>32</v>
      </c>
      <c r="N250" s="224">
        <v>8.8000000000000007</v>
      </c>
      <c r="O250" s="12">
        <v>22.8</v>
      </c>
      <c r="P250" s="225">
        <v>27.3</v>
      </c>
      <c r="Q250" s="606">
        <v>66</v>
      </c>
      <c r="R250" s="224">
        <v>52</v>
      </c>
      <c r="S250" s="606">
        <v>96</v>
      </c>
      <c r="T250" s="224">
        <v>99</v>
      </c>
      <c r="U250" s="606">
        <v>62</v>
      </c>
      <c r="V250" s="224">
        <v>64</v>
      </c>
      <c r="W250" s="114">
        <v>34</v>
      </c>
      <c r="X250" s="224">
        <v>35</v>
      </c>
      <c r="Y250" s="11">
        <v>19.899999999999999</v>
      </c>
      <c r="Z250" s="607">
        <v>25.6</v>
      </c>
      <c r="AA250" s="12">
        <v>19</v>
      </c>
      <c r="AB250" s="225">
        <v>9.8000000000000007</v>
      </c>
      <c r="AC250" s="614">
        <v>0.05</v>
      </c>
      <c r="AD250" s="478">
        <v>200</v>
      </c>
      <c r="AE250" s="644">
        <v>0</v>
      </c>
      <c r="AF250" s="610">
        <v>6478</v>
      </c>
      <c r="AG250" s="611">
        <v>2299</v>
      </c>
      <c r="AH250" s="612">
        <v>3294</v>
      </c>
      <c r="AI250" s="83" t="s">
        <v>24</v>
      </c>
      <c r="AJ250" s="3" t="s">
        <v>183</v>
      </c>
      <c r="AK250" s="893" t="s">
        <v>184</v>
      </c>
      <c r="AL250" s="11">
        <v>16.2</v>
      </c>
      <c r="AM250" s="223">
        <v>5.0999999999999996</v>
      </c>
      <c r="AN250" s="11">
        <v>19.600000000000001</v>
      </c>
      <c r="AO250" s="223">
        <v>5.9</v>
      </c>
    </row>
    <row r="251" spans="1:42" x14ac:dyDescent="0.2">
      <c r="A251" s="1051"/>
      <c r="B251" s="328">
        <v>45602</v>
      </c>
      <c r="C251" s="432" t="str">
        <f t="shared" si="96"/>
        <v>(水)</v>
      </c>
      <c r="D251" s="531" t="s">
        <v>415</v>
      </c>
      <c r="E251" s="474">
        <v>0.6</v>
      </c>
      <c r="F251" s="475">
        <v>12</v>
      </c>
      <c r="G251" s="11">
        <v>16</v>
      </c>
      <c r="H251" s="225">
        <v>17.5</v>
      </c>
      <c r="I251" s="12">
        <v>16.3</v>
      </c>
      <c r="J251" s="223">
        <v>4.7</v>
      </c>
      <c r="K251" s="11">
        <v>8.44</v>
      </c>
      <c r="L251" s="367">
        <v>6.88</v>
      </c>
      <c r="M251" s="114">
        <v>25.2</v>
      </c>
      <c r="N251" s="224">
        <v>7.4</v>
      </c>
      <c r="O251" s="12">
        <v>26.8</v>
      </c>
      <c r="P251" s="225">
        <v>29.8</v>
      </c>
      <c r="Q251" s="606">
        <v>74</v>
      </c>
      <c r="R251" s="224">
        <v>44</v>
      </c>
      <c r="S251" s="606">
        <v>100</v>
      </c>
      <c r="T251" s="224">
        <v>100</v>
      </c>
      <c r="U251" s="606">
        <v>70</v>
      </c>
      <c r="V251" s="224">
        <v>66</v>
      </c>
      <c r="W251" s="114">
        <v>30</v>
      </c>
      <c r="X251" s="224">
        <v>34</v>
      </c>
      <c r="Y251" s="11">
        <v>20.6</v>
      </c>
      <c r="Z251" s="607">
        <v>22.7</v>
      </c>
      <c r="AA251" s="12">
        <v>16.399999999999999</v>
      </c>
      <c r="AB251" s="225">
        <v>8.5</v>
      </c>
      <c r="AC251" s="614">
        <v>0.05</v>
      </c>
      <c r="AD251" s="478">
        <v>200</v>
      </c>
      <c r="AE251" s="644">
        <v>0</v>
      </c>
      <c r="AF251" s="610">
        <v>6455</v>
      </c>
      <c r="AG251" s="611">
        <v>2746</v>
      </c>
      <c r="AH251" s="612">
        <v>3050</v>
      </c>
      <c r="AI251" s="83" t="s">
        <v>24</v>
      </c>
      <c r="AJ251" s="3" t="s">
        <v>12</v>
      </c>
      <c r="AK251" s="893"/>
      <c r="AL251" s="11">
        <v>9.43</v>
      </c>
      <c r="AM251" s="223">
        <v>7.36</v>
      </c>
      <c r="AN251" s="11">
        <v>9.27</v>
      </c>
      <c r="AO251" s="223">
        <v>7.31</v>
      </c>
    </row>
    <row r="252" spans="1:42" x14ac:dyDescent="0.2">
      <c r="A252" s="1051"/>
      <c r="B252" s="328">
        <v>45603</v>
      </c>
      <c r="C252" s="432" t="str">
        <f t="shared" si="96"/>
        <v>(木)</v>
      </c>
      <c r="D252" s="531" t="s">
        <v>400</v>
      </c>
      <c r="E252" s="474">
        <v>0</v>
      </c>
      <c r="F252" s="475">
        <v>12</v>
      </c>
      <c r="G252" s="11">
        <v>15.5</v>
      </c>
      <c r="H252" s="225">
        <v>16.5</v>
      </c>
      <c r="I252" s="12">
        <v>14.7</v>
      </c>
      <c r="J252" s="223">
        <v>5.9</v>
      </c>
      <c r="K252" s="11">
        <v>7.82</v>
      </c>
      <c r="L252" s="367">
        <v>7.01</v>
      </c>
      <c r="M252" s="114">
        <v>21.7</v>
      </c>
      <c r="N252" s="224">
        <v>9.4</v>
      </c>
      <c r="O252" s="12">
        <v>26.7</v>
      </c>
      <c r="P252" s="225">
        <v>30.8</v>
      </c>
      <c r="Q252" s="606">
        <v>78</v>
      </c>
      <c r="R252" s="224">
        <v>56</v>
      </c>
      <c r="S252" s="606">
        <v>102</v>
      </c>
      <c r="T252" s="224">
        <v>106</v>
      </c>
      <c r="U252" s="606">
        <v>72</v>
      </c>
      <c r="V252" s="224">
        <v>72</v>
      </c>
      <c r="W252" s="114">
        <v>30</v>
      </c>
      <c r="X252" s="224">
        <v>34</v>
      </c>
      <c r="Y252" s="11">
        <v>23.4</v>
      </c>
      <c r="Z252" s="607">
        <v>27</v>
      </c>
      <c r="AA252" s="12">
        <v>14.5</v>
      </c>
      <c r="AB252" s="225">
        <v>8.8000000000000007</v>
      </c>
      <c r="AC252" s="614">
        <v>0.05</v>
      </c>
      <c r="AD252" s="478">
        <v>210</v>
      </c>
      <c r="AE252" s="644">
        <v>0</v>
      </c>
      <c r="AF252" s="610">
        <v>5798</v>
      </c>
      <c r="AG252" s="611">
        <v>2163</v>
      </c>
      <c r="AH252" s="612">
        <v>3416</v>
      </c>
      <c r="AI252" s="83" t="s">
        <v>24</v>
      </c>
      <c r="AJ252" s="3" t="s">
        <v>198</v>
      </c>
      <c r="AK252" s="893" t="s">
        <v>184</v>
      </c>
      <c r="AL252" s="114">
        <v>20.9</v>
      </c>
      <c r="AM252" s="224">
        <v>8.1</v>
      </c>
      <c r="AN252" s="114">
        <v>25.7</v>
      </c>
      <c r="AO252" s="224">
        <v>7.1</v>
      </c>
    </row>
    <row r="253" spans="1:42" x14ac:dyDescent="0.2">
      <c r="A253" s="1051"/>
      <c r="B253" s="328">
        <v>45604</v>
      </c>
      <c r="C253" s="432" t="str">
        <f t="shared" si="96"/>
        <v>(金)</v>
      </c>
      <c r="D253" s="531" t="s">
        <v>400</v>
      </c>
      <c r="E253" s="474">
        <v>0</v>
      </c>
      <c r="F253" s="475">
        <v>6</v>
      </c>
      <c r="G253" s="11">
        <v>14</v>
      </c>
      <c r="H253" s="225">
        <v>14</v>
      </c>
      <c r="I253" s="12">
        <v>15.7</v>
      </c>
      <c r="J253" s="223">
        <v>5.0999999999999996</v>
      </c>
      <c r="K253" s="11">
        <v>8</v>
      </c>
      <c r="L253" s="367">
        <v>7.1</v>
      </c>
      <c r="M253" s="114">
        <v>24.6</v>
      </c>
      <c r="N253" s="224">
        <v>7.5</v>
      </c>
      <c r="O253" s="12">
        <v>29.1</v>
      </c>
      <c r="P253" s="225">
        <v>28.4</v>
      </c>
      <c r="Q253" s="606">
        <v>82</v>
      </c>
      <c r="R253" s="224">
        <v>57</v>
      </c>
      <c r="S253" s="606">
        <v>110</v>
      </c>
      <c r="T253" s="224">
        <v>106</v>
      </c>
      <c r="U253" s="606">
        <v>76</v>
      </c>
      <c r="V253" s="224">
        <v>72</v>
      </c>
      <c r="W253" s="114">
        <v>34</v>
      </c>
      <c r="X253" s="224">
        <v>34</v>
      </c>
      <c r="Y253" s="11">
        <v>25.6</v>
      </c>
      <c r="Z253" s="607">
        <v>26.3</v>
      </c>
      <c r="AA253" s="12">
        <v>14.2</v>
      </c>
      <c r="AB253" s="225">
        <v>8.5</v>
      </c>
      <c r="AC253" s="614">
        <v>0.05</v>
      </c>
      <c r="AD253" s="478">
        <v>180</v>
      </c>
      <c r="AE253" s="644">
        <v>0</v>
      </c>
      <c r="AF253" s="610">
        <v>5760</v>
      </c>
      <c r="AG253" s="611">
        <v>2080</v>
      </c>
      <c r="AH253" s="612">
        <v>3050</v>
      </c>
      <c r="AI253" s="83" t="s">
        <v>24</v>
      </c>
      <c r="AJ253" s="3" t="s">
        <v>185</v>
      </c>
      <c r="AK253" s="893" t="s">
        <v>13</v>
      </c>
      <c r="AL253" s="11">
        <v>26.5</v>
      </c>
      <c r="AM253" s="223">
        <v>28.2</v>
      </c>
      <c r="AN253" s="11">
        <v>25.6</v>
      </c>
      <c r="AO253" s="223">
        <v>33.6</v>
      </c>
    </row>
    <row r="254" spans="1:42" x14ac:dyDescent="0.2">
      <c r="A254" s="1051"/>
      <c r="B254" s="328">
        <v>45605</v>
      </c>
      <c r="C254" s="432" t="str">
        <f t="shared" si="96"/>
        <v>(土)</v>
      </c>
      <c r="D254" s="531" t="s">
        <v>400</v>
      </c>
      <c r="E254" s="474">
        <v>0</v>
      </c>
      <c r="F254" s="475">
        <v>7</v>
      </c>
      <c r="G254" s="11">
        <v>13</v>
      </c>
      <c r="H254" s="225">
        <v>13.5</v>
      </c>
      <c r="I254" s="12">
        <v>17.3</v>
      </c>
      <c r="J254" s="223">
        <v>5.7</v>
      </c>
      <c r="K254" s="11">
        <v>8.84</v>
      </c>
      <c r="L254" s="367">
        <v>7.2</v>
      </c>
      <c r="M254" s="114">
        <v>23.2</v>
      </c>
      <c r="N254" s="224">
        <v>6.4</v>
      </c>
      <c r="O254" s="12">
        <v>26.8</v>
      </c>
      <c r="P254" s="225">
        <v>28.5</v>
      </c>
      <c r="Q254" s="606">
        <v>76</v>
      </c>
      <c r="R254" s="224">
        <v>58</v>
      </c>
      <c r="S254" s="606">
        <v>106</v>
      </c>
      <c r="T254" s="224">
        <v>102</v>
      </c>
      <c r="U254" s="606">
        <v>72</v>
      </c>
      <c r="V254" s="224">
        <v>70</v>
      </c>
      <c r="W254" s="114">
        <v>34</v>
      </c>
      <c r="X254" s="224">
        <v>32</v>
      </c>
      <c r="Y254" s="11">
        <v>22</v>
      </c>
      <c r="Z254" s="607">
        <v>24.1</v>
      </c>
      <c r="AA254" s="12">
        <v>15.8</v>
      </c>
      <c r="AB254" s="225">
        <v>9.5</v>
      </c>
      <c r="AC254" s="614">
        <v>0</v>
      </c>
      <c r="AD254" s="478">
        <v>200</v>
      </c>
      <c r="AE254" s="644">
        <v>0</v>
      </c>
      <c r="AF254" s="610">
        <v>5529</v>
      </c>
      <c r="AG254" s="611">
        <v>1913</v>
      </c>
      <c r="AH254" s="612">
        <v>3230</v>
      </c>
      <c r="AI254" s="83" t="s">
        <v>24</v>
      </c>
      <c r="AJ254" s="3" t="s">
        <v>186</v>
      </c>
      <c r="AK254" s="893" t="s">
        <v>313</v>
      </c>
      <c r="AL254" s="114">
        <v>79</v>
      </c>
      <c r="AM254" s="224">
        <v>58</v>
      </c>
      <c r="AN254" s="114">
        <v>78</v>
      </c>
      <c r="AO254" s="224">
        <v>60</v>
      </c>
    </row>
    <row r="255" spans="1:42" x14ac:dyDescent="0.2">
      <c r="A255" s="1051"/>
      <c r="B255" s="328">
        <v>45606</v>
      </c>
      <c r="C255" s="432" t="str">
        <f t="shared" si="96"/>
        <v>(日)</v>
      </c>
      <c r="D255" s="531" t="s">
        <v>416</v>
      </c>
      <c r="E255" s="474">
        <v>0.1</v>
      </c>
      <c r="F255" s="475">
        <v>10</v>
      </c>
      <c r="G255" s="11">
        <v>14.5</v>
      </c>
      <c r="H255" s="225">
        <v>15</v>
      </c>
      <c r="I255" s="12">
        <v>18.899999999999999</v>
      </c>
      <c r="J255" s="223">
        <v>5.3</v>
      </c>
      <c r="K255" s="11">
        <v>9.19</v>
      </c>
      <c r="L255" s="367">
        <v>7.38</v>
      </c>
      <c r="M255" s="114">
        <v>25.5</v>
      </c>
      <c r="N255" s="224">
        <v>7.3</v>
      </c>
      <c r="O255" s="12">
        <v>26.7</v>
      </c>
      <c r="P255" s="225">
        <v>28.5</v>
      </c>
      <c r="Q255" s="606">
        <v>78</v>
      </c>
      <c r="R255" s="224">
        <v>58</v>
      </c>
      <c r="S255" s="606">
        <v>108</v>
      </c>
      <c r="T255" s="224">
        <v>110</v>
      </c>
      <c r="U255" s="606">
        <v>74</v>
      </c>
      <c r="V255" s="224">
        <v>72</v>
      </c>
      <c r="W255" s="114">
        <v>34</v>
      </c>
      <c r="X255" s="224">
        <v>38</v>
      </c>
      <c r="Y255" s="11">
        <v>23.4</v>
      </c>
      <c r="Z255" s="607">
        <v>24.9</v>
      </c>
      <c r="AA255" s="12">
        <v>16.7</v>
      </c>
      <c r="AB255" s="225">
        <v>10.4</v>
      </c>
      <c r="AC255" s="614">
        <v>0.05</v>
      </c>
      <c r="AD255" s="478">
        <v>210</v>
      </c>
      <c r="AE255" s="644">
        <v>0</v>
      </c>
      <c r="AF255" s="610">
        <v>4831</v>
      </c>
      <c r="AG255" s="611">
        <v>2330</v>
      </c>
      <c r="AH255" s="612">
        <v>2928</v>
      </c>
      <c r="AI255" s="83" t="s">
        <v>24</v>
      </c>
      <c r="AJ255" s="3" t="s">
        <v>187</v>
      </c>
      <c r="AK255" s="893" t="s">
        <v>313</v>
      </c>
      <c r="AL255" s="114">
        <v>105</v>
      </c>
      <c r="AM255" s="224">
        <v>114</v>
      </c>
      <c r="AN255" s="114">
        <v>102</v>
      </c>
      <c r="AO255" s="224">
        <v>110</v>
      </c>
    </row>
    <row r="256" spans="1:42" x14ac:dyDescent="0.2">
      <c r="A256" s="1051"/>
      <c r="B256" s="328">
        <v>45607</v>
      </c>
      <c r="C256" s="432" t="str">
        <f t="shared" si="96"/>
        <v>(月)</v>
      </c>
      <c r="D256" s="531" t="s">
        <v>412</v>
      </c>
      <c r="E256" s="474">
        <v>0.8</v>
      </c>
      <c r="F256" s="475">
        <v>14</v>
      </c>
      <c r="G256" s="11">
        <v>15.5</v>
      </c>
      <c r="H256" s="225">
        <v>16</v>
      </c>
      <c r="I256" s="12">
        <v>18.8</v>
      </c>
      <c r="J256" s="223">
        <v>6.1</v>
      </c>
      <c r="K256" s="11">
        <v>9.33</v>
      </c>
      <c r="L256" s="367">
        <v>7.35</v>
      </c>
      <c r="M256" s="114">
        <v>20.399999999999999</v>
      </c>
      <c r="N256" s="224">
        <v>7.6</v>
      </c>
      <c r="O256" s="12">
        <v>24.1</v>
      </c>
      <c r="P256" s="225">
        <v>27.2</v>
      </c>
      <c r="Q256" s="606">
        <v>74</v>
      </c>
      <c r="R256" s="224">
        <v>58</v>
      </c>
      <c r="S256" s="606">
        <v>100</v>
      </c>
      <c r="T256" s="224">
        <v>106</v>
      </c>
      <c r="U256" s="606">
        <v>66</v>
      </c>
      <c r="V256" s="224">
        <v>72</v>
      </c>
      <c r="W256" s="114">
        <v>34</v>
      </c>
      <c r="X256" s="224">
        <v>34</v>
      </c>
      <c r="Y256" s="11">
        <v>23.4</v>
      </c>
      <c r="Z256" s="607">
        <v>23.4</v>
      </c>
      <c r="AA256" s="12">
        <v>18</v>
      </c>
      <c r="AB256" s="225">
        <v>9.8000000000000007</v>
      </c>
      <c r="AC256" s="614">
        <v>0.05</v>
      </c>
      <c r="AD256" s="478">
        <v>230</v>
      </c>
      <c r="AE256" s="644">
        <v>0</v>
      </c>
      <c r="AF256" s="610">
        <v>5446</v>
      </c>
      <c r="AG256" s="611">
        <v>2579</v>
      </c>
      <c r="AH256" s="612">
        <v>3190</v>
      </c>
      <c r="AI256" s="83" t="s">
        <v>24</v>
      </c>
      <c r="AJ256" s="3" t="s">
        <v>188</v>
      </c>
      <c r="AK256" s="893" t="s">
        <v>313</v>
      </c>
      <c r="AL256" s="114">
        <v>71</v>
      </c>
      <c r="AM256" s="224">
        <v>74</v>
      </c>
      <c r="AN256" s="114">
        <v>68</v>
      </c>
      <c r="AO256" s="224">
        <v>72</v>
      </c>
    </row>
    <row r="257" spans="1:41" x14ac:dyDescent="0.2">
      <c r="A257" s="1051"/>
      <c r="B257" s="328">
        <v>45608</v>
      </c>
      <c r="C257" s="432" t="str">
        <f t="shared" si="96"/>
        <v>(火)</v>
      </c>
      <c r="D257" s="531" t="s">
        <v>400</v>
      </c>
      <c r="E257" s="474">
        <v>0</v>
      </c>
      <c r="F257" s="475">
        <v>14</v>
      </c>
      <c r="G257" s="11">
        <v>15</v>
      </c>
      <c r="H257" s="225">
        <v>16</v>
      </c>
      <c r="I257" s="12">
        <v>16.5</v>
      </c>
      <c r="J257" s="223">
        <v>5.5</v>
      </c>
      <c r="K257" s="11">
        <v>9.49</v>
      </c>
      <c r="L257" s="367">
        <v>7.41</v>
      </c>
      <c r="M257" s="114">
        <v>26</v>
      </c>
      <c r="N257" s="224">
        <v>6.9</v>
      </c>
      <c r="O257" s="12">
        <v>23.8</v>
      </c>
      <c r="P257" s="225">
        <v>28.4</v>
      </c>
      <c r="Q257" s="606">
        <v>80</v>
      </c>
      <c r="R257" s="224">
        <v>58</v>
      </c>
      <c r="S257" s="606">
        <v>120</v>
      </c>
      <c r="T257" s="224">
        <v>118</v>
      </c>
      <c r="U257" s="606">
        <v>74</v>
      </c>
      <c r="V257" s="224">
        <v>73</v>
      </c>
      <c r="W257" s="114">
        <v>46</v>
      </c>
      <c r="X257" s="224">
        <v>45</v>
      </c>
      <c r="Y257" s="11">
        <v>26.3</v>
      </c>
      <c r="Z257" s="607">
        <v>25.6</v>
      </c>
      <c r="AA257" s="12">
        <v>17.7</v>
      </c>
      <c r="AB257" s="225">
        <v>11.7</v>
      </c>
      <c r="AC257" s="614">
        <v>0</v>
      </c>
      <c r="AD257" s="478">
        <v>220</v>
      </c>
      <c r="AE257" s="644">
        <v>0</v>
      </c>
      <c r="AF257" s="610">
        <v>5016</v>
      </c>
      <c r="AG257" s="611">
        <v>2696</v>
      </c>
      <c r="AH257" s="612">
        <v>3172</v>
      </c>
      <c r="AI257" s="83" t="s">
        <v>24</v>
      </c>
      <c r="AJ257" s="3" t="s">
        <v>189</v>
      </c>
      <c r="AK257" s="893" t="s">
        <v>313</v>
      </c>
      <c r="AL257" s="114">
        <v>34</v>
      </c>
      <c r="AM257" s="224">
        <v>40</v>
      </c>
      <c r="AN257" s="114">
        <v>34</v>
      </c>
      <c r="AO257" s="224">
        <v>38</v>
      </c>
    </row>
    <row r="258" spans="1:41" x14ac:dyDescent="0.2">
      <c r="A258" s="1051"/>
      <c r="B258" s="328">
        <v>45609</v>
      </c>
      <c r="C258" s="432" t="str">
        <f t="shared" si="96"/>
        <v>(水)</v>
      </c>
      <c r="D258" s="531" t="s">
        <v>400</v>
      </c>
      <c r="E258" s="474">
        <v>0</v>
      </c>
      <c r="F258" s="475">
        <v>15</v>
      </c>
      <c r="G258" s="11">
        <v>16</v>
      </c>
      <c r="H258" s="225">
        <v>16</v>
      </c>
      <c r="I258" s="12">
        <v>16.2</v>
      </c>
      <c r="J258" s="223">
        <v>5.0999999999999996</v>
      </c>
      <c r="K258" s="11">
        <v>9.43</v>
      </c>
      <c r="L258" s="367">
        <v>7.36</v>
      </c>
      <c r="M258" s="114">
        <v>20.9</v>
      </c>
      <c r="N258" s="224">
        <v>8.1</v>
      </c>
      <c r="O258" s="12">
        <v>26.5</v>
      </c>
      <c r="P258" s="225">
        <v>28.2</v>
      </c>
      <c r="Q258" s="606">
        <v>79</v>
      </c>
      <c r="R258" s="224">
        <v>58</v>
      </c>
      <c r="S258" s="606">
        <v>105</v>
      </c>
      <c r="T258" s="224">
        <v>114</v>
      </c>
      <c r="U258" s="606">
        <v>71</v>
      </c>
      <c r="V258" s="224">
        <v>74</v>
      </c>
      <c r="W258" s="114">
        <v>34</v>
      </c>
      <c r="X258" s="224">
        <v>40</v>
      </c>
      <c r="Y258" s="11">
        <v>24.9</v>
      </c>
      <c r="Z258" s="607">
        <v>25.6</v>
      </c>
      <c r="AA258" s="12">
        <v>16.7</v>
      </c>
      <c r="AB258" s="225">
        <v>10.1</v>
      </c>
      <c r="AC258" s="614">
        <v>0.2</v>
      </c>
      <c r="AD258" s="478">
        <v>210</v>
      </c>
      <c r="AE258" s="644">
        <v>0</v>
      </c>
      <c r="AF258" s="610">
        <v>5017</v>
      </c>
      <c r="AG258" s="611">
        <v>2828</v>
      </c>
      <c r="AH258" s="612">
        <v>3170</v>
      </c>
      <c r="AI258" s="83" t="s">
        <v>24</v>
      </c>
      <c r="AJ258" s="3" t="s">
        <v>190</v>
      </c>
      <c r="AK258" s="893" t="s">
        <v>313</v>
      </c>
      <c r="AL258" s="11">
        <v>24.9</v>
      </c>
      <c r="AM258" s="225">
        <v>25.6</v>
      </c>
      <c r="AN258" s="12">
        <v>26.3</v>
      </c>
      <c r="AO258" s="225">
        <v>29.8</v>
      </c>
    </row>
    <row r="259" spans="1:41" x14ac:dyDescent="0.2">
      <c r="A259" s="1051"/>
      <c r="B259" s="328">
        <v>45610</v>
      </c>
      <c r="C259" s="432" t="str">
        <f t="shared" si="96"/>
        <v>(木)</v>
      </c>
      <c r="D259" s="531" t="s">
        <v>401</v>
      </c>
      <c r="E259" s="474">
        <v>0</v>
      </c>
      <c r="F259" s="475">
        <v>12</v>
      </c>
      <c r="G259" s="11">
        <v>16</v>
      </c>
      <c r="H259" s="225">
        <v>16</v>
      </c>
      <c r="I259" s="12">
        <v>15.4</v>
      </c>
      <c r="J259" s="223">
        <v>5.0999999999999996</v>
      </c>
      <c r="K259" s="11">
        <v>9.1</v>
      </c>
      <c r="L259" s="367">
        <v>7.3</v>
      </c>
      <c r="M259" s="114">
        <v>24.3</v>
      </c>
      <c r="N259" s="224">
        <v>6.8</v>
      </c>
      <c r="O259" s="12">
        <v>28.9</v>
      </c>
      <c r="P259" s="225">
        <v>28.5</v>
      </c>
      <c r="Q259" s="606">
        <v>89</v>
      </c>
      <c r="R259" s="224">
        <v>56</v>
      </c>
      <c r="S259" s="606">
        <v>113</v>
      </c>
      <c r="T259" s="224">
        <v>105</v>
      </c>
      <c r="U259" s="606">
        <v>76</v>
      </c>
      <c r="V259" s="224">
        <v>68</v>
      </c>
      <c r="W259" s="114">
        <v>37</v>
      </c>
      <c r="X259" s="224">
        <v>37</v>
      </c>
      <c r="Y259" s="11">
        <v>30.5</v>
      </c>
      <c r="Z259" s="607">
        <v>25.9</v>
      </c>
      <c r="AA259" s="12">
        <v>16.399999999999999</v>
      </c>
      <c r="AB259" s="225">
        <v>9.5</v>
      </c>
      <c r="AC259" s="614">
        <v>0.1</v>
      </c>
      <c r="AD259" s="478">
        <v>220</v>
      </c>
      <c r="AE259" s="644">
        <v>0</v>
      </c>
      <c r="AF259" s="610">
        <v>5389</v>
      </c>
      <c r="AG259" s="611">
        <v>2746</v>
      </c>
      <c r="AH259" s="612">
        <v>3294</v>
      </c>
      <c r="AI259" s="83" t="s">
        <v>24</v>
      </c>
      <c r="AJ259" s="3" t="s">
        <v>288</v>
      </c>
      <c r="AK259" s="893" t="s">
        <v>313</v>
      </c>
      <c r="AL259" s="11">
        <v>16.7</v>
      </c>
      <c r="AM259" s="225">
        <v>10.1</v>
      </c>
      <c r="AN259" s="12">
        <v>19</v>
      </c>
      <c r="AO259" s="225">
        <v>9.5</v>
      </c>
    </row>
    <row r="260" spans="1:41" x14ac:dyDescent="0.2">
      <c r="A260" s="1051"/>
      <c r="B260" s="328">
        <v>45611</v>
      </c>
      <c r="C260" s="432" t="str">
        <f t="shared" si="96"/>
        <v>(金)</v>
      </c>
      <c r="D260" s="531" t="s">
        <v>415</v>
      </c>
      <c r="E260" s="474">
        <v>7</v>
      </c>
      <c r="F260" s="475">
        <v>15</v>
      </c>
      <c r="G260" s="11">
        <v>17</v>
      </c>
      <c r="H260" s="225">
        <v>17</v>
      </c>
      <c r="I260" s="12">
        <v>14.7</v>
      </c>
      <c r="J260" s="223">
        <v>5.8</v>
      </c>
      <c r="K260" s="11">
        <v>9.1199999999999992</v>
      </c>
      <c r="L260" s="367">
        <v>7.29</v>
      </c>
      <c r="M260" s="114">
        <v>18.2</v>
      </c>
      <c r="N260" s="224">
        <v>5.6</v>
      </c>
      <c r="O260" s="12">
        <v>30.5</v>
      </c>
      <c r="P260" s="225">
        <v>31.9</v>
      </c>
      <c r="Q260" s="606">
        <v>82</v>
      </c>
      <c r="R260" s="224">
        <v>61</v>
      </c>
      <c r="S260" s="606">
        <v>118</v>
      </c>
      <c r="T260" s="224">
        <v>112</v>
      </c>
      <c r="U260" s="606">
        <v>74</v>
      </c>
      <c r="V260" s="224">
        <v>84</v>
      </c>
      <c r="W260" s="114">
        <v>44</v>
      </c>
      <c r="X260" s="224">
        <v>28</v>
      </c>
      <c r="Y260" s="11">
        <v>28.4</v>
      </c>
      <c r="Z260" s="607">
        <v>30.2</v>
      </c>
      <c r="AA260" s="12">
        <v>14.9</v>
      </c>
      <c r="AB260" s="225">
        <v>9.8000000000000007</v>
      </c>
      <c r="AC260" s="614">
        <v>0.1</v>
      </c>
      <c r="AD260" s="478">
        <v>230</v>
      </c>
      <c r="AE260" s="644">
        <v>0</v>
      </c>
      <c r="AF260" s="610">
        <v>5272</v>
      </c>
      <c r="AG260" s="611">
        <v>2599</v>
      </c>
      <c r="AH260" s="612">
        <v>3172</v>
      </c>
      <c r="AI260" s="83" t="s">
        <v>24</v>
      </c>
      <c r="AJ260" s="3" t="s">
        <v>289</v>
      </c>
      <c r="AK260" s="893" t="s">
        <v>313</v>
      </c>
      <c r="AL260" s="451"/>
      <c r="AM260" s="452">
        <v>0.2</v>
      </c>
      <c r="AN260" s="451"/>
      <c r="AO260" s="452">
        <v>0.1</v>
      </c>
    </row>
    <row r="261" spans="1:41" x14ac:dyDescent="0.2">
      <c r="A261" s="1051"/>
      <c r="B261" s="328">
        <v>45612</v>
      </c>
      <c r="C261" s="432" t="str">
        <f t="shared" si="96"/>
        <v>(土)</v>
      </c>
      <c r="D261" s="531" t="s">
        <v>459</v>
      </c>
      <c r="E261" s="474">
        <v>0.1</v>
      </c>
      <c r="F261" s="475">
        <v>13</v>
      </c>
      <c r="G261" s="11">
        <v>15.5</v>
      </c>
      <c r="H261" s="225">
        <v>16.5</v>
      </c>
      <c r="I261" s="12">
        <v>15.1</v>
      </c>
      <c r="J261" s="223">
        <v>6</v>
      </c>
      <c r="K261" s="11">
        <v>9.07</v>
      </c>
      <c r="L261" s="367">
        <v>7.28</v>
      </c>
      <c r="M261" s="114">
        <v>20.6</v>
      </c>
      <c r="N261" s="224">
        <v>7.2</v>
      </c>
      <c r="O261" s="12">
        <v>29</v>
      </c>
      <c r="P261" s="225">
        <v>31.5</v>
      </c>
      <c r="Q261" s="606">
        <v>82</v>
      </c>
      <c r="R261" s="224">
        <v>58</v>
      </c>
      <c r="S261" s="606">
        <v>118</v>
      </c>
      <c r="T261" s="224">
        <v>104</v>
      </c>
      <c r="U261" s="606">
        <v>72</v>
      </c>
      <c r="V261" s="224">
        <v>62</v>
      </c>
      <c r="W261" s="114">
        <v>46</v>
      </c>
      <c r="X261" s="224">
        <v>42</v>
      </c>
      <c r="Y261" s="11">
        <v>27.7</v>
      </c>
      <c r="Z261" s="607">
        <v>27</v>
      </c>
      <c r="AA261" s="12">
        <v>15.2</v>
      </c>
      <c r="AB261" s="225">
        <v>7.9</v>
      </c>
      <c r="AC261" s="614">
        <v>0.2</v>
      </c>
      <c r="AD261" s="478">
        <v>240</v>
      </c>
      <c r="AE261" s="644">
        <v>0</v>
      </c>
      <c r="AF261" s="610">
        <v>5202</v>
      </c>
      <c r="AG261" s="611">
        <v>2864</v>
      </c>
      <c r="AH261" s="612">
        <v>3172</v>
      </c>
      <c r="AI261" s="83" t="s">
        <v>24</v>
      </c>
      <c r="AJ261" s="3" t="s">
        <v>191</v>
      </c>
      <c r="AK261" s="893" t="s">
        <v>313</v>
      </c>
      <c r="AL261" s="114" t="s">
        <v>24</v>
      </c>
      <c r="AM261" s="224">
        <v>210</v>
      </c>
      <c r="AN261" s="276">
        <v>240</v>
      </c>
      <c r="AO261" s="224">
        <v>240</v>
      </c>
    </row>
    <row r="262" spans="1:41" x14ac:dyDescent="0.2">
      <c r="A262" s="1051"/>
      <c r="B262" s="328">
        <v>45613</v>
      </c>
      <c r="C262" s="432" t="str">
        <f t="shared" si="96"/>
        <v>(日)</v>
      </c>
      <c r="D262" s="531" t="s">
        <v>412</v>
      </c>
      <c r="E262" s="474">
        <v>0.1</v>
      </c>
      <c r="F262" s="475">
        <v>15</v>
      </c>
      <c r="G262" s="11">
        <v>17</v>
      </c>
      <c r="H262" s="225">
        <v>17</v>
      </c>
      <c r="I262" s="12">
        <v>17.7</v>
      </c>
      <c r="J262" s="223">
        <v>6.3</v>
      </c>
      <c r="K262" s="11">
        <v>9.2100000000000009</v>
      </c>
      <c r="L262" s="367">
        <v>7.22</v>
      </c>
      <c r="M262" s="114">
        <v>24.1</v>
      </c>
      <c r="N262" s="224">
        <v>8.3000000000000007</v>
      </c>
      <c r="O262" s="12">
        <v>26.5</v>
      </c>
      <c r="P262" s="225">
        <v>32.4</v>
      </c>
      <c r="Q262" s="606">
        <v>84</v>
      </c>
      <c r="R262" s="224">
        <v>58</v>
      </c>
      <c r="S262" s="606">
        <v>112</v>
      </c>
      <c r="T262" s="224">
        <v>108</v>
      </c>
      <c r="U262" s="606">
        <v>74</v>
      </c>
      <c r="V262" s="224">
        <v>70</v>
      </c>
      <c r="W262" s="114">
        <v>38</v>
      </c>
      <c r="X262" s="224">
        <v>38</v>
      </c>
      <c r="Y262" s="11">
        <v>26.3</v>
      </c>
      <c r="Z262" s="607">
        <v>29.1</v>
      </c>
      <c r="AA262" s="12">
        <v>18.3</v>
      </c>
      <c r="AB262" s="225">
        <v>9.5</v>
      </c>
      <c r="AC262" s="614">
        <v>0.05</v>
      </c>
      <c r="AD262" s="478">
        <v>240</v>
      </c>
      <c r="AE262" s="644">
        <v>0</v>
      </c>
      <c r="AF262" s="610">
        <v>4831</v>
      </c>
      <c r="AG262" s="611">
        <v>2912</v>
      </c>
      <c r="AH262" s="612">
        <v>3050</v>
      </c>
      <c r="AI262" s="83" t="s">
        <v>24</v>
      </c>
      <c r="AJ262" s="3" t="s">
        <v>192</v>
      </c>
      <c r="AK262" s="893" t="s">
        <v>313</v>
      </c>
      <c r="AL262" s="281" t="s">
        <v>24</v>
      </c>
      <c r="AM262" s="274">
        <v>0</v>
      </c>
      <c r="AN262" s="273">
        <v>0.51</v>
      </c>
      <c r="AO262" s="274">
        <v>0</v>
      </c>
    </row>
    <row r="263" spans="1:41" x14ac:dyDescent="0.2">
      <c r="A263" s="1051"/>
      <c r="B263" s="328">
        <v>45614</v>
      </c>
      <c r="C263" s="432" t="str">
        <f t="shared" si="96"/>
        <v>(月)</v>
      </c>
      <c r="D263" s="531" t="s">
        <v>415</v>
      </c>
      <c r="E263" s="474">
        <v>0.4</v>
      </c>
      <c r="F263" s="475">
        <v>13</v>
      </c>
      <c r="G263" s="11">
        <v>17</v>
      </c>
      <c r="H263" s="225">
        <v>13</v>
      </c>
      <c r="I263" s="12">
        <v>17.100000000000001</v>
      </c>
      <c r="J263" s="223">
        <v>6.3</v>
      </c>
      <c r="K263" s="11">
        <v>8.7899999999999991</v>
      </c>
      <c r="L263" s="367">
        <v>7.28</v>
      </c>
      <c r="M263" s="114">
        <v>24</v>
      </c>
      <c r="N263" s="224">
        <v>4.5999999999999996</v>
      </c>
      <c r="O263" s="12">
        <v>30.1</v>
      </c>
      <c r="P263" s="225">
        <v>31</v>
      </c>
      <c r="Q263" s="606">
        <v>92</v>
      </c>
      <c r="R263" s="224">
        <v>58</v>
      </c>
      <c r="S263" s="606">
        <v>122</v>
      </c>
      <c r="T263" s="224">
        <v>106</v>
      </c>
      <c r="U263" s="606">
        <v>80</v>
      </c>
      <c r="V263" s="224">
        <v>72</v>
      </c>
      <c r="W263" s="114">
        <v>42</v>
      </c>
      <c r="X263" s="224">
        <v>34</v>
      </c>
      <c r="Y263" s="11">
        <v>29.8</v>
      </c>
      <c r="Z263" s="607">
        <v>28.4</v>
      </c>
      <c r="AA263" s="12">
        <v>14.9</v>
      </c>
      <c r="AB263" s="225">
        <v>11.1</v>
      </c>
      <c r="AC263" s="614">
        <v>0</v>
      </c>
      <c r="AD263" s="478">
        <v>230</v>
      </c>
      <c r="AE263" s="644">
        <v>0</v>
      </c>
      <c r="AF263" s="610">
        <v>4494</v>
      </c>
      <c r="AG263" s="611">
        <v>2745</v>
      </c>
      <c r="AH263" s="612">
        <v>3250</v>
      </c>
      <c r="AI263" s="83" t="s">
        <v>24</v>
      </c>
      <c r="AJ263" s="3" t="s">
        <v>290</v>
      </c>
      <c r="AK263" s="893" t="s">
        <v>313</v>
      </c>
      <c r="AL263" s="282" t="s">
        <v>24</v>
      </c>
      <c r="AM263" s="283" t="s">
        <v>24</v>
      </c>
      <c r="AN263" s="271">
        <v>0</v>
      </c>
      <c r="AO263" s="272">
        <v>0</v>
      </c>
    </row>
    <row r="264" spans="1:41" x14ac:dyDescent="0.2">
      <c r="A264" s="1051"/>
      <c r="B264" s="328">
        <v>45615</v>
      </c>
      <c r="C264" s="432" t="str">
        <f t="shared" si="96"/>
        <v>(火)</v>
      </c>
      <c r="D264" s="531" t="s">
        <v>400</v>
      </c>
      <c r="E264" s="474">
        <v>0</v>
      </c>
      <c r="F264" s="475">
        <v>5</v>
      </c>
      <c r="G264" s="11">
        <v>14</v>
      </c>
      <c r="H264" s="225">
        <v>15</v>
      </c>
      <c r="I264" s="12">
        <v>20.9</v>
      </c>
      <c r="J264" s="223">
        <v>3</v>
      </c>
      <c r="K264" s="11">
        <v>8.73</v>
      </c>
      <c r="L264" s="367">
        <v>7.03</v>
      </c>
      <c r="M264" s="114">
        <v>28.8</v>
      </c>
      <c r="N264" s="224">
        <v>4.7</v>
      </c>
      <c r="O264" s="12">
        <v>29</v>
      </c>
      <c r="P264" s="225">
        <v>36</v>
      </c>
      <c r="Q264" s="606">
        <v>90</v>
      </c>
      <c r="R264" s="224">
        <v>65</v>
      </c>
      <c r="S264" s="606">
        <v>124</v>
      </c>
      <c r="T264" s="224">
        <v>120</v>
      </c>
      <c r="U264" s="606">
        <v>78</v>
      </c>
      <c r="V264" s="224">
        <v>78</v>
      </c>
      <c r="W264" s="114">
        <v>46</v>
      </c>
      <c r="X264" s="224">
        <v>42</v>
      </c>
      <c r="Y264" s="11">
        <v>29.8</v>
      </c>
      <c r="Z264" s="607">
        <v>34.799999999999997</v>
      </c>
      <c r="AA264" s="12">
        <v>15.8</v>
      </c>
      <c r="AB264" s="225">
        <v>7.9</v>
      </c>
      <c r="AC264" s="614">
        <v>0.1</v>
      </c>
      <c r="AD264" s="478">
        <v>220</v>
      </c>
      <c r="AE264" s="644">
        <v>0</v>
      </c>
      <c r="AF264" s="610">
        <v>4274</v>
      </c>
      <c r="AG264" s="611">
        <v>3162</v>
      </c>
      <c r="AH264" s="612">
        <v>3172</v>
      </c>
      <c r="AI264" s="83" t="s">
        <v>24</v>
      </c>
      <c r="AJ264" s="3" t="s">
        <v>199</v>
      </c>
      <c r="AK264" s="893" t="s">
        <v>313</v>
      </c>
      <c r="AL264" s="11" t="s">
        <v>24</v>
      </c>
      <c r="AM264" s="223" t="s">
        <v>24</v>
      </c>
      <c r="AN264" s="276">
        <v>32</v>
      </c>
      <c r="AO264" s="288">
        <v>9</v>
      </c>
    </row>
    <row r="265" spans="1:41" x14ac:dyDescent="0.2">
      <c r="A265" s="1051"/>
      <c r="B265" s="328">
        <v>45616</v>
      </c>
      <c r="C265" s="432" t="str">
        <f t="shared" si="96"/>
        <v>(水)</v>
      </c>
      <c r="D265" s="531" t="s">
        <v>402</v>
      </c>
      <c r="E265" s="474">
        <v>3.2</v>
      </c>
      <c r="F265" s="475">
        <v>6</v>
      </c>
      <c r="G265" s="11">
        <v>12.5</v>
      </c>
      <c r="H265" s="225">
        <v>13.5</v>
      </c>
      <c r="I265" s="12">
        <v>17.8</v>
      </c>
      <c r="J265" s="223">
        <v>5.2</v>
      </c>
      <c r="K265" s="11">
        <v>8.93</v>
      </c>
      <c r="L265" s="367">
        <v>7.1</v>
      </c>
      <c r="M265" s="114">
        <v>22.5</v>
      </c>
      <c r="N265" s="224">
        <v>5.8</v>
      </c>
      <c r="O265" s="12">
        <v>28.1</v>
      </c>
      <c r="P265" s="225">
        <v>33.9</v>
      </c>
      <c r="Q265" s="606">
        <v>82</v>
      </c>
      <c r="R265" s="224">
        <v>60</v>
      </c>
      <c r="S265" s="606">
        <v>112</v>
      </c>
      <c r="T265" s="224">
        <v>108</v>
      </c>
      <c r="U265" s="606">
        <v>80</v>
      </c>
      <c r="V265" s="224">
        <v>72</v>
      </c>
      <c r="W265" s="114">
        <v>32</v>
      </c>
      <c r="X265" s="224">
        <v>36</v>
      </c>
      <c r="Y265" s="11">
        <v>29.8</v>
      </c>
      <c r="Z265" s="607">
        <v>30.5</v>
      </c>
      <c r="AA265" s="12">
        <v>15.2</v>
      </c>
      <c r="AB265" s="225">
        <v>8.8000000000000007</v>
      </c>
      <c r="AC265" s="614">
        <v>0.15</v>
      </c>
      <c r="AD265" s="478">
        <v>230</v>
      </c>
      <c r="AE265" s="644">
        <v>0</v>
      </c>
      <c r="AF265" s="610">
        <v>3902</v>
      </c>
      <c r="AG265" s="611">
        <v>3129</v>
      </c>
      <c r="AH265" s="612">
        <v>3274</v>
      </c>
      <c r="AI265" s="83" t="s">
        <v>24</v>
      </c>
      <c r="AJ265" s="3" t="s">
        <v>291</v>
      </c>
      <c r="AK265" s="893"/>
      <c r="AL265" s="11" t="s">
        <v>24</v>
      </c>
      <c r="AM265" s="223" t="s">
        <v>24</v>
      </c>
      <c r="AN265" s="138">
        <v>0.93</v>
      </c>
      <c r="AO265" s="228">
        <v>-1.1399999999999999</v>
      </c>
    </row>
    <row r="266" spans="1:41" x14ac:dyDescent="0.2">
      <c r="A266" s="1051"/>
      <c r="B266" s="328">
        <v>45617</v>
      </c>
      <c r="C266" s="432" t="str">
        <f t="shared" si="96"/>
        <v>(木)</v>
      </c>
      <c r="D266" s="531" t="s">
        <v>415</v>
      </c>
      <c r="E266" s="474">
        <v>2.2999999999999998</v>
      </c>
      <c r="F266" s="475">
        <v>10</v>
      </c>
      <c r="G266" s="11">
        <v>13.5</v>
      </c>
      <c r="H266" s="225">
        <v>13</v>
      </c>
      <c r="I266" s="12">
        <v>19.600000000000001</v>
      </c>
      <c r="J266" s="223">
        <v>5.9</v>
      </c>
      <c r="K266" s="11">
        <v>9.27</v>
      </c>
      <c r="L266" s="367">
        <v>7.31</v>
      </c>
      <c r="M266" s="114">
        <v>25.7</v>
      </c>
      <c r="N266" s="224">
        <v>7.1</v>
      </c>
      <c r="O266" s="12">
        <v>25.6</v>
      </c>
      <c r="P266" s="225">
        <v>33.6</v>
      </c>
      <c r="Q266" s="606">
        <v>78</v>
      </c>
      <c r="R266" s="224">
        <v>60</v>
      </c>
      <c r="S266" s="606">
        <v>102</v>
      </c>
      <c r="T266" s="224">
        <v>110</v>
      </c>
      <c r="U266" s="606">
        <v>68</v>
      </c>
      <c r="V266" s="224">
        <v>72</v>
      </c>
      <c r="W266" s="114">
        <v>34</v>
      </c>
      <c r="X266" s="224">
        <v>38</v>
      </c>
      <c r="Y266" s="11">
        <v>26.3</v>
      </c>
      <c r="Z266" s="607">
        <v>29.8</v>
      </c>
      <c r="AA266" s="12">
        <v>19</v>
      </c>
      <c r="AB266" s="225">
        <v>9.5</v>
      </c>
      <c r="AC266" s="614">
        <v>0.1</v>
      </c>
      <c r="AD266" s="478">
        <v>240</v>
      </c>
      <c r="AE266" s="644">
        <v>0</v>
      </c>
      <c r="AF266" s="610">
        <v>4273</v>
      </c>
      <c r="AG266" s="611">
        <v>3245</v>
      </c>
      <c r="AH266" s="612">
        <v>3050</v>
      </c>
      <c r="AI266" s="83" t="s">
        <v>24</v>
      </c>
      <c r="AJ266" s="3" t="s">
        <v>14</v>
      </c>
      <c r="AK266" s="893" t="s">
        <v>313</v>
      </c>
      <c r="AL266" s="138">
        <v>9.1</v>
      </c>
      <c r="AM266" s="228">
        <v>5.3</v>
      </c>
      <c r="AN266" s="138">
        <v>8</v>
      </c>
      <c r="AO266" s="228">
        <v>4.2</v>
      </c>
    </row>
    <row r="267" spans="1:41" x14ac:dyDescent="0.2">
      <c r="A267" s="1051"/>
      <c r="B267" s="328">
        <v>45618</v>
      </c>
      <c r="C267" s="432" t="str">
        <f t="shared" si="96"/>
        <v>(金)</v>
      </c>
      <c r="D267" s="531" t="s">
        <v>400</v>
      </c>
      <c r="E267" s="474">
        <v>0</v>
      </c>
      <c r="F267" s="475">
        <v>12</v>
      </c>
      <c r="G267" s="11">
        <v>12.5</v>
      </c>
      <c r="H267" s="225">
        <v>13</v>
      </c>
      <c r="I267" s="12">
        <v>15.8</v>
      </c>
      <c r="J267" s="223">
        <v>6</v>
      </c>
      <c r="K267" s="11">
        <v>9.23</v>
      </c>
      <c r="L267" s="367">
        <v>7.29</v>
      </c>
      <c r="M267" s="114">
        <v>20</v>
      </c>
      <c r="N267" s="224">
        <v>6.8</v>
      </c>
      <c r="O267" s="12">
        <v>27.9</v>
      </c>
      <c r="P267" s="225">
        <v>33.4</v>
      </c>
      <c r="Q267" s="606">
        <v>84</v>
      </c>
      <c r="R267" s="224">
        <v>60</v>
      </c>
      <c r="S267" s="606">
        <v>120</v>
      </c>
      <c r="T267" s="224">
        <v>114</v>
      </c>
      <c r="U267" s="606">
        <v>74</v>
      </c>
      <c r="V267" s="224">
        <v>70</v>
      </c>
      <c r="W267" s="114">
        <v>46</v>
      </c>
      <c r="X267" s="224">
        <v>44</v>
      </c>
      <c r="Y267" s="11">
        <v>31.2</v>
      </c>
      <c r="Z267" s="607">
        <v>29.8</v>
      </c>
      <c r="AA267" s="12">
        <v>15.8</v>
      </c>
      <c r="AB267" s="225">
        <v>10.7</v>
      </c>
      <c r="AC267" s="614">
        <v>0.1</v>
      </c>
      <c r="AD267" s="478">
        <v>240</v>
      </c>
      <c r="AE267" s="644">
        <v>0</v>
      </c>
      <c r="AF267" s="610">
        <v>4451</v>
      </c>
      <c r="AG267" s="611">
        <v>3161</v>
      </c>
      <c r="AH267" s="612">
        <v>3294</v>
      </c>
      <c r="AI267" s="83" t="s">
        <v>24</v>
      </c>
      <c r="AJ267" s="3" t="s">
        <v>15</v>
      </c>
      <c r="AK267" s="893" t="s">
        <v>313</v>
      </c>
      <c r="AL267" s="138">
        <v>4.0999999999999996</v>
      </c>
      <c r="AM267" s="228">
        <v>1.8</v>
      </c>
      <c r="AN267" s="13" t="s">
        <v>24</v>
      </c>
      <c r="AO267" s="227" t="s">
        <v>24</v>
      </c>
    </row>
    <row r="268" spans="1:41" x14ac:dyDescent="0.2">
      <c r="A268" s="1051"/>
      <c r="B268" s="328">
        <v>45619</v>
      </c>
      <c r="C268" s="432" t="str">
        <f t="shared" si="96"/>
        <v>(土)</v>
      </c>
      <c r="D268" s="531" t="s">
        <v>400</v>
      </c>
      <c r="E268" s="474">
        <v>0</v>
      </c>
      <c r="F268" s="475">
        <v>8</v>
      </c>
      <c r="G268" s="11">
        <v>13.5</v>
      </c>
      <c r="H268" s="225">
        <v>14</v>
      </c>
      <c r="I268" s="12">
        <v>13.7</v>
      </c>
      <c r="J268" s="223">
        <v>5.0999999999999996</v>
      </c>
      <c r="K268" s="11">
        <v>9.17</v>
      </c>
      <c r="L268" s="367">
        <v>7.46</v>
      </c>
      <c r="M268" s="114">
        <v>18.2</v>
      </c>
      <c r="N268" s="224">
        <v>6.2</v>
      </c>
      <c r="O268" s="12">
        <v>32.9</v>
      </c>
      <c r="P268" s="225">
        <v>33.6</v>
      </c>
      <c r="Q268" s="606">
        <v>86</v>
      </c>
      <c r="R268" s="224">
        <v>64</v>
      </c>
      <c r="S268" s="606">
        <v>112</v>
      </c>
      <c r="T268" s="224">
        <v>110</v>
      </c>
      <c r="U268" s="606">
        <v>68</v>
      </c>
      <c r="V268" s="224">
        <v>70</v>
      </c>
      <c r="W268" s="114">
        <v>44</v>
      </c>
      <c r="X268" s="224">
        <v>40</v>
      </c>
      <c r="Y268" s="11">
        <v>30.5</v>
      </c>
      <c r="Z268" s="607">
        <v>30.5</v>
      </c>
      <c r="AA268" s="12">
        <v>17.399999999999999</v>
      </c>
      <c r="AB268" s="225">
        <v>11.7</v>
      </c>
      <c r="AC268" s="614">
        <v>0.2</v>
      </c>
      <c r="AD268" s="478">
        <v>230</v>
      </c>
      <c r="AE268" s="644">
        <v>0</v>
      </c>
      <c r="AF268" s="610">
        <v>4274</v>
      </c>
      <c r="AG268" s="611">
        <v>3162</v>
      </c>
      <c r="AH268" s="612">
        <v>3050</v>
      </c>
      <c r="AI268" s="83" t="s">
        <v>24</v>
      </c>
      <c r="AJ268" s="3" t="s">
        <v>193</v>
      </c>
      <c r="AK268" s="893" t="s">
        <v>313</v>
      </c>
      <c r="AL268" s="138">
        <v>14</v>
      </c>
      <c r="AM268" s="228">
        <v>11</v>
      </c>
      <c r="AN268" s="13" t="s">
        <v>24</v>
      </c>
      <c r="AO268" s="227" t="s">
        <v>24</v>
      </c>
    </row>
    <row r="269" spans="1:41" x14ac:dyDescent="0.2">
      <c r="A269" s="1051"/>
      <c r="B269" s="328">
        <v>45620</v>
      </c>
      <c r="C269" s="432" t="str">
        <f t="shared" si="96"/>
        <v>(日)</v>
      </c>
      <c r="D269" s="531" t="s">
        <v>400</v>
      </c>
      <c r="E269" s="474">
        <v>0</v>
      </c>
      <c r="F269" s="475">
        <v>4</v>
      </c>
      <c r="G269" s="11">
        <v>13</v>
      </c>
      <c r="H269" s="225">
        <v>13</v>
      </c>
      <c r="I269" s="12">
        <v>17.399999999999999</v>
      </c>
      <c r="J269" s="223">
        <v>6.2</v>
      </c>
      <c r="K269" s="11">
        <v>9.24</v>
      </c>
      <c r="L269" s="367">
        <v>7.09</v>
      </c>
      <c r="M269" s="114">
        <v>24.6</v>
      </c>
      <c r="N269" s="224">
        <v>7.9</v>
      </c>
      <c r="O269" s="12">
        <v>33.5</v>
      </c>
      <c r="P269" s="225">
        <v>36.299999999999997</v>
      </c>
      <c r="Q269" s="606">
        <v>86</v>
      </c>
      <c r="R269" s="224">
        <v>60</v>
      </c>
      <c r="S269" s="606">
        <v>116</v>
      </c>
      <c r="T269" s="224">
        <v>122</v>
      </c>
      <c r="U269" s="606">
        <v>70</v>
      </c>
      <c r="V269" s="224">
        <v>78</v>
      </c>
      <c r="W269" s="114">
        <v>46</v>
      </c>
      <c r="X269" s="224">
        <v>44</v>
      </c>
      <c r="Y269" s="11">
        <v>21.2</v>
      </c>
      <c r="Z269" s="607">
        <v>31.2</v>
      </c>
      <c r="AA269" s="12">
        <v>16.399999999999999</v>
      </c>
      <c r="AB269" s="225">
        <v>11.4</v>
      </c>
      <c r="AC269" s="614">
        <v>0.05</v>
      </c>
      <c r="AD269" s="478">
        <v>230</v>
      </c>
      <c r="AE269" s="644">
        <v>0</v>
      </c>
      <c r="AF269" s="610">
        <v>3902</v>
      </c>
      <c r="AG269" s="611">
        <v>3412</v>
      </c>
      <c r="AH269" s="612">
        <v>3172</v>
      </c>
      <c r="AI269" s="83" t="s">
        <v>24</v>
      </c>
      <c r="AJ269" s="3" t="s">
        <v>16</v>
      </c>
      <c r="AK269" s="893" t="s">
        <v>313</v>
      </c>
      <c r="AL269" s="305">
        <v>0</v>
      </c>
      <c r="AM269" s="306">
        <v>0</v>
      </c>
      <c r="AN269" s="284" t="s">
        <v>24</v>
      </c>
      <c r="AO269" s="285" t="s">
        <v>24</v>
      </c>
    </row>
    <row r="270" spans="1:41" x14ac:dyDescent="0.2">
      <c r="A270" s="1051"/>
      <c r="B270" s="328">
        <v>45621</v>
      </c>
      <c r="C270" s="432" t="str">
        <f t="shared" si="96"/>
        <v>(月)</v>
      </c>
      <c r="D270" s="531" t="s">
        <v>400</v>
      </c>
      <c r="E270" s="474">
        <v>0</v>
      </c>
      <c r="F270" s="475">
        <v>5</v>
      </c>
      <c r="G270" s="11">
        <v>10.5</v>
      </c>
      <c r="H270" s="225">
        <v>11.5</v>
      </c>
      <c r="I270" s="12">
        <v>14.6</v>
      </c>
      <c r="J270" s="223">
        <v>5.7</v>
      </c>
      <c r="K270" s="11">
        <v>9.08</v>
      </c>
      <c r="L270" s="367">
        <v>7.21</v>
      </c>
      <c r="M270" s="114">
        <v>18.600000000000001</v>
      </c>
      <c r="N270" s="224">
        <v>5.4</v>
      </c>
      <c r="O270" s="12">
        <v>29</v>
      </c>
      <c r="P270" s="225">
        <v>35.6</v>
      </c>
      <c r="Q270" s="606">
        <v>84</v>
      </c>
      <c r="R270" s="224">
        <v>66</v>
      </c>
      <c r="S270" s="606">
        <v>112</v>
      </c>
      <c r="T270" s="224">
        <v>112</v>
      </c>
      <c r="U270" s="606">
        <v>64</v>
      </c>
      <c r="V270" s="224">
        <v>72</v>
      </c>
      <c r="W270" s="114">
        <v>48</v>
      </c>
      <c r="X270" s="224">
        <v>40</v>
      </c>
      <c r="Y270" s="11">
        <v>32.700000000000003</v>
      </c>
      <c r="Z270" s="607">
        <v>32.700000000000003</v>
      </c>
      <c r="AA270" s="12">
        <v>14.2</v>
      </c>
      <c r="AB270" s="225">
        <v>9.8000000000000007</v>
      </c>
      <c r="AC270" s="614">
        <v>0.1</v>
      </c>
      <c r="AD270" s="478">
        <v>190</v>
      </c>
      <c r="AE270" s="644">
        <v>0</v>
      </c>
      <c r="AF270" s="610">
        <v>4459</v>
      </c>
      <c r="AG270" s="611">
        <v>3334</v>
      </c>
      <c r="AH270" s="612">
        <v>3088</v>
      </c>
      <c r="AI270" s="83" t="s">
        <v>24</v>
      </c>
      <c r="AJ270" s="3" t="s">
        <v>195</v>
      </c>
      <c r="AK270" s="893" t="s">
        <v>313</v>
      </c>
      <c r="AL270" s="140">
        <v>2</v>
      </c>
      <c r="AM270" s="229">
        <v>1.6</v>
      </c>
      <c r="AN270" s="13" t="s">
        <v>24</v>
      </c>
      <c r="AO270" s="227" t="s">
        <v>24</v>
      </c>
    </row>
    <row r="271" spans="1:41" x14ac:dyDescent="0.2">
      <c r="A271" s="1051"/>
      <c r="B271" s="328">
        <v>45622</v>
      </c>
      <c r="C271" s="432" t="str">
        <f t="shared" si="96"/>
        <v>(火)</v>
      </c>
      <c r="D271" s="531" t="s">
        <v>435</v>
      </c>
      <c r="E271" s="474">
        <v>2.2000000000000002</v>
      </c>
      <c r="F271" s="475">
        <v>3</v>
      </c>
      <c r="G271" s="11">
        <v>10.5</v>
      </c>
      <c r="H271" s="225">
        <v>12.5</v>
      </c>
      <c r="I271" s="12">
        <v>14.8</v>
      </c>
      <c r="J271" s="223">
        <v>5.6</v>
      </c>
      <c r="K271" s="11">
        <v>9.3800000000000008</v>
      </c>
      <c r="L271" s="367">
        <v>7.02</v>
      </c>
      <c r="M271" s="114">
        <v>18</v>
      </c>
      <c r="N271" s="224">
        <v>5.9</v>
      </c>
      <c r="O271" s="12">
        <v>28.2</v>
      </c>
      <c r="P271" s="225">
        <v>34.799999999999997</v>
      </c>
      <c r="Q271" s="606">
        <v>76</v>
      </c>
      <c r="R271" s="224">
        <v>60</v>
      </c>
      <c r="S271" s="606">
        <v>112</v>
      </c>
      <c r="T271" s="224">
        <v>108</v>
      </c>
      <c r="U271" s="606">
        <v>70</v>
      </c>
      <c r="V271" s="224">
        <v>70</v>
      </c>
      <c r="W271" s="114">
        <v>42</v>
      </c>
      <c r="X271" s="224">
        <v>38</v>
      </c>
      <c r="Y271" s="11">
        <v>32</v>
      </c>
      <c r="Z271" s="607">
        <v>32</v>
      </c>
      <c r="AA271" s="12">
        <v>18.3</v>
      </c>
      <c r="AB271" s="225">
        <v>10.7</v>
      </c>
      <c r="AC271" s="614">
        <v>0.2</v>
      </c>
      <c r="AD271" s="478">
        <v>250</v>
      </c>
      <c r="AE271" s="644">
        <v>0</v>
      </c>
      <c r="AF271" s="610">
        <v>3762</v>
      </c>
      <c r="AG271" s="611">
        <v>3773</v>
      </c>
      <c r="AH271" s="612">
        <v>3068</v>
      </c>
      <c r="AI271" s="83" t="s">
        <v>24</v>
      </c>
      <c r="AJ271" s="3" t="s">
        <v>196</v>
      </c>
      <c r="AK271" s="893" t="s">
        <v>313</v>
      </c>
      <c r="AL271" s="307">
        <v>8.5999999999999993E-2</v>
      </c>
      <c r="AM271" s="308">
        <v>0</v>
      </c>
      <c r="AN271" s="286" t="s">
        <v>24</v>
      </c>
      <c r="AO271" s="287" t="s">
        <v>24</v>
      </c>
    </row>
    <row r="272" spans="1:41" x14ac:dyDescent="0.2">
      <c r="A272" s="1051"/>
      <c r="B272" s="328">
        <v>45623</v>
      </c>
      <c r="C272" s="432" t="str">
        <f t="shared" si="96"/>
        <v>(水)</v>
      </c>
      <c r="D272" s="531" t="s">
        <v>412</v>
      </c>
      <c r="E272" s="474">
        <v>26.8</v>
      </c>
      <c r="F272" s="475">
        <v>11</v>
      </c>
      <c r="G272" s="11">
        <v>13.5</v>
      </c>
      <c r="H272" s="225">
        <v>13</v>
      </c>
      <c r="I272" s="12">
        <v>14.3</v>
      </c>
      <c r="J272" s="223">
        <v>5.3</v>
      </c>
      <c r="K272" s="11">
        <v>9.64</v>
      </c>
      <c r="L272" s="367">
        <v>7.26</v>
      </c>
      <c r="M272" s="114">
        <v>17.600000000000001</v>
      </c>
      <c r="N272" s="224">
        <v>5.8</v>
      </c>
      <c r="O272" s="12">
        <v>27.8</v>
      </c>
      <c r="P272" s="225">
        <v>32.799999999999997</v>
      </c>
      <c r="Q272" s="606">
        <v>74</v>
      </c>
      <c r="R272" s="224">
        <v>54</v>
      </c>
      <c r="S272" s="606">
        <v>114</v>
      </c>
      <c r="T272" s="224">
        <v>110</v>
      </c>
      <c r="U272" s="606">
        <v>68</v>
      </c>
      <c r="V272" s="224">
        <v>66</v>
      </c>
      <c r="W272" s="114">
        <v>46</v>
      </c>
      <c r="X272" s="224">
        <v>44</v>
      </c>
      <c r="Y272" s="11">
        <v>29.5</v>
      </c>
      <c r="Z272" s="607">
        <v>32</v>
      </c>
      <c r="AA272" s="12">
        <v>16.7</v>
      </c>
      <c r="AB272" s="225">
        <v>9.8000000000000007</v>
      </c>
      <c r="AC272" s="614">
        <v>0.2</v>
      </c>
      <c r="AD272" s="478">
        <v>190</v>
      </c>
      <c r="AE272" s="644">
        <v>0</v>
      </c>
      <c r="AF272" s="610">
        <v>4274</v>
      </c>
      <c r="AG272" s="611">
        <v>3494</v>
      </c>
      <c r="AH272" s="612">
        <v>2928</v>
      </c>
      <c r="AI272" s="83" t="s">
        <v>24</v>
      </c>
      <c r="AJ272" s="3" t="s">
        <v>197</v>
      </c>
      <c r="AK272" s="893" t="s">
        <v>313</v>
      </c>
      <c r="AL272" s="138">
        <v>30</v>
      </c>
      <c r="AM272" s="228">
        <v>51</v>
      </c>
      <c r="AN272" s="11" t="s">
        <v>24</v>
      </c>
      <c r="AO272" s="223" t="s">
        <v>24</v>
      </c>
    </row>
    <row r="273" spans="1:41" x14ac:dyDescent="0.2">
      <c r="A273" s="1051"/>
      <c r="B273" s="328">
        <v>45624</v>
      </c>
      <c r="C273" s="432" t="str">
        <f t="shared" si="96"/>
        <v>(木)</v>
      </c>
      <c r="D273" s="531" t="s">
        <v>400</v>
      </c>
      <c r="E273" s="474">
        <v>0</v>
      </c>
      <c r="F273" s="475">
        <v>10</v>
      </c>
      <c r="G273" s="11">
        <v>13</v>
      </c>
      <c r="H273" s="225">
        <v>13.5</v>
      </c>
      <c r="I273" s="12">
        <v>17.3</v>
      </c>
      <c r="J273" s="223">
        <v>5.6</v>
      </c>
      <c r="K273" s="11">
        <v>9.4600000000000009</v>
      </c>
      <c r="L273" s="367">
        <v>7.03</v>
      </c>
      <c r="M273" s="114">
        <v>21.3</v>
      </c>
      <c r="N273" s="224">
        <v>6.4</v>
      </c>
      <c r="O273" s="12">
        <v>26.4</v>
      </c>
      <c r="P273" s="225">
        <v>29</v>
      </c>
      <c r="Q273" s="606">
        <v>76</v>
      </c>
      <c r="R273" s="224">
        <v>48</v>
      </c>
      <c r="S273" s="606">
        <v>96</v>
      </c>
      <c r="T273" s="224">
        <v>100</v>
      </c>
      <c r="U273" s="606">
        <v>62</v>
      </c>
      <c r="V273" s="224">
        <v>60</v>
      </c>
      <c r="W273" s="114">
        <v>34</v>
      </c>
      <c r="X273" s="224">
        <v>40</v>
      </c>
      <c r="Y273" s="11">
        <v>28.4</v>
      </c>
      <c r="Z273" s="607">
        <v>27.7</v>
      </c>
      <c r="AA273" s="12">
        <v>17.399999999999999</v>
      </c>
      <c r="AB273" s="225">
        <v>8.8000000000000007</v>
      </c>
      <c r="AC273" s="614">
        <v>0.15</v>
      </c>
      <c r="AD273" s="478">
        <v>220</v>
      </c>
      <c r="AE273" s="644">
        <v>0</v>
      </c>
      <c r="AF273" s="610">
        <v>3901</v>
      </c>
      <c r="AG273" s="611">
        <v>3494</v>
      </c>
      <c r="AH273" s="612">
        <v>3294</v>
      </c>
      <c r="AI273" s="83" t="s">
        <v>24</v>
      </c>
      <c r="AJ273" s="3" t="s">
        <v>17</v>
      </c>
      <c r="AK273" s="893" t="s">
        <v>313</v>
      </c>
      <c r="AL273" s="138">
        <v>13</v>
      </c>
      <c r="AM273" s="228">
        <v>11</v>
      </c>
      <c r="AN273" s="11" t="s">
        <v>24</v>
      </c>
      <c r="AO273" s="223" t="s">
        <v>24</v>
      </c>
    </row>
    <row r="274" spans="1:41" x14ac:dyDescent="0.2">
      <c r="A274" s="1051"/>
      <c r="B274" s="328">
        <v>45625</v>
      </c>
      <c r="C274" s="432" t="str">
        <f t="shared" si="96"/>
        <v>(金)</v>
      </c>
      <c r="D274" s="531" t="s">
        <v>400</v>
      </c>
      <c r="E274" s="474">
        <v>0</v>
      </c>
      <c r="F274" s="475">
        <v>8</v>
      </c>
      <c r="G274" s="11">
        <v>13</v>
      </c>
      <c r="H274" s="225">
        <v>12</v>
      </c>
      <c r="I274" s="12">
        <v>18.7</v>
      </c>
      <c r="J274" s="223">
        <v>7.2</v>
      </c>
      <c r="K274" s="11">
        <v>9.35</v>
      </c>
      <c r="L274" s="367">
        <v>7.16</v>
      </c>
      <c r="M274" s="114">
        <v>22.3</v>
      </c>
      <c r="N274" s="224">
        <v>8.1999999999999993</v>
      </c>
      <c r="O274" s="12">
        <v>26.6</v>
      </c>
      <c r="P274" s="225">
        <v>29</v>
      </c>
      <c r="Q274" s="606">
        <v>78</v>
      </c>
      <c r="R274" s="224">
        <v>56</v>
      </c>
      <c r="S274" s="606">
        <v>108</v>
      </c>
      <c r="T274" s="224">
        <v>108</v>
      </c>
      <c r="U274" s="606">
        <v>68</v>
      </c>
      <c r="V274" s="224">
        <v>66</v>
      </c>
      <c r="W274" s="114">
        <v>40</v>
      </c>
      <c r="X274" s="224">
        <v>42</v>
      </c>
      <c r="Y274" s="11">
        <v>27</v>
      </c>
      <c r="Z274" s="607">
        <v>29.1</v>
      </c>
      <c r="AA274" s="12">
        <v>19.600000000000001</v>
      </c>
      <c r="AB274" s="225">
        <v>10.7</v>
      </c>
      <c r="AC274" s="614">
        <v>0.15</v>
      </c>
      <c r="AD274" s="478">
        <v>220</v>
      </c>
      <c r="AE274" s="644">
        <v>0</v>
      </c>
      <c r="AF274" s="610">
        <v>4226</v>
      </c>
      <c r="AG274" s="611">
        <v>3293</v>
      </c>
      <c r="AH274" s="612">
        <v>3172</v>
      </c>
      <c r="AI274" s="83" t="s">
        <v>24</v>
      </c>
      <c r="AJ274" s="290"/>
      <c r="AK274" s="893"/>
      <c r="AL274" s="352"/>
      <c r="AM274" s="223"/>
      <c r="AN274" s="352"/>
      <c r="AO274" s="223"/>
    </row>
    <row r="275" spans="1:41" x14ac:dyDescent="0.2">
      <c r="A275" s="1051"/>
      <c r="B275" s="328">
        <v>45626</v>
      </c>
      <c r="C275" s="432" t="str">
        <f t="shared" si="96"/>
        <v>(土)</v>
      </c>
      <c r="D275" s="534" t="s">
        <v>400</v>
      </c>
      <c r="E275" s="497">
        <v>0</v>
      </c>
      <c r="F275" s="535">
        <v>3</v>
      </c>
      <c r="G275" s="366">
        <v>10.5</v>
      </c>
      <c r="H275" s="536">
        <v>11.5</v>
      </c>
      <c r="I275" s="537">
        <v>18.3</v>
      </c>
      <c r="J275" s="300">
        <v>5.8</v>
      </c>
      <c r="K275" s="366">
        <v>9.43</v>
      </c>
      <c r="L275" s="369">
        <v>6.93</v>
      </c>
      <c r="M275" s="658">
        <v>22</v>
      </c>
      <c r="N275" s="538">
        <v>7.1</v>
      </c>
      <c r="O275" s="537">
        <v>28.6</v>
      </c>
      <c r="P275" s="536">
        <v>30.3</v>
      </c>
      <c r="Q275" s="659">
        <v>79</v>
      </c>
      <c r="R275" s="538">
        <v>49</v>
      </c>
      <c r="S275" s="659">
        <v>102</v>
      </c>
      <c r="T275" s="538">
        <v>103</v>
      </c>
      <c r="U275" s="659">
        <v>64</v>
      </c>
      <c r="V275" s="538">
        <v>60</v>
      </c>
      <c r="W275" s="658">
        <v>38</v>
      </c>
      <c r="X275" s="538">
        <v>43</v>
      </c>
      <c r="Y275" s="366">
        <v>27</v>
      </c>
      <c r="Z275" s="660">
        <v>28.8</v>
      </c>
      <c r="AA275" s="537">
        <v>18.3</v>
      </c>
      <c r="AB275" s="536">
        <v>11.7</v>
      </c>
      <c r="AC275" s="661">
        <v>0.25</v>
      </c>
      <c r="AD275" s="540">
        <v>230</v>
      </c>
      <c r="AE275" s="662">
        <v>0</v>
      </c>
      <c r="AF275" s="545">
        <v>3530</v>
      </c>
      <c r="AG275" s="663">
        <v>4077</v>
      </c>
      <c r="AH275" s="664">
        <v>3050</v>
      </c>
      <c r="AI275" s="83" t="s">
        <v>24</v>
      </c>
      <c r="AJ275" s="293"/>
      <c r="AK275" s="344"/>
      <c r="AL275" s="368"/>
      <c r="AM275" s="300"/>
      <c r="AN275" s="368"/>
      <c r="AO275" s="300"/>
    </row>
    <row r="276" spans="1:41" s="1" customFormat="1" ht="13.5" customHeight="1" x14ac:dyDescent="0.2">
      <c r="A276" s="1051"/>
      <c r="B276" s="1043" t="s">
        <v>239</v>
      </c>
      <c r="C276" s="1043"/>
      <c r="D276" s="479"/>
      <c r="E276" s="464">
        <f>MAX(E246:E275)</f>
        <v>45.1</v>
      </c>
      <c r="F276" s="480">
        <f t="shared" ref="F276:AH276" si="97">IF(COUNT(F246:F275)=0,"",MAX(F246:F275))</f>
        <v>16</v>
      </c>
      <c r="G276" s="10">
        <f t="shared" si="97"/>
        <v>19</v>
      </c>
      <c r="H276" s="222">
        <f t="shared" si="97"/>
        <v>19</v>
      </c>
      <c r="I276" s="466">
        <f t="shared" si="97"/>
        <v>25.5</v>
      </c>
      <c r="J276" s="467">
        <f t="shared" si="97"/>
        <v>7.2</v>
      </c>
      <c r="K276" s="10">
        <f t="shared" si="97"/>
        <v>9.64</v>
      </c>
      <c r="L276" s="615">
        <f t="shared" si="97"/>
        <v>7.46</v>
      </c>
      <c r="M276" s="599">
        <f>IF(COUNT(M246:M275)=0,"",MAX(M246:M275))</f>
        <v>32.6</v>
      </c>
      <c r="N276" s="598">
        <f>IF(COUNT(N246:N275)=0,"",MAX(N246:N275))</f>
        <v>9.4</v>
      </c>
      <c r="O276" s="466">
        <f t="shared" si="97"/>
        <v>33.5</v>
      </c>
      <c r="P276" s="467">
        <f t="shared" si="97"/>
        <v>36.299999999999997</v>
      </c>
      <c r="Q276" s="598">
        <f t="shared" ref="Q276" si="98">IF(COUNT(Q246:Q275)=0,"",MAX(Q246:Q275))</f>
        <v>92</v>
      </c>
      <c r="R276" s="468">
        <f t="shared" si="97"/>
        <v>66</v>
      </c>
      <c r="S276" s="468">
        <f t="shared" ref="S276" si="99">IF(COUNT(S246:S275)=0,"",MAX(S246:S275))</f>
        <v>124</v>
      </c>
      <c r="T276" s="468">
        <f t="shared" si="97"/>
        <v>122</v>
      </c>
      <c r="U276" s="598">
        <f>IF(COUNT(U246:U275)=0,"",MAX(U246:U275))</f>
        <v>80</v>
      </c>
      <c r="V276" s="468">
        <f t="shared" ref="V276" si="100">IF(COUNT(V246:V275)=0,"",MAX(V246:V275))</f>
        <v>84</v>
      </c>
      <c r="W276" s="598">
        <f>IF(COUNT(W246:W275)=0,"",MAX(W246:W275))</f>
        <v>48</v>
      </c>
      <c r="X276" s="468">
        <f t="shared" ref="X276:Y276" si="101">IF(COUNT(X246:X275)=0,"",MAX(X246:X275))</f>
        <v>45</v>
      </c>
      <c r="Y276" s="600">
        <f t="shared" si="101"/>
        <v>32.700000000000003</v>
      </c>
      <c r="Z276" s="222">
        <f t="shared" si="97"/>
        <v>34.799999999999997</v>
      </c>
      <c r="AA276" s="10">
        <f>IF(COUNT(AA246:AA275)=0,"",MAX(AA246:AA275))</f>
        <v>22</v>
      </c>
      <c r="AB276" s="615">
        <f>IF(COUNT(AB246:AB275)=0,"",MAX(AB246:AB275))</f>
        <v>11.7</v>
      </c>
      <c r="AC276" s="618">
        <f>IF(COUNT(AC246:AC275)=0,"",MAX(AC246:AC275))</f>
        <v>0.25</v>
      </c>
      <c r="AD276" s="484">
        <f t="shared" si="97"/>
        <v>250</v>
      </c>
      <c r="AE276" s="619">
        <f t="shared" si="97"/>
        <v>0</v>
      </c>
      <c r="AF276" s="685">
        <f t="shared" si="97"/>
        <v>9182</v>
      </c>
      <c r="AG276" s="686">
        <f t="shared" si="97"/>
        <v>4077</v>
      </c>
      <c r="AH276" s="653">
        <f t="shared" si="97"/>
        <v>3416</v>
      </c>
      <c r="AI276" s="80"/>
      <c r="AJ276" s="104" t="s">
        <v>238</v>
      </c>
      <c r="AK276" s="896"/>
      <c r="AL276" s="107"/>
      <c r="AM276" s="107"/>
      <c r="AN276" s="107"/>
      <c r="AO276" s="718"/>
    </row>
    <row r="277" spans="1:41" s="1" customFormat="1" ht="13.5" customHeight="1" x14ac:dyDescent="0.2">
      <c r="A277" s="1051"/>
      <c r="B277" s="1044" t="s">
        <v>240</v>
      </c>
      <c r="C277" s="1044"/>
      <c r="D277" s="233"/>
      <c r="E277" s="234"/>
      <c r="F277" s="487">
        <f t="shared" ref="F277:AE277" si="102">IF(COUNT(F246:F275)=0,"",MIN(F246:F275))</f>
        <v>3</v>
      </c>
      <c r="G277" s="11">
        <f t="shared" si="102"/>
        <v>10.5</v>
      </c>
      <c r="H277" s="223">
        <f t="shared" si="102"/>
        <v>11.5</v>
      </c>
      <c r="I277" s="12">
        <f t="shared" si="102"/>
        <v>13.7</v>
      </c>
      <c r="J277" s="244">
        <f t="shared" si="102"/>
        <v>3</v>
      </c>
      <c r="K277" s="11">
        <f t="shared" si="102"/>
        <v>7.82</v>
      </c>
      <c r="L277" s="607">
        <f t="shared" si="102"/>
        <v>6.88</v>
      </c>
      <c r="M277" s="114">
        <f>IF(COUNT(M246:M275)=0,"",MIN(M246:M275))</f>
        <v>17.600000000000001</v>
      </c>
      <c r="N277" s="488">
        <f>IF(COUNT(N246:N275)=0,"",MIN(N246:N275))</f>
        <v>4.5999999999999996</v>
      </c>
      <c r="O277" s="12">
        <f t="shared" si="102"/>
        <v>22.8</v>
      </c>
      <c r="P277" s="244">
        <f t="shared" si="102"/>
        <v>23.6</v>
      </c>
      <c r="Q277" s="606">
        <f t="shared" ref="Q277" si="103">IF(COUNT(Q246:Q275)=0,"",MIN(Q246:Q275))</f>
        <v>66</v>
      </c>
      <c r="R277" s="224">
        <f t="shared" si="102"/>
        <v>42</v>
      </c>
      <c r="S277" s="224">
        <f t="shared" ref="S277" si="104">IF(COUNT(S246:S275)=0,"",MIN(S246:S275))</f>
        <v>94</v>
      </c>
      <c r="T277" s="224">
        <f t="shared" si="102"/>
        <v>92</v>
      </c>
      <c r="U277" s="606">
        <f t="shared" si="102"/>
        <v>56</v>
      </c>
      <c r="V277" s="224">
        <f t="shared" ref="V277:W277" si="105">IF(COUNT(V246:V275)=0,"",MIN(V246:V275))</f>
        <v>58</v>
      </c>
      <c r="W277" s="606">
        <f t="shared" si="105"/>
        <v>30</v>
      </c>
      <c r="X277" s="224">
        <f t="shared" ref="X277:Y277" si="106">IF(COUNT(X246:X275)=0,"",MIN(X246:X275))</f>
        <v>28</v>
      </c>
      <c r="Y277" s="626">
        <f t="shared" si="106"/>
        <v>19.899999999999999</v>
      </c>
      <c r="Z277" s="666">
        <f t="shared" si="102"/>
        <v>22</v>
      </c>
      <c r="AA277" s="11">
        <f>IF(COUNT(AA246:AA275)=0,"",MIN(AA246:AA275))</f>
        <v>14.2</v>
      </c>
      <c r="AB277" s="607">
        <f>IF(COUNT(AB246:AB275)=0,"",MIN(AB246:AB275))</f>
        <v>6.6</v>
      </c>
      <c r="AC277" s="627">
        <f>IF(COUNT(AC246:AC275)=0,"",MIN(AC246:AC275))</f>
        <v>0</v>
      </c>
      <c r="AD277" s="491">
        <f t="shared" si="102"/>
        <v>180</v>
      </c>
      <c r="AE277" s="628">
        <f t="shared" si="102"/>
        <v>0</v>
      </c>
      <c r="AF277" s="674"/>
      <c r="AG277" s="675"/>
      <c r="AH277" s="631"/>
      <c r="AI277" s="80"/>
      <c r="AJ277" s="719" t="s">
        <v>304</v>
      </c>
      <c r="AK277" s="720"/>
      <c r="AL277" s="720"/>
      <c r="AM277" s="720"/>
      <c r="AN277" s="720"/>
      <c r="AO277" s="721"/>
    </row>
    <row r="278" spans="1:41" s="1" customFormat="1" ht="13.5" customHeight="1" x14ac:dyDescent="0.2">
      <c r="A278" s="1051"/>
      <c r="B278" s="1044" t="s">
        <v>241</v>
      </c>
      <c r="C278" s="1044"/>
      <c r="D278" s="233"/>
      <c r="E278" s="235"/>
      <c r="F278" s="494">
        <f t="shared" ref="F278:AE278" si="107">IF(COUNT(F246:F275)=0,"",AVERAGE(F246:F275))</f>
        <v>10.466666666666667</v>
      </c>
      <c r="G278" s="11">
        <f t="shared" si="107"/>
        <v>14.7</v>
      </c>
      <c r="H278" s="487">
        <f t="shared" si="107"/>
        <v>14.966666666666667</v>
      </c>
      <c r="I278" s="12">
        <f t="shared" si="107"/>
        <v>17.423333333333336</v>
      </c>
      <c r="J278" s="244">
        <f t="shared" si="107"/>
        <v>5.7466666666666661</v>
      </c>
      <c r="K278" s="11">
        <f t="shared" si="107"/>
        <v>8.9983333333333331</v>
      </c>
      <c r="L278" s="607">
        <f t="shared" si="107"/>
        <v>7.1693333333333333</v>
      </c>
      <c r="M278" s="114">
        <f>IF(COUNT(M246:M275)=0,"",AVERAGE(M246:M275))</f>
        <v>23.346666666666668</v>
      </c>
      <c r="N278" s="488">
        <f>IF(COUNT(N246:N275)=0,"",AVERAGE(N246:N275))</f>
        <v>7.0433333333333339</v>
      </c>
      <c r="O278" s="12">
        <f t="shared" si="107"/>
        <v>27.583333333333336</v>
      </c>
      <c r="P278" s="244">
        <f t="shared" si="107"/>
        <v>30.663333333333323</v>
      </c>
      <c r="Q278" s="606">
        <f t="shared" ref="Q278" si="108">IF(COUNT(Q246:Q275)=0,"",AVERAGE(Q246:Q275))</f>
        <v>79.63333333333334</v>
      </c>
      <c r="R278" s="224">
        <f t="shared" si="107"/>
        <v>56.333333333333336</v>
      </c>
      <c r="S278" s="224">
        <f t="shared" ref="S278" si="109">IF(COUNT(S246:S275)=0,"",AVERAGE(S246:S275))</f>
        <v>108.8</v>
      </c>
      <c r="T278" s="224">
        <f t="shared" si="107"/>
        <v>107.23333333333333</v>
      </c>
      <c r="U278" s="606">
        <f t="shared" si="107"/>
        <v>69.966666666666669</v>
      </c>
      <c r="V278" s="224">
        <f t="shared" ref="V278:W278" si="110">IF(COUNT(V246:V275)=0,"",AVERAGE(V246:V275))</f>
        <v>69.3</v>
      </c>
      <c r="W278" s="606">
        <f t="shared" si="110"/>
        <v>38.833333333333336</v>
      </c>
      <c r="X278" s="224">
        <f t="shared" ref="X278:Y278" si="111">IF(COUNT(X246:X275)=0,"",AVERAGE(X246:X275))</f>
        <v>37.93333333333333</v>
      </c>
      <c r="Y278" s="626">
        <f t="shared" si="111"/>
        <v>26.803333333333335</v>
      </c>
      <c r="Z278" s="666">
        <f t="shared" si="107"/>
        <v>28.016666666666666</v>
      </c>
      <c r="AA278" s="11">
        <f>IF(COUNT(AA246:AA275)=0,"",AVERAGE(AA246:AA275))</f>
        <v>17.02333333333333</v>
      </c>
      <c r="AB278" s="607">
        <f>IF(COUNT(AB246:AB275)=0,"",AVERAGE(AB246:AB275))</f>
        <v>9.6833333333333336</v>
      </c>
      <c r="AC278" s="627">
        <f>IF(COUNT(AC246:AC275)=0,"",AVERAGE(AC246:AC275))</f>
        <v>0.10500000000000002</v>
      </c>
      <c r="AD278" s="495">
        <f t="shared" si="107"/>
        <v>218.33333333333334</v>
      </c>
      <c r="AE278" s="628">
        <f t="shared" si="107"/>
        <v>0</v>
      </c>
      <c r="AF278" s="674"/>
      <c r="AG278" s="675"/>
      <c r="AH278" s="631"/>
      <c r="AI278" s="80"/>
      <c r="AJ278" s="1095"/>
      <c r="AK278" s="1096"/>
      <c r="AL278" s="1096"/>
      <c r="AM278" s="1096"/>
      <c r="AN278" s="1096"/>
      <c r="AO278" s="1097"/>
    </row>
    <row r="279" spans="1:41" s="1" customFormat="1" ht="13.5" customHeight="1" x14ac:dyDescent="0.2">
      <c r="A279" s="1056"/>
      <c r="B279" s="1045" t="s">
        <v>242</v>
      </c>
      <c r="C279" s="1045"/>
      <c r="D279" s="496"/>
      <c r="E279" s="497">
        <f>SUM(E246:E275)</f>
        <v>89.5</v>
      </c>
      <c r="F279" s="236"/>
      <c r="G279" s="237"/>
      <c r="H279" s="498"/>
      <c r="I279" s="237"/>
      <c r="J279" s="498"/>
      <c r="K279" s="499"/>
      <c r="L279" s="500"/>
      <c r="M279" s="634"/>
      <c r="N279" s="526"/>
      <c r="O279" s="501"/>
      <c r="P279" s="502"/>
      <c r="Q279" s="503"/>
      <c r="R279" s="633"/>
      <c r="S279" s="634"/>
      <c r="T279" s="526"/>
      <c r="U279" s="503"/>
      <c r="V279" s="526"/>
      <c r="W279" s="632"/>
      <c r="X279" s="526"/>
      <c r="Y279" s="689"/>
      <c r="Z279" s="670"/>
      <c r="AA279" s="636"/>
      <c r="AB279" s="637"/>
      <c r="AC279" s="638"/>
      <c r="AD279" s="238"/>
      <c r="AE279" s="639"/>
      <c r="AF279" s="506">
        <f t="shared" ref="AF279:AG279" si="112">SUM(AF246:AF275)</f>
        <v>155890</v>
      </c>
      <c r="AG279" s="690">
        <f t="shared" si="112"/>
        <v>84908</v>
      </c>
      <c r="AH279" s="641">
        <f>SUM(AH246:AH275)</f>
        <v>93838</v>
      </c>
      <c r="AI279" s="80"/>
      <c r="AJ279" s="1098"/>
      <c r="AK279" s="1099"/>
      <c r="AL279" s="1099"/>
      <c r="AM279" s="1099"/>
      <c r="AN279" s="1099"/>
      <c r="AO279" s="1100"/>
    </row>
    <row r="280" spans="1:41" ht="13.5" customHeight="1" x14ac:dyDescent="0.2">
      <c r="A280" s="1050" t="s">
        <v>234</v>
      </c>
      <c r="B280" s="327">
        <v>45627</v>
      </c>
      <c r="C280" s="431" t="str">
        <f>IF(B280="","",IF(WEEKDAY(B280)=1,"(日)",IF(WEEKDAY(B280)=2,"(月)",IF(WEEKDAY(B280)=3,"(火)",IF(WEEKDAY(B280)=4,"(水)",IF(WEEKDAY(B280)=5,"(木)",IF(WEEKDAY(B280)=6,"(金)","(土)")))))))</f>
        <v>(日)</v>
      </c>
      <c r="D280" s="529" t="s">
        <v>400</v>
      </c>
      <c r="E280" s="464">
        <v>0</v>
      </c>
      <c r="F280" s="465">
        <v>1</v>
      </c>
      <c r="G280" s="10">
        <v>10</v>
      </c>
      <c r="H280" s="467">
        <v>11.5</v>
      </c>
      <c r="I280" s="466">
        <v>19.8</v>
      </c>
      <c r="J280" s="222">
        <v>7.1</v>
      </c>
      <c r="K280" s="10">
        <v>9.66</v>
      </c>
      <c r="L280" s="615">
        <v>7.2</v>
      </c>
      <c r="M280" s="599">
        <v>22.9</v>
      </c>
      <c r="N280" s="468">
        <v>8.1999999999999993</v>
      </c>
      <c r="O280" s="466">
        <v>27.8</v>
      </c>
      <c r="P280" s="467">
        <v>29.4</v>
      </c>
      <c r="Q280" s="598">
        <v>77</v>
      </c>
      <c r="R280" s="468">
        <v>54</v>
      </c>
      <c r="S280" s="598">
        <v>106</v>
      </c>
      <c r="T280" s="468">
        <v>114</v>
      </c>
      <c r="U280" s="598">
        <v>69</v>
      </c>
      <c r="V280" s="468">
        <v>68</v>
      </c>
      <c r="W280" s="599">
        <v>37</v>
      </c>
      <c r="X280" s="468">
        <v>46</v>
      </c>
      <c r="Y280" s="10">
        <v>27</v>
      </c>
      <c r="Z280" s="600">
        <v>29.8</v>
      </c>
      <c r="AA280" s="466">
        <v>19.3</v>
      </c>
      <c r="AB280" s="467">
        <v>10.4</v>
      </c>
      <c r="AC280" s="642">
        <v>0.1</v>
      </c>
      <c r="AD280" s="472">
        <v>220</v>
      </c>
      <c r="AE280" s="643">
        <v>0</v>
      </c>
      <c r="AF280" s="603">
        <v>3716</v>
      </c>
      <c r="AG280" s="691">
        <v>4077</v>
      </c>
      <c r="AH280" s="605">
        <v>2928</v>
      </c>
      <c r="AI280" s="83"/>
      <c r="AJ280" s="270" t="s">
        <v>286</v>
      </c>
      <c r="AK280" s="363"/>
      <c r="AL280" s="361">
        <v>45631</v>
      </c>
      <c r="AM280" s="357"/>
      <c r="AN280" s="961">
        <v>45650</v>
      </c>
      <c r="AO280" s="962"/>
    </row>
    <row r="281" spans="1:41" x14ac:dyDescent="0.2">
      <c r="A281" s="1051"/>
      <c r="B281" s="389">
        <v>45628</v>
      </c>
      <c r="C281" s="432" t="str">
        <f t="shared" ref="C281:C310" si="113">IF(B281="","",IF(WEEKDAY(B281)=1,"(日)",IF(WEEKDAY(B281)=2,"(月)",IF(WEEKDAY(B281)=3,"(火)",IF(WEEKDAY(B281)=4,"(水)",IF(WEEKDAY(B281)=5,"(木)",IF(WEEKDAY(B281)=6,"(金)","(土)")))))))</f>
        <v>(月)</v>
      </c>
      <c r="D281" s="531" t="s">
        <v>400</v>
      </c>
      <c r="E281" s="474">
        <v>0</v>
      </c>
      <c r="F281" s="475">
        <v>7</v>
      </c>
      <c r="G281" s="11">
        <v>12.5</v>
      </c>
      <c r="H281" s="225">
        <v>12.5</v>
      </c>
      <c r="I281" s="12">
        <v>20.5</v>
      </c>
      <c r="J281" s="223">
        <v>9.1999999999999993</v>
      </c>
      <c r="K281" s="11">
        <v>9.68</v>
      </c>
      <c r="L281" s="367">
        <v>7.22</v>
      </c>
      <c r="M281" s="114">
        <v>22.8</v>
      </c>
      <c r="N281" s="224">
        <v>9</v>
      </c>
      <c r="O281" s="12">
        <v>27.9</v>
      </c>
      <c r="P281" s="225">
        <v>30.8</v>
      </c>
      <c r="Q281" s="606">
        <v>77</v>
      </c>
      <c r="R281" s="224">
        <v>56</v>
      </c>
      <c r="S281" s="606">
        <v>104</v>
      </c>
      <c r="T281" s="224">
        <v>121</v>
      </c>
      <c r="U281" s="606">
        <v>64</v>
      </c>
      <c r="V281" s="224">
        <v>72</v>
      </c>
      <c r="W281" s="114">
        <v>40</v>
      </c>
      <c r="X281" s="224">
        <v>49</v>
      </c>
      <c r="Y281" s="11">
        <v>30.2</v>
      </c>
      <c r="Z281" s="607">
        <v>29.8</v>
      </c>
      <c r="AA281" s="12">
        <v>21.2</v>
      </c>
      <c r="AB281" s="225">
        <v>13.4</v>
      </c>
      <c r="AC281" s="614">
        <v>0.15</v>
      </c>
      <c r="AD281" s="478">
        <v>230</v>
      </c>
      <c r="AE281" s="644">
        <v>0</v>
      </c>
      <c r="AF281" s="692">
        <v>3902</v>
      </c>
      <c r="AG281" s="693">
        <v>3672</v>
      </c>
      <c r="AH281" s="694">
        <v>3086</v>
      </c>
      <c r="AI281" s="83"/>
      <c r="AJ281" s="313" t="s">
        <v>2</v>
      </c>
      <c r="AK281" s="344" t="s">
        <v>305</v>
      </c>
      <c r="AL281" s="447">
        <v>8</v>
      </c>
      <c r="AM281" s="462"/>
      <c r="AN281" s="447">
        <v>0</v>
      </c>
      <c r="AO281" s="462"/>
    </row>
    <row r="282" spans="1:41" x14ac:dyDescent="0.2">
      <c r="A282" s="1051"/>
      <c r="B282" s="389">
        <v>45629</v>
      </c>
      <c r="C282" s="432" t="str">
        <f t="shared" si="113"/>
        <v>(火)</v>
      </c>
      <c r="D282" s="531" t="s">
        <v>400</v>
      </c>
      <c r="E282" s="474">
        <v>0</v>
      </c>
      <c r="F282" s="475">
        <v>6</v>
      </c>
      <c r="G282" s="11">
        <v>12</v>
      </c>
      <c r="H282" s="225">
        <v>13</v>
      </c>
      <c r="I282" s="12">
        <v>19.600000000000001</v>
      </c>
      <c r="J282" s="223">
        <v>7.4</v>
      </c>
      <c r="K282" s="11">
        <v>9.82</v>
      </c>
      <c r="L282" s="367">
        <v>7.26</v>
      </c>
      <c r="M282" s="114">
        <v>20.7</v>
      </c>
      <c r="N282" s="224">
        <v>7.4</v>
      </c>
      <c r="O282" s="12">
        <v>26.4</v>
      </c>
      <c r="P282" s="225">
        <v>30.1</v>
      </c>
      <c r="Q282" s="606">
        <v>77</v>
      </c>
      <c r="R282" s="224">
        <v>54</v>
      </c>
      <c r="S282" s="606">
        <v>100</v>
      </c>
      <c r="T282" s="224">
        <v>118</v>
      </c>
      <c r="U282" s="606">
        <v>59</v>
      </c>
      <c r="V282" s="224">
        <v>64</v>
      </c>
      <c r="W282" s="114">
        <v>41</v>
      </c>
      <c r="X282" s="224">
        <v>54</v>
      </c>
      <c r="Y282" s="11">
        <v>29.8</v>
      </c>
      <c r="Z282" s="607">
        <v>29.8</v>
      </c>
      <c r="AA282" s="12">
        <v>26.9</v>
      </c>
      <c r="AB282" s="225">
        <v>13.4</v>
      </c>
      <c r="AC282" s="614">
        <v>0.2</v>
      </c>
      <c r="AD282" s="478">
        <v>240</v>
      </c>
      <c r="AE282" s="644">
        <v>0</v>
      </c>
      <c r="AF282" s="610">
        <v>3901</v>
      </c>
      <c r="AG282" s="693">
        <v>3827</v>
      </c>
      <c r="AH282" s="612">
        <v>3190</v>
      </c>
      <c r="AI282" s="83"/>
      <c r="AJ282" s="4" t="s">
        <v>19</v>
      </c>
      <c r="AK282" s="5" t="s">
        <v>20</v>
      </c>
      <c r="AL282" s="6" t="s">
        <v>21</v>
      </c>
      <c r="AM282" s="5" t="s">
        <v>22</v>
      </c>
      <c r="AN282" s="6" t="s">
        <v>21</v>
      </c>
      <c r="AO282" s="5" t="s">
        <v>22</v>
      </c>
    </row>
    <row r="283" spans="1:41" x14ac:dyDescent="0.2">
      <c r="A283" s="1051"/>
      <c r="B283" s="389">
        <v>45630</v>
      </c>
      <c r="C283" s="432" t="str">
        <f t="shared" si="113"/>
        <v>(水)</v>
      </c>
      <c r="D283" s="531" t="s">
        <v>400</v>
      </c>
      <c r="E283" s="474">
        <v>0</v>
      </c>
      <c r="F283" s="475">
        <v>8</v>
      </c>
      <c r="G283" s="11">
        <v>14</v>
      </c>
      <c r="H283" s="225">
        <v>14</v>
      </c>
      <c r="I283" s="12">
        <v>20.5</v>
      </c>
      <c r="J283" s="223">
        <v>11.2</v>
      </c>
      <c r="K283" s="11">
        <v>9.0299999999999994</v>
      </c>
      <c r="L283" s="367">
        <v>7.22</v>
      </c>
      <c r="M283" s="114">
        <v>21.3</v>
      </c>
      <c r="N283" s="224">
        <v>11.3</v>
      </c>
      <c r="O283" s="12">
        <v>23.7</v>
      </c>
      <c r="P283" s="225">
        <v>28.9</v>
      </c>
      <c r="Q283" s="606">
        <v>80</v>
      </c>
      <c r="R283" s="224">
        <v>52</v>
      </c>
      <c r="S283" s="606">
        <v>106</v>
      </c>
      <c r="T283" s="224">
        <v>108</v>
      </c>
      <c r="U283" s="606">
        <v>61</v>
      </c>
      <c r="V283" s="224">
        <v>62</v>
      </c>
      <c r="W283" s="114">
        <v>45</v>
      </c>
      <c r="X283" s="224">
        <v>46</v>
      </c>
      <c r="Y283" s="11">
        <v>28.4</v>
      </c>
      <c r="Z283" s="607">
        <v>29.8</v>
      </c>
      <c r="AA283" s="12">
        <v>20.9</v>
      </c>
      <c r="AB283" s="225">
        <v>16.100000000000001</v>
      </c>
      <c r="AC283" s="614">
        <v>0.2</v>
      </c>
      <c r="AD283" s="478">
        <v>210</v>
      </c>
      <c r="AE283" s="644">
        <v>0</v>
      </c>
      <c r="AF283" s="610">
        <v>4185</v>
      </c>
      <c r="AG283" s="693">
        <v>3827</v>
      </c>
      <c r="AH283" s="612">
        <v>3172</v>
      </c>
      <c r="AI283" s="83"/>
      <c r="AJ283" s="2" t="s">
        <v>182</v>
      </c>
      <c r="AK283" s="396" t="s">
        <v>11</v>
      </c>
      <c r="AL283" s="10">
        <v>12.5</v>
      </c>
      <c r="AM283" s="222">
        <v>13.5</v>
      </c>
      <c r="AN283" s="10">
        <v>6</v>
      </c>
      <c r="AO283" s="222">
        <v>7</v>
      </c>
    </row>
    <row r="284" spans="1:41" x14ac:dyDescent="0.2">
      <c r="A284" s="1051"/>
      <c r="B284" s="389">
        <v>45631</v>
      </c>
      <c r="C284" s="432" t="str">
        <f t="shared" si="113"/>
        <v>(木)</v>
      </c>
      <c r="D284" s="531" t="s">
        <v>400</v>
      </c>
      <c r="E284" s="474">
        <v>0</v>
      </c>
      <c r="F284" s="475">
        <v>8</v>
      </c>
      <c r="G284" s="11">
        <v>12.5</v>
      </c>
      <c r="H284" s="225">
        <v>13.5</v>
      </c>
      <c r="I284" s="12">
        <v>23.1</v>
      </c>
      <c r="J284" s="223">
        <v>5.4</v>
      </c>
      <c r="K284" s="11">
        <v>9.8699999999999992</v>
      </c>
      <c r="L284" s="367">
        <v>7.28</v>
      </c>
      <c r="M284" s="114">
        <v>21.5</v>
      </c>
      <c r="N284" s="224">
        <v>5.3</v>
      </c>
      <c r="O284" s="12">
        <v>25.9</v>
      </c>
      <c r="P284" s="225">
        <v>29.2</v>
      </c>
      <c r="Q284" s="606">
        <v>66</v>
      </c>
      <c r="R284" s="224">
        <v>49</v>
      </c>
      <c r="S284" s="606">
        <v>96</v>
      </c>
      <c r="T284" s="224">
        <v>117</v>
      </c>
      <c r="U284" s="606">
        <v>55</v>
      </c>
      <c r="V284" s="224">
        <v>57</v>
      </c>
      <c r="W284" s="114">
        <v>41</v>
      </c>
      <c r="X284" s="224">
        <v>60</v>
      </c>
      <c r="Y284" s="11">
        <v>30.5</v>
      </c>
      <c r="Z284" s="607">
        <v>31.2</v>
      </c>
      <c r="AA284" s="12">
        <v>22</v>
      </c>
      <c r="AB284" s="225">
        <v>11.5</v>
      </c>
      <c r="AC284" s="614">
        <v>0.35</v>
      </c>
      <c r="AD284" s="478">
        <v>220</v>
      </c>
      <c r="AE284" s="644">
        <v>0</v>
      </c>
      <c r="AF284" s="610">
        <v>4412</v>
      </c>
      <c r="AG284" s="693">
        <v>3910</v>
      </c>
      <c r="AH284" s="612">
        <v>3294</v>
      </c>
      <c r="AI284" s="83"/>
      <c r="AJ284" s="3" t="s">
        <v>183</v>
      </c>
      <c r="AK284" s="893" t="s">
        <v>184</v>
      </c>
      <c r="AL284" s="11">
        <v>23.1</v>
      </c>
      <c r="AM284" s="223">
        <v>5.4</v>
      </c>
      <c r="AN284" s="11">
        <v>23.1</v>
      </c>
      <c r="AO284" s="223">
        <v>7.6</v>
      </c>
    </row>
    <row r="285" spans="1:41" x14ac:dyDescent="0.2">
      <c r="A285" s="1051"/>
      <c r="B285" s="389">
        <v>45632</v>
      </c>
      <c r="C285" s="432" t="str">
        <f t="shared" si="113"/>
        <v>(金)</v>
      </c>
      <c r="D285" s="531" t="s">
        <v>400</v>
      </c>
      <c r="E285" s="474">
        <v>0</v>
      </c>
      <c r="F285" s="475">
        <v>2</v>
      </c>
      <c r="G285" s="11">
        <v>11</v>
      </c>
      <c r="H285" s="225">
        <v>12</v>
      </c>
      <c r="I285" s="12">
        <v>21.7</v>
      </c>
      <c r="J285" s="223">
        <v>5.8</v>
      </c>
      <c r="K285" s="11">
        <v>9.83</v>
      </c>
      <c r="L285" s="367">
        <v>7.39</v>
      </c>
      <c r="M285" s="114">
        <v>21.3</v>
      </c>
      <c r="N285" s="224">
        <v>6.4</v>
      </c>
      <c r="O285" s="12">
        <v>24.4</v>
      </c>
      <c r="P285" s="225">
        <v>27.2</v>
      </c>
      <c r="Q285" s="606">
        <v>64</v>
      </c>
      <c r="R285" s="224">
        <v>44</v>
      </c>
      <c r="S285" s="606">
        <v>94</v>
      </c>
      <c r="T285" s="224">
        <v>94</v>
      </c>
      <c r="U285" s="606">
        <v>56</v>
      </c>
      <c r="V285" s="224">
        <v>56</v>
      </c>
      <c r="W285" s="114">
        <v>38</v>
      </c>
      <c r="X285" s="224">
        <v>38</v>
      </c>
      <c r="Y285" s="11">
        <v>31.2</v>
      </c>
      <c r="Z285" s="607">
        <v>31.2</v>
      </c>
      <c r="AA285" s="12">
        <v>21.8</v>
      </c>
      <c r="AB285" s="225">
        <v>13.3</v>
      </c>
      <c r="AC285" s="614">
        <v>0.15</v>
      </c>
      <c r="AD285" s="478">
        <v>220</v>
      </c>
      <c r="AE285" s="644">
        <v>0</v>
      </c>
      <c r="AF285" s="610">
        <v>4459</v>
      </c>
      <c r="AG285" s="693">
        <v>3506</v>
      </c>
      <c r="AH285" s="612">
        <v>2562</v>
      </c>
      <c r="AI285" s="83"/>
      <c r="AJ285" s="3" t="s">
        <v>12</v>
      </c>
      <c r="AK285" s="893"/>
      <c r="AL285" s="11">
        <v>9.8699999999999992</v>
      </c>
      <c r="AM285" s="223">
        <v>7.28</v>
      </c>
      <c r="AN285" s="11">
        <v>9.56</v>
      </c>
      <c r="AO285" s="223">
        <v>7.23</v>
      </c>
    </row>
    <row r="286" spans="1:41" x14ac:dyDescent="0.2">
      <c r="A286" s="1051"/>
      <c r="B286" s="389">
        <v>45633</v>
      </c>
      <c r="C286" s="432" t="str">
        <f t="shared" si="113"/>
        <v>(土)</v>
      </c>
      <c r="D286" s="531" t="s">
        <v>458</v>
      </c>
      <c r="E286" s="474">
        <v>0</v>
      </c>
      <c r="F286" s="475">
        <v>5</v>
      </c>
      <c r="G286" s="11">
        <v>10.5</v>
      </c>
      <c r="H286" s="225">
        <v>12</v>
      </c>
      <c r="I286" s="12">
        <v>22.6</v>
      </c>
      <c r="J286" s="223">
        <v>5.0999999999999996</v>
      </c>
      <c r="K286" s="11">
        <v>9.86</v>
      </c>
      <c r="L286" s="367">
        <v>7.19</v>
      </c>
      <c r="M286" s="114">
        <v>22.1</v>
      </c>
      <c r="N286" s="224">
        <v>5.9</v>
      </c>
      <c r="O286" s="12">
        <v>23.5</v>
      </c>
      <c r="P286" s="225">
        <v>28.7</v>
      </c>
      <c r="Q286" s="606">
        <v>76</v>
      </c>
      <c r="R286" s="224">
        <v>44</v>
      </c>
      <c r="S286" s="606">
        <v>99</v>
      </c>
      <c r="T286" s="224">
        <v>100</v>
      </c>
      <c r="U286" s="606">
        <v>55</v>
      </c>
      <c r="V286" s="224">
        <v>60</v>
      </c>
      <c r="W286" s="114">
        <v>44</v>
      </c>
      <c r="X286" s="224">
        <v>40</v>
      </c>
      <c r="Y286" s="11">
        <v>30.2</v>
      </c>
      <c r="Z286" s="607">
        <v>30.5</v>
      </c>
      <c r="AA286" s="12">
        <v>24.8</v>
      </c>
      <c r="AB286" s="225">
        <v>12.1</v>
      </c>
      <c r="AC286" s="614">
        <v>0.2</v>
      </c>
      <c r="AD286" s="478">
        <v>230</v>
      </c>
      <c r="AE286" s="644">
        <v>0</v>
      </c>
      <c r="AF286" s="610">
        <v>4460</v>
      </c>
      <c r="AG286" s="693">
        <v>4056</v>
      </c>
      <c r="AH286" s="612">
        <v>2580</v>
      </c>
      <c r="AI286" s="83"/>
      <c r="AJ286" s="3" t="s">
        <v>198</v>
      </c>
      <c r="AK286" s="893" t="s">
        <v>184</v>
      </c>
      <c r="AL286" s="114">
        <v>21.5</v>
      </c>
      <c r="AM286" s="224">
        <v>5.3</v>
      </c>
      <c r="AN286" s="114">
        <v>20.9</v>
      </c>
      <c r="AO286" s="224">
        <v>6.8</v>
      </c>
    </row>
    <row r="287" spans="1:41" x14ac:dyDescent="0.2">
      <c r="A287" s="1051"/>
      <c r="B287" s="389">
        <v>45634</v>
      </c>
      <c r="C287" s="432" t="str">
        <f t="shared" si="113"/>
        <v>(日)</v>
      </c>
      <c r="D287" s="531" t="s">
        <v>400</v>
      </c>
      <c r="E287" s="474">
        <v>0</v>
      </c>
      <c r="F287" s="475">
        <v>2</v>
      </c>
      <c r="G287" s="11">
        <v>10</v>
      </c>
      <c r="H287" s="225">
        <v>12</v>
      </c>
      <c r="I287" s="12">
        <v>21.7</v>
      </c>
      <c r="J287" s="223">
        <v>5.0999999999999996</v>
      </c>
      <c r="K287" s="11">
        <v>9.73</v>
      </c>
      <c r="L287" s="367">
        <v>6.98</v>
      </c>
      <c r="M287" s="114">
        <v>20.100000000000001</v>
      </c>
      <c r="N287" s="224">
        <v>5.2</v>
      </c>
      <c r="O287" s="12">
        <v>26.9</v>
      </c>
      <c r="P287" s="225">
        <v>29.5</v>
      </c>
      <c r="Q287" s="606">
        <v>70</v>
      </c>
      <c r="R287" s="224">
        <v>44</v>
      </c>
      <c r="S287" s="606">
        <v>98</v>
      </c>
      <c r="T287" s="224">
        <v>98</v>
      </c>
      <c r="U287" s="606">
        <v>62</v>
      </c>
      <c r="V287" s="224">
        <v>68</v>
      </c>
      <c r="W287" s="114">
        <v>36</v>
      </c>
      <c r="X287" s="224">
        <v>30</v>
      </c>
      <c r="Y287" s="11">
        <v>28.4</v>
      </c>
      <c r="Z287" s="607">
        <v>32</v>
      </c>
      <c r="AA287" s="12">
        <v>21.5</v>
      </c>
      <c r="AB287" s="225">
        <v>12.7</v>
      </c>
      <c r="AC287" s="614">
        <v>0.05</v>
      </c>
      <c r="AD287" s="478">
        <v>220</v>
      </c>
      <c r="AE287" s="644">
        <v>0</v>
      </c>
      <c r="AF287" s="610">
        <v>4644</v>
      </c>
      <c r="AG287" s="693">
        <v>4326</v>
      </c>
      <c r="AH287" s="612">
        <v>2684</v>
      </c>
      <c r="AI287" s="83"/>
      <c r="AJ287" s="3" t="s">
        <v>185</v>
      </c>
      <c r="AK287" s="893" t="s">
        <v>13</v>
      </c>
      <c r="AL287" s="11">
        <v>25.9</v>
      </c>
      <c r="AM287" s="223">
        <v>29.2</v>
      </c>
      <c r="AN287" s="11">
        <v>29.1</v>
      </c>
      <c r="AO287" s="223">
        <v>33.200000000000003</v>
      </c>
    </row>
    <row r="288" spans="1:41" x14ac:dyDescent="0.2">
      <c r="A288" s="1051"/>
      <c r="B288" s="389">
        <v>45635</v>
      </c>
      <c r="C288" s="432" t="str">
        <f t="shared" si="113"/>
        <v>(月)</v>
      </c>
      <c r="D288" s="531" t="s">
        <v>400</v>
      </c>
      <c r="E288" s="474">
        <v>0</v>
      </c>
      <c r="F288" s="475">
        <v>-2</v>
      </c>
      <c r="G288" s="11">
        <v>7.5</v>
      </c>
      <c r="H288" s="225">
        <v>10</v>
      </c>
      <c r="I288" s="12">
        <v>22.1</v>
      </c>
      <c r="J288" s="223">
        <v>5.3</v>
      </c>
      <c r="K288" s="11">
        <v>9.65</v>
      </c>
      <c r="L288" s="367">
        <v>6.95</v>
      </c>
      <c r="M288" s="114">
        <v>22.8</v>
      </c>
      <c r="N288" s="224">
        <v>6.4</v>
      </c>
      <c r="O288" s="12">
        <v>26.4</v>
      </c>
      <c r="P288" s="225">
        <v>29.4</v>
      </c>
      <c r="Q288" s="606">
        <v>76</v>
      </c>
      <c r="R288" s="224">
        <v>46</v>
      </c>
      <c r="S288" s="606">
        <v>108</v>
      </c>
      <c r="T288" s="224">
        <v>108</v>
      </c>
      <c r="U288" s="606">
        <v>58</v>
      </c>
      <c r="V288" s="224">
        <v>69</v>
      </c>
      <c r="W288" s="114">
        <v>50</v>
      </c>
      <c r="X288" s="224">
        <v>39</v>
      </c>
      <c r="Y288" s="11">
        <v>29.8</v>
      </c>
      <c r="Z288" s="607">
        <v>32.299999999999997</v>
      </c>
      <c r="AA288" s="12">
        <v>24</v>
      </c>
      <c r="AB288" s="225">
        <v>12.3</v>
      </c>
      <c r="AC288" s="614">
        <v>0.15</v>
      </c>
      <c r="AD288" s="478">
        <v>210</v>
      </c>
      <c r="AE288" s="644">
        <v>0</v>
      </c>
      <c r="AF288" s="610">
        <v>4115</v>
      </c>
      <c r="AG288" s="693">
        <v>3914</v>
      </c>
      <c r="AH288" s="612">
        <v>2538</v>
      </c>
      <c r="AI288" s="83"/>
      <c r="AJ288" s="3" t="s">
        <v>186</v>
      </c>
      <c r="AK288" s="893" t="s">
        <v>313</v>
      </c>
      <c r="AL288" s="114">
        <v>66</v>
      </c>
      <c r="AM288" s="224">
        <v>49</v>
      </c>
      <c r="AN288" s="114">
        <v>77</v>
      </c>
      <c r="AO288" s="224">
        <v>51</v>
      </c>
    </row>
    <row r="289" spans="1:41" x14ac:dyDescent="0.2">
      <c r="A289" s="1051"/>
      <c r="B289" s="389">
        <v>45636</v>
      </c>
      <c r="C289" s="432" t="str">
        <f t="shared" si="113"/>
        <v>(火)</v>
      </c>
      <c r="D289" s="531" t="s">
        <v>400</v>
      </c>
      <c r="E289" s="474">
        <v>0</v>
      </c>
      <c r="F289" s="475">
        <v>1</v>
      </c>
      <c r="G289" s="11">
        <v>9</v>
      </c>
      <c r="H289" s="225">
        <v>10</v>
      </c>
      <c r="I289" s="12">
        <v>15.9</v>
      </c>
      <c r="J289" s="223">
        <v>6.1</v>
      </c>
      <c r="K289" s="11">
        <v>9.2799999999999994</v>
      </c>
      <c r="L289" s="367">
        <v>6.98</v>
      </c>
      <c r="M289" s="114">
        <v>18</v>
      </c>
      <c r="N289" s="224">
        <v>7</v>
      </c>
      <c r="O289" s="12">
        <v>31.7</v>
      </c>
      <c r="P289" s="225">
        <v>31.6</v>
      </c>
      <c r="Q289" s="606">
        <v>86</v>
      </c>
      <c r="R289" s="224">
        <v>52</v>
      </c>
      <c r="S289" s="606">
        <v>114</v>
      </c>
      <c r="T289" s="224">
        <v>112</v>
      </c>
      <c r="U289" s="606">
        <v>70</v>
      </c>
      <c r="V289" s="224">
        <v>64</v>
      </c>
      <c r="W289" s="114">
        <v>44</v>
      </c>
      <c r="X289" s="224">
        <v>48</v>
      </c>
      <c r="Y289" s="11">
        <v>34.1</v>
      </c>
      <c r="Z289" s="607">
        <v>32</v>
      </c>
      <c r="AA289" s="12">
        <v>17.100000000000001</v>
      </c>
      <c r="AB289" s="225">
        <v>12.3</v>
      </c>
      <c r="AC289" s="614">
        <v>0.15</v>
      </c>
      <c r="AD289" s="478">
        <v>210</v>
      </c>
      <c r="AE289" s="644">
        <v>0</v>
      </c>
      <c r="AF289" s="610">
        <v>5202</v>
      </c>
      <c r="AG289" s="693">
        <v>4388</v>
      </c>
      <c r="AH289" s="612">
        <v>2928</v>
      </c>
      <c r="AI289" s="83"/>
      <c r="AJ289" s="3" t="s">
        <v>187</v>
      </c>
      <c r="AK289" s="893" t="s">
        <v>313</v>
      </c>
      <c r="AL289" s="114">
        <v>96</v>
      </c>
      <c r="AM289" s="224">
        <v>117</v>
      </c>
      <c r="AN289" s="114">
        <v>123</v>
      </c>
      <c r="AO289" s="224">
        <v>126</v>
      </c>
    </row>
    <row r="290" spans="1:41" x14ac:dyDescent="0.2">
      <c r="A290" s="1051"/>
      <c r="B290" s="389">
        <v>45637</v>
      </c>
      <c r="C290" s="432" t="str">
        <f t="shared" si="113"/>
        <v>(水)</v>
      </c>
      <c r="D290" s="531" t="s">
        <v>400</v>
      </c>
      <c r="E290" s="474">
        <v>0</v>
      </c>
      <c r="F290" s="475">
        <v>2</v>
      </c>
      <c r="G290" s="11">
        <v>9</v>
      </c>
      <c r="H290" s="225">
        <v>10</v>
      </c>
      <c r="I290" s="12">
        <v>17.5</v>
      </c>
      <c r="J290" s="223">
        <v>5</v>
      </c>
      <c r="K290" s="11">
        <v>9.4</v>
      </c>
      <c r="L290" s="367">
        <v>6.81</v>
      </c>
      <c r="M290" s="114">
        <v>17.899999999999999</v>
      </c>
      <c r="N290" s="224">
        <v>6.1</v>
      </c>
      <c r="O290" s="12">
        <v>29.9</v>
      </c>
      <c r="P290" s="225">
        <v>33.4</v>
      </c>
      <c r="Q290" s="606">
        <v>76</v>
      </c>
      <c r="R290" s="224">
        <v>48</v>
      </c>
      <c r="S290" s="606">
        <v>106</v>
      </c>
      <c r="T290" s="224">
        <v>114</v>
      </c>
      <c r="U290" s="606">
        <v>66</v>
      </c>
      <c r="V290" s="224">
        <v>66</v>
      </c>
      <c r="W290" s="114">
        <v>40</v>
      </c>
      <c r="X290" s="224">
        <v>48</v>
      </c>
      <c r="Y290" s="11">
        <v>33.4</v>
      </c>
      <c r="Z290" s="607">
        <v>34.799999999999997</v>
      </c>
      <c r="AA290" s="12">
        <v>16.399999999999999</v>
      </c>
      <c r="AB290" s="225">
        <v>10.4</v>
      </c>
      <c r="AC290" s="614">
        <v>0.2</v>
      </c>
      <c r="AD290" s="478">
        <v>240</v>
      </c>
      <c r="AE290" s="644">
        <v>0</v>
      </c>
      <c r="AF290" s="610">
        <v>4217</v>
      </c>
      <c r="AG290" s="693">
        <v>4660</v>
      </c>
      <c r="AH290" s="612">
        <v>2478</v>
      </c>
      <c r="AI290" s="83"/>
      <c r="AJ290" s="3" t="s">
        <v>188</v>
      </c>
      <c r="AK290" s="893" t="s">
        <v>313</v>
      </c>
      <c r="AL290" s="114">
        <v>55</v>
      </c>
      <c r="AM290" s="224">
        <v>57</v>
      </c>
      <c r="AN290" s="114">
        <v>70</v>
      </c>
      <c r="AO290" s="224">
        <v>66</v>
      </c>
    </row>
    <row r="291" spans="1:41" x14ac:dyDescent="0.2">
      <c r="A291" s="1051"/>
      <c r="B291" s="389">
        <v>45638</v>
      </c>
      <c r="C291" s="432" t="str">
        <f t="shared" si="113"/>
        <v>(木)</v>
      </c>
      <c r="D291" s="531" t="s">
        <v>400</v>
      </c>
      <c r="E291" s="474">
        <v>0</v>
      </c>
      <c r="F291" s="475">
        <v>2</v>
      </c>
      <c r="G291" s="11">
        <v>8</v>
      </c>
      <c r="H291" s="225">
        <v>10</v>
      </c>
      <c r="I291" s="12">
        <v>20.2</v>
      </c>
      <c r="J291" s="223">
        <v>5.0999999999999996</v>
      </c>
      <c r="K291" s="11">
        <v>9.5399999999999991</v>
      </c>
      <c r="L291" s="367">
        <v>6.93</v>
      </c>
      <c r="M291" s="114">
        <v>19.7</v>
      </c>
      <c r="N291" s="224">
        <v>5.4</v>
      </c>
      <c r="O291" s="12">
        <v>28.7</v>
      </c>
      <c r="P291" s="225">
        <v>32.5</v>
      </c>
      <c r="Q291" s="606">
        <v>76</v>
      </c>
      <c r="R291" s="224">
        <v>50</v>
      </c>
      <c r="S291" s="606">
        <v>108</v>
      </c>
      <c r="T291" s="224">
        <v>104</v>
      </c>
      <c r="U291" s="606">
        <v>68</v>
      </c>
      <c r="V291" s="224">
        <v>64</v>
      </c>
      <c r="W291" s="114">
        <v>40</v>
      </c>
      <c r="X291" s="224">
        <v>40</v>
      </c>
      <c r="Y291" s="11">
        <v>32.700000000000003</v>
      </c>
      <c r="Z291" s="607">
        <v>36.200000000000003</v>
      </c>
      <c r="AA291" s="12">
        <v>18.3</v>
      </c>
      <c r="AB291" s="225">
        <v>11.1</v>
      </c>
      <c r="AC291" s="614">
        <v>0.15</v>
      </c>
      <c r="AD291" s="478">
        <v>210</v>
      </c>
      <c r="AE291" s="644">
        <v>0</v>
      </c>
      <c r="AF291" s="610">
        <v>4088</v>
      </c>
      <c r="AG291" s="693">
        <v>4160</v>
      </c>
      <c r="AH291" s="612">
        <v>2440</v>
      </c>
      <c r="AI291" s="83"/>
      <c r="AJ291" s="3" t="s">
        <v>189</v>
      </c>
      <c r="AK291" s="893" t="s">
        <v>313</v>
      </c>
      <c r="AL291" s="114">
        <v>41</v>
      </c>
      <c r="AM291" s="224">
        <v>60</v>
      </c>
      <c r="AN291" s="114">
        <v>53</v>
      </c>
      <c r="AO291" s="224">
        <v>60</v>
      </c>
    </row>
    <row r="292" spans="1:41" x14ac:dyDescent="0.2">
      <c r="A292" s="1051"/>
      <c r="B292" s="389">
        <v>45639</v>
      </c>
      <c r="C292" s="432" t="str">
        <f t="shared" si="113"/>
        <v>(金)</v>
      </c>
      <c r="D292" s="531" t="s">
        <v>401</v>
      </c>
      <c r="E292" s="474">
        <v>0</v>
      </c>
      <c r="F292" s="475">
        <v>0</v>
      </c>
      <c r="G292" s="11">
        <v>6.5</v>
      </c>
      <c r="H292" s="225">
        <v>8.5</v>
      </c>
      <c r="I292" s="12">
        <v>15.2</v>
      </c>
      <c r="J292" s="223">
        <v>5.3</v>
      </c>
      <c r="K292" s="11">
        <v>9.2100000000000009</v>
      </c>
      <c r="L292" s="367">
        <v>7.13</v>
      </c>
      <c r="M292" s="114">
        <v>18.600000000000001</v>
      </c>
      <c r="N292" s="224">
        <v>6.1</v>
      </c>
      <c r="O292" s="12">
        <v>31.9</v>
      </c>
      <c r="P292" s="225">
        <v>31.7</v>
      </c>
      <c r="Q292" s="606">
        <v>78</v>
      </c>
      <c r="R292" s="224">
        <v>50</v>
      </c>
      <c r="S292" s="606">
        <v>110</v>
      </c>
      <c r="T292" s="224">
        <v>112</v>
      </c>
      <c r="U292" s="606">
        <v>66</v>
      </c>
      <c r="V292" s="224">
        <v>64</v>
      </c>
      <c r="W292" s="114">
        <v>44</v>
      </c>
      <c r="X292" s="224">
        <v>48</v>
      </c>
      <c r="Y292" s="11">
        <v>35.9</v>
      </c>
      <c r="Z292" s="607">
        <v>35.9</v>
      </c>
      <c r="AA292" s="12">
        <v>14.9</v>
      </c>
      <c r="AB292" s="225">
        <v>10.7</v>
      </c>
      <c r="AC292" s="614">
        <v>0.15</v>
      </c>
      <c r="AD292" s="478">
        <v>220</v>
      </c>
      <c r="AE292" s="644">
        <v>0</v>
      </c>
      <c r="AF292" s="610">
        <v>3628</v>
      </c>
      <c r="AG292" s="693">
        <v>3577</v>
      </c>
      <c r="AH292" s="612">
        <v>2318</v>
      </c>
      <c r="AI292" s="83"/>
      <c r="AJ292" s="3" t="s">
        <v>190</v>
      </c>
      <c r="AK292" s="893" t="s">
        <v>313</v>
      </c>
      <c r="AL292" s="11">
        <v>30.5</v>
      </c>
      <c r="AM292" s="225">
        <v>31.2</v>
      </c>
      <c r="AN292" s="12">
        <v>34.4</v>
      </c>
      <c r="AO292" s="225">
        <v>32</v>
      </c>
    </row>
    <row r="293" spans="1:41" x14ac:dyDescent="0.2">
      <c r="A293" s="1051"/>
      <c r="B293" s="389">
        <v>45640</v>
      </c>
      <c r="C293" s="432" t="str">
        <f t="shared" si="113"/>
        <v>(土)</v>
      </c>
      <c r="D293" s="531" t="s">
        <v>400</v>
      </c>
      <c r="E293" s="474">
        <v>0</v>
      </c>
      <c r="F293" s="475">
        <v>1</v>
      </c>
      <c r="G293" s="11">
        <v>7.5</v>
      </c>
      <c r="H293" s="225">
        <v>8</v>
      </c>
      <c r="I293" s="12">
        <v>15.3</v>
      </c>
      <c r="J293" s="223">
        <v>5.7</v>
      </c>
      <c r="K293" s="11">
        <v>9.61</v>
      </c>
      <c r="L293" s="367">
        <v>7.23</v>
      </c>
      <c r="M293" s="114">
        <v>15.9</v>
      </c>
      <c r="N293" s="224">
        <v>6.2</v>
      </c>
      <c r="O293" s="12">
        <v>30</v>
      </c>
      <c r="P293" s="225">
        <v>31</v>
      </c>
      <c r="Q293" s="606">
        <v>74</v>
      </c>
      <c r="R293" s="224">
        <v>48</v>
      </c>
      <c r="S293" s="606">
        <v>102</v>
      </c>
      <c r="T293" s="224">
        <v>106</v>
      </c>
      <c r="U293" s="606">
        <v>58</v>
      </c>
      <c r="V293" s="224">
        <v>62</v>
      </c>
      <c r="W293" s="114">
        <v>44</v>
      </c>
      <c r="X293" s="224">
        <v>44</v>
      </c>
      <c r="Y293" s="11">
        <v>33</v>
      </c>
      <c r="Z293" s="607">
        <v>34.1</v>
      </c>
      <c r="AA293" s="12">
        <v>20.9</v>
      </c>
      <c r="AB293" s="225">
        <v>11.7</v>
      </c>
      <c r="AC293" s="614">
        <v>0.15</v>
      </c>
      <c r="AD293" s="478">
        <v>210</v>
      </c>
      <c r="AE293" s="644">
        <v>0</v>
      </c>
      <c r="AF293" s="610">
        <v>3902</v>
      </c>
      <c r="AG293" s="693">
        <v>3193</v>
      </c>
      <c r="AH293" s="612">
        <v>2562</v>
      </c>
      <c r="AI293" s="83"/>
      <c r="AJ293" s="3" t="s">
        <v>288</v>
      </c>
      <c r="AK293" s="893" t="s">
        <v>313</v>
      </c>
      <c r="AL293" s="11">
        <v>22</v>
      </c>
      <c r="AM293" s="225">
        <v>11.5</v>
      </c>
      <c r="AN293" s="12">
        <v>20.5</v>
      </c>
      <c r="AO293" s="225">
        <v>12.3</v>
      </c>
    </row>
    <row r="294" spans="1:41" x14ac:dyDescent="0.2">
      <c r="A294" s="1051"/>
      <c r="B294" s="389">
        <v>45641</v>
      </c>
      <c r="C294" s="432" t="str">
        <f t="shared" si="113"/>
        <v>(日)</v>
      </c>
      <c r="D294" s="531" t="s">
        <v>400</v>
      </c>
      <c r="E294" s="474">
        <v>0</v>
      </c>
      <c r="F294" s="475">
        <v>-3</v>
      </c>
      <c r="G294" s="11">
        <v>6.5</v>
      </c>
      <c r="H294" s="225">
        <v>8</v>
      </c>
      <c r="I294" s="12">
        <v>17.2</v>
      </c>
      <c r="J294" s="223">
        <v>4.3</v>
      </c>
      <c r="K294" s="11">
        <v>9.48</v>
      </c>
      <c r="L294" s="367">
        <v>7.14</v>
      </c>
      <c r="M294" s="114">
        <v>17.899999999999999</v>
      </c>
      <c r="N294" s="224">
        <v>5.5</v>
      </c>
      <c r="O294" s="12">
        <v>31.1</v>
      </c>
      <c r="P294" s="225">
        <v>33.4</v>
      </c>
      <c r="Q294" s="606">
        <v>78</v>
      </c>
      <c r="R294" s="224">
        <v>52</v>
      </c>
      <c r="S294" s="606">
        <v>105</v>
      </c>
      <c r="T294" s="224">
        <v>106</v>
      </c>
      <c r="U294" s="606">
        <v>64</v>
      </c>
      <c r="V294" s="224">
        <v>64</v>
      </c>
      <c r="W294" s="114">
        <v>41</v>
      </c>
      <c r="X294" s="224">
        <v>42</v>
      </c>
      <c r="Y294" s="11">
        <v>35.5</v>
      </c>
      <c r="Z294" s="607">
        <v>34.799999999999997</v>
      </c>
      <c r="AA294" s="12">
        <v>16.100000000000001</v>
      </c>
      <c r="AB294" s="225">
        <v>10.1</v>
      </c>
      <c r="AC294" s="614">
        <v>0.2</v>
      </c>
      <c r="AD294" s="478">
        <v>230</v>
      </c>
      <c r="AE294" s="644">
        <v>0</v>
      </c>
      <c r="AF294" s="610">
        <v>3901</v>
      </c>
      <c r="AG294" s="693">
        <v>3411</v>
      </c>
      <c r="AH294" s="612">
        <v>2440</v>
      </c>
      <c r="AI294" s="83"/>
      <c r="AJ294" s="3" t="s">
        <v>289</v>
      </c>
      <c r="AK294" s="893" t="s">
        <v>313</v>
      </c>
      <c r="AL294" s="451"/>
      <c r="AM294" s="452">
        <v>0.35</v>
      </c>
      <c r="AN294" s="451"/>
      <c r="AO294" s="452">
        <v>0.1</v>
      </c>
    </row>
    <row r="295" spans="1:41" x14ac:dyDescent="0.2">
      <c r="A295" s="1051"/>
      <c r="B295" s="389">
        <v>45642</v>
      </c>
      <c r="C295" s="432" t="str">
        <f t="shared" si="113"/>
        <v>(月)</v>
      </c>
      <c r="D295" s="531" t="s">
        <v>400</v>
      </c>
      <c r="E295" s="474">
        <v>0</v>
      </c>
      <c r="F295" s="475">
        <v>0</v>
      </c>
      <c r="G295" s="11">
        <v>6</v>
      </c>
      <c r="H295" s="225">
        <v>8</v>
      </c>
      <c r="I295" s="12">
        <v>16.7</v>
      </c>
      <c r="J295" s="223">
        <v>4.2</v>
      </c>
      <c r="K295" s="11">
        <v>9.57</v>
      </c>
      <c r="L295" s="367">
        <v>7.06</v>
      </c>
      <c r="M295" s="114">
        <v>16</v>
      </c>
      <c r="N295" s="224">
        <v>5.0999999999999996</v>
      </c>
      <c r="O295" s="12">
        <v>27.9</v>
      </c>
      <c r="P295" s="225">
        <v>33</v>
      </c>
      <c r="Q295" s="606">
        <v>70</v>
      </c>
      <c r="R295" s="224">
        <v>50</v>
      </c>
      <c r="S295" s="606">
        <v>106</v>
      </c>
      <c r="T295" s="224">
        <v>106</v>
      </c>
      <c r="U295" s="606">
        <v>64</v>
      </c>
      <c r="V295" s="224">
        <v>68</v>
      </c>
      <c r="W295" s="114">
        <v>42</v>
      </c>
      <c r="X295" s="224">
        <v>38</v>
      </c>
      <c r="Y295" s="11">
        <v>35.5</v>
      </c>
      <c r="Z295" s="607">
        <v>36.9</v>
      </c>
      <c r="AA295" s="12">
        <v>16.399999999999999</v>
      </c>
      <c r="AB295" s="225">
        <v>10.1</v>
      </c>
      <c r="AC295" s="614">
        <v>0.15</v>
      </c>
      <c r="AD295" s="478">
        <v>230</v>
      </c>
      <c r="AE295" s="644">
        <v>0</v>
      </c>
      <c r="AF295" s="610">
        <v>3345</v>
      </c>
      <c r="AG295" s="693">
        <v>3307</v>
      </c>
      <c r="AH295" s="612">
        <v>2196</v>
      </c>
      <c r="AI295" s="83"/>
      <c r="AJ295" s="3" t="s">
        <v>191</v>
      </c>
      <c r="AK295" s="893" t="s">
        <v>313</v>
      </c>
      <c r="AL295" s="114" t="s">
        <v>24</v>
      </c>
      <c r="AM295" s="224">
        <v>220</v>
      </c>
      <c r="AN295" s="276">
        <v>230</v>
      </c>
      <c r="AO295" s="224">
        <v>240</v>
      </c>
    </row>
    <row r="296" spans="1:41" x14ac:dyDescent="0.2">
      <c r="A296" s="1051"/>
      <c r="B296" s="389">
        <v>45643</v>
      </c>
      <c r="C296" s="432" t="str">
        <f t="shared" si="113"/>
        <v>(火)</v>
      </c>
      <c r="D296" s="531" t="s">
        <v>400</v>
      </c>
      <c r="E296" s="474">
        <v>0</v>
      </c>
      <c r="F296" s="475">
        <v>-2</v>
      </c>
      <c r="G296" s="11">
        <v>5</v>
      </c>
      <c r="H296" s="225">
        <v>6</v>
      </c>
      <c r="I296" s="12">
        <v>16.2</v>
      </c>
      <c r="J296" s="223">
        <v>6</v>
      </c>
      <c r="K296" s="11">
        <v>9.8000000000000007</v>
      </c>
      <c r="L296" s="367">
        <v>7.15</v>
      </c>
      <c r="M296" s="114">
        <v>16.100000000000001</v>
      </c>
      <c r="N296" s="224">
        <v>6.6</v>
      </c>
      <c r="O296" s="12">
        <v>28.1</v>
      </c>
      <c r="P296" s="225">
        <v>32.6</v>
      </c>
      <c r="Q296" s="606">
        <v>78</v>
      </c>
      <c r="R296" s="224">
        <v>47</v>
      </c>
      <c r="S296" s="606">
        <v>104</v>
      </c>
      <c r="T296" s="224">
        <v>106</v>
      </c>
      <c r="U296" s="606">
        <v>60</v>
      </c>
      <c r="V296" s="224">
        <v>63</v>
      </c>
      <c r="W296" s="114">
        <v>44</v>
      </c>
      <c r="X296" s="224">
        <v>43</v>
      </c>
      <c r="Y296" s="11">
        <v>32.700000000000003</v>
      </c>
      <c r="Z296" s="607">
        <v>36.200000000000003</v>
      </c>
      <c r="AA296" s="12">
        <v>17.7</v>
      </c>
      <c r="AB296" s="225">
        <v>11.4</v>
      </c>
      <c r="AC296" s="614">
        <v>0.15</v>
      </c>
      <c r="AD296" s="478">
        <v>230</v>
      </c>
      <c r="AE296" s="644">
        <v>0</v>
      </c>
      <c r="AF296" s="610">
        <v>3159</v>
      </c>
      <c r="AG296" s="693">
        <v>3827</v>
      </c>
      <c r="AH296" s="612">
        <v>2562</v>
      </c>
      <c r="AI296" s="83"/>
      <c r="AJ296" s="3" t="s">
        <v>192</v>
      </c>
      <c r="AK296" s="893" t="s">
        <v>313</v>
      </c>
      <c r="AL296" s="281" t="s">
        <v>24</v>
      </c>
      <c r="AM296" s="274">
        <v>0</v>
      </c>
      <c r="AN296" s="273">
        <v>0.46</v>
      </c>
      <c r="AO296" s="274">
        <v>0</v>
      </c>
    </row>
    <row r="297" spans="1:41" x14ac:dyDescent="0.2">
      <c r="A297" s="1051"/>
      <c r="B297" s="389">
        <v>45644</v>
      </c>
      <c r="C297" s="432" t="str">
        <f t="shared" si="113"/>
        <v>(水)</v>
      </c>
      <c r="D297" s="531" t="s">
        <v>400</v>
      </c>
      <c r="E297" s="474">
        <v>0</v>
      </c>
      <c r="F297" s="475">
        <v>-3</v>
      </c>
      <c r="G297" s="11">
        <v>6.5</v>
      </c>
      <c r="H297" s="225">
        <v>8</v>
      </c>
      <c r="I297" s="12">
        <v>18</v>
      </c>
      <c r="J297" s="223">
        <v>8.5</v>
      </c>
      <c r="K297" s="11">
        <v>9.8800000000000008</v>
      </c>
      <c r="L297" s="367">
        <v>7.12</v>
      </c>
      <c r="M297" s="114">
        <v>17.899999999999999</v>
      </c>
      <c r="N297" s="224">
        <v>8.6999999999999993</v>
      </c>
      <c r="O297" s="12">
        <v>29.3</v>
      </c>
      <c r="P297" s="225">
        <v>32</v>
      </c>
      <c r="Q297" s="606">
        <v>72</v>
      </c>
      <c r="R297" s="224">
        <v>46</v>
      </c>
      <c r="S297" s="606">
        <v>110</v>
      </c>
      <c r="T297" s="224">
        <v>104</v>
      </c>
      <c r="U297" s="606">
        <v>56</v>
      </c>
      <c r="V297" s="224">
        <v>60</v>
      </c>
      <c r="W297" s="114">
        <v>54</v>
      </c>
      <c r="X297" s="224">
        <v>44</v>
      </c>
      <c r="Y297" s="11">
        <v>34.1</v>
      </c>
      <c r="Z297" s="607">
        <v>34.1</v>
      </c>
      <c r="AA297" s="12">
        <v>17.399999999999999</v>
      </c>
      <c r="AB297" s="225">
        <v>13.3</v>
      </c>
      <c r="AC297" s="614">
        <v>0.05</v>
      </c>
      <c r="AD297" s="478">
        <v>220</v>
      </c>
      <c r="AE297" s="644">
        <v>0</v>
      </c>
      <c r="AF297" s="610">
        <v>3344</v>
      </c>
      <c r="AG297" s="693">
        <v>3827</v>
      </c>
      <c r="AH297" s="612">
        <v>2318</v>
      </c>
      <c r="AI297" s="83"/>
      <c r="AJ297" s="3" t="s">
        <v>290</v>
      </c>
      <c r="AK297" s="893" t="s">
        <v>313</v>
      </c>
      <c r="AL297" s="282" t="s">
        <v>24</v>
      </c>
      <c r="AM297" s="283" t="s">
        <v>24</v>
      </c>
      <c r="AN297" s="271">
        <v>0</v>
      </c>
      <c r="AO297" s="272">
        <v>0</v>
      </c>
    </row>
    <row r="298" spans="1:41" x14ac:dyDescent="0.2">
      <c r="A298" s="1051"/>
      <c r="B298" s="389">
        <v>45645</v>
      </c>
      <c r="C298" s="432" t="str">
        <f t="shared" si="113"/>
        <v>(木)</v>
      </c>
      <c r="D298" s="531" t="s">
        <v>416</v>
      </c>
      <c r="E298" s="474">
        <v>0.1</v>
      </c>
      <c r="F298" s="475">
        <v>2</v>
      </c>
      <c r="G298" s="11">
        <v>7</v>
      </c>
      <c r="H298" s="225">
        <v>8</v>
      </c>
      <c r="I298" s="12">
        <v>18.5</v>
      </c>
      <c r="J298" s="223">
        <v>4.7</v>
      </c>
      <c r="K298" s="11">
        <v>9.69</v>
      </c>
      <c r="L298" s="367">
        <v>7.25</v>
      </c>
      <c r="M298" s="114">
        <v>20.399999999999999</v>
      </c>
      <c r="N298" s="224">
        <v>6.1</v>
      </c>
      <c r="O298" s="12">
        <v>29.2</v>
      </c>
      <c r="P298" s="225">
        <v>31.5</v>
      </c>
      <c r="Q298" s="606">
        <v>74</v>
      </c>
      <c r="R298" s="224">
        <v>48</v>
      </c>
      <c r="S298" s="606">
        <v>106</v>
      </c>
      <c r="T298" s="224">
        <v>110</v>
      </c>
      <c r="U298" s="606">
        <v>62</v>
      </c>
      <c r="V298" s="224">
        <v>64</v>
      </c>
      <c r="W298" s="114">
        <v>44</v>
      </c>
      <c r="X298" s="224">
        <v>46</v>
      </c>
      <c r="Y298" s="11">
        <v>34.1</v>
      </c>
      <c r="Z298" s="607">
        <v>35.5</v>
      </c>
      <c r="AA298" s="12">
        <v>19.899999999999999</v>
      </c>
      <c r="AB298" s="225">
        <v>12.6</v>
      </c>
      <c r="AC298" s="614">
        <v>0</v>
      </c>
      <c r="AD298" s="478">
        <v>240</v>
      </c>
      <c r="AE298" s="644">
        <v>0</v>
      </c>
      <c r="AF298" s="610">
        <v>2973</v>
      </c>
      <c r="AG298" s="693">
        <v>3662</v>
      </c>
      <c r="AH298" s="612">
        <v>2318</v>
      </c>
      <c r="AI298" s="83"/>
      <c r="AJ298" s="3" t="s">
        <v>199</v>
      </c>
      <c r="AK298" s="893" t="s">
        <v>313</v>
      </c>
      <c r="AL298" s="11" t="s">
        <v>24</v>
      </c>
      <c r="AM298" s="223" t="s">
        <v>24</v>
      </c>
      <c r="AN298" s="276">
        <v>26.4</v>
      </c>
      <c r="AO298" s="288">
        <v>9.5</v>
      </c>
    </row>
    <row r="299" spans="1:41" x14ac:dyDescent="0.2">
      <c r="A299" s="1051"/>
      <c r="B299" s="389">
        <v>45646</v>
      </c>
      <c r="C299" s="432" t="str">
        <f t="shared" si="113"/>
        <v>(金)</v>
      </c>
      <c r="D299" s="531" t="s">
        <v>400</v>
      </c>
      <c r="E299" s="474">
        <v>0</v>
      </c>
      <c r="F299" s="475">
        <v>-5</v>
      </c>
      <c r="G299" s="11">
        <v>5</v>
      </c>
      <c r="H299" s="225">
        <v>7</v>
      </c>
      <c r="I299" s="12">
        <v>13.3</v>
      </c>
      <c r="J299" s="223">
        <v>5.9</v>
      </c>
      <c r="K299" s="11">
        <v>9.33</v>
      </c>
      <c r="L299" s="367">
        <v>7.14</v>
      </c>
      <c r="M299" s="114">
        <v>14.5</v>
      </c>
      <c r="N299" s="224">
        <v>6</v>
      </c>
      <c r="O299" s="12">
        <v>31.6</v>
      </c>
      <c r="P299" s="225">
        <v>35.299999999999997</v>
      </c>
      <c r="Q299" s="606">
        <v>80</v>
      </c>
      <c r="R299" s="224">
        <v>56</v>
      </c>
      <c r="S299" s="606">
        <v>116</v>
      </c>
      <c r="T299" s="224">
        <v>120</v>
      </c>
      <c r="U299" s="606">
        <v>74</v>
      </c>
      <c r="V299" s="224">
        <v>76</v>
      </c>
      <c r="W299" s="114">
        <v>42</v>
      </c>
      <c r="X299" s="224">
        <v>44</v>
      </c>
      <c r="Y299" s="11">
        <v>35.5</v>
      </c>
      <c r="Z299" s="607">
        <v>35.5</v>
      </c>
      <c r="AA299" s="12">
        <v>14.5</v>
      </c>
      <c r="AB299" s="225">
        <v>9.5</v>
      </c>
      <c r="AC299" s="614">
        <v>0.1</v>
      </c>
      <c r="AD299" s="478">
        <v>240</v>
      </c>
      <c r="AE299" s="644">
        <v>0</v>
      </c>
      <c r="AF299" s="610">
        <v>3256</v>
      </c>
      <c r="AG299" s="693">
        <v>3494</v>
      </c>
      <c r="AH299" s="612">
        <v>2196</v>
      </c>
      <c r="AI299" s="83"/>
      <c r="AJ299" s="3" t="s">
        <v>291</v>
      </c>
      <c r="AK299" s="893"/>
      <c r="AL299" s="11" t="s">
        <v>24</v>
      </c>
      <c r="AM299" s="223" t="s">
        <v>24</v>
      </c>
      <c r="AN299" s="138">
        <v>1.03</v>
      </c>
      <c r="AO299" s="228">
        <v>-1.5</v>
      </c>
    </row>
    <row r="300" spans="1:41" x14ac:dyDescent="0.2">
      <c r="A300" s="1051"/>
      <c r="B300" s="389">
        <v>45647</v>
      </c>
      <c r="C300" s="432" t="str">
        <f t="shared" si="113"/>
        <v>(土)</v>
      </c>
      <c r="D300" s="531" t="s">
        <v>400</v>
      </c>
      <c r="E300" s="474">
        <v>0</v>
      </c>
      <c r="F300" s="475">
        <v>0</v>
      </c>
      <c r="G300" s="11">
        <v>7</v>
      </c>
      <c r="H300" s="225">
        <v>7</v>
      </c>
      <c r="I300" s="12">
        <v>17.5</v>
      </c>
      <c r="J300" s="223">
        <v>7.1</v>
      </c>
      <c r="K300" s="11">
        <v>9.82</v>
      </c>
      <c r="L300" s="367">
        <v>7.24</v>
      </c>
      <c r="M300" s="114">
        <v>18</v>
      </c>
      <c r="N300" s="224">
        <v>6.2</v>
      </c>
      <c r="O300" s="12">
        <v>30.7</v>
      </c>
      <c r="P300" s="225">
        <v>32.700000000000003</v>
      </c>
      <c r="Q300" s="606">
        <v>78</v>
      </c>
      <c r="R300" s="224">
        <v>52</v>
      </c>
      <c r="S300" s="606">
        <v>108</v>
      </c>
      <c r="T300" s="224">
        <v>114</v>
      </c>
      <c r="U300" s="606">
        <v>60</v>
      </c>
      <c r="V300" s="224">
        <v>64</v>
      </c>
      <c r="W300" s="114">
        <v>48</v>
      </c>
      <c r="X300" s="224">
        <v>50</v>
      </c>
      <c r="Y300" s="11">
        <v>37</v>
      </c>
      <c r="Z300" s="607">
        <v>36.200000000000003</v>
      </c>
      <c r="AA300" s="12">
        <v>18</v>
      </c>
      <c r="AB300" s="225">
        <v>10.7</v>
      </c>
      <c r="AC300" s="614">
        <v>0.1</v>
      </c>
      <c r="AD300" s="478">
        <v>240</v>
      </c>
      <c r="AE300" s="644">
        <v>0</v>
      </c>
      <c r="AF300" s="610">
        <v>3296</v>
      </c>
      <c r="AG300" s="693">
        <v>3276</v>
      </c>
      <c r="AH300" s="612">
        <v>2132</v>
      </c>
      <c r="AI300" s="83"/>
      <c r="AJ300" s="3" t="s">
        <v>14</v>
      </c>
      <c r="AK300" s="893" t="s">
        <v>313</v>
      </c>
      <c r="AL300" s="138">
        <v>12</v>
      </c>
      <c r="AM300" s="228">
        <v>6.2</v>
      </c>
      <c r="AN300" s="138">
        <v>10</v>
      </c>
      <c r="AO300" s="228">
        <v>5.0999999999999996</v>
      </c>
    </row>
    <row r="301" spans="1:41" x14ac:dyDescent="0.2">
      <c r="A301" s="1051"/>
      <c r="B301" s="389">
        <v>45648</v>
      </c>
      <c r="C301" s="432" t="str">
        <f t="shared" si="113"/>
        <v>(日)</v>
      </c>
      <c r="D301" s="531" t="s">
        <v>400</v>
      </c>
      <c r="E301" s="474">
        <v>0</v>
      </c>
      <c r="F301" s="475">
        <v>5</v>
      </c>
      <c r="G301" s="11">
        <v>9.5</v>
      </c>
      <c r="H301" s="225">
        <v>8.5</v>
      </c>
      <c r="I301" s="12">
        <v>22.3</v>
      </c>
      <c r="J301" s="223">
        <v>7.6</v>
      </c>
      <c r="K301" s="11">
        <v>9.6999999999999993</v>
      </c>
      <c r="L301" s="367">
        <v>7.33</v>
      </c>
      <c r="M301" s="114">
        <v>22.5</v>
      </c>
      <c r="N301" s="224">
        <v>6.9</v>
      </c>
      <c r="O301" s="12">
        <v>29.8</v>
      </c>
      <c r="P301" s="225">
        <v>31.7</v>
      </c>
      <c r="Q301" s="606">
        <v>77</v>
      </c>
      <c r="R301" s="224">
        <v>53</v>
      </c>
      <c r="S301" s="606">
        <v>104</v>
      </c>
      <c r="T301" s="224">
        <v>109</v>
      </c>
      <c r="U301" s="606">
        <v>58</v>
      </c>
      <c r="V301" s="224">
        <v>63</v>
      </c>
      <c r="W301" s="114">
        <v>46</v>
      </c>
      <c r="X301" s="224">
        <v>46</v>
      </c>
      <c r="Y301" s="11">
        <v>34.799999999999997</v>
      </c>
      <c r="Z301" s="607">
        <v>36.9</v>
      </c>
      <c r="AA301" s="12">
        <v>24.2</v>
      </c>
      <c r="AB301" s="225">
        <v>12.6</v>
      </c>
      <c r="AC301" s="614">
        <v>0.2</v>
      </c>
      <c r="AD301" s="478">
        <v>240</v>
      </c>
      <c r="AE301" s="644">
        <v>0</v>
      </c>
      <c r="AF301" s="610">
        <v>3531</v>
      </c>
      <c r="AG301" s="693">
        <v>3661</v>
      </c>
      <c r="AH301" s="612">
        <v>2318</v>
      </c>
      <c r="AI301" s="83"/>
      <c r="AJ301" s="3" t="s">
        <v>15</v>
      </c>
      <c r="AK301" s="893" t="s">
        <v>313</v>
      </c>
      <c r="AL301" s="460">
        <v>7.7</v>
      </c>
      <c r="AM301" s="461">
        <v>2</v>
      </c>
      <c r="AN301" s="13" t="s">
        <v>24</v>
      </c>
      <c r="AO301" s="227" t="s">
        <v>24</v>
      </c>
    </row>
    <row r="302" spans="1:41" x14ac:dyDescent="0.2">
      <c r="A302" s="1051"/>
      <c r="B302" s="389">
        <v>45649</v>
      </c>
      <c r="C302" s="432" t="str">
        <f t="shared" si="113"/>
        <v>(月)</v>
      </c>
      <c r="D302" s="531" t="s">
        <v>400</v>
      </c>
      <c r="E302" s="474">
        <v>0</v>
      </c>
      <c r="F302" s="475">
        <v>3</v>
      </c>
      <c r="G302" s="11">
        <v>8</v>
      </c>
      <c r="H302" s="225">
        <v>8</v>
      </c>
      <c r="I302" s="12">
        <v>24.5</v>
      </c>
      <c r="J302" s="223">
        <v>8.5</v>
      </c>
      <c r="K302" s="11">
        <v>9.23</v>
      </c>
      <c r="L302" s="367">
        <v>7.03</v>
      </c>
      <c r="M302" s="114">
        <v>24.3</v>
      </c>
      <c r="N302" s="224">
        <v>9.5</v>
      </c>
      <c r="O302" s="12">
        <v>30.1</v>
      </c>
      <c r="P302" s="225">
        <v>33.799999999999997</v>
      </c>
      <c r="Q302" s="606">
        <v>85</v>
      </c>
      <c r="R302" s="224">
        <v>50</v>
      </c>
      <c r="S302" s="606">
        <v>118</v>
      </c>
      <c r="T302" s="224">
        <v>115</v>
      </c>
      <c r="U302" s="606">
        <v>61</v>
      </c>
      <c r="V302" s="224">
        <v>68</v>
      </c>
      <c r="W302" s="114">
        <v>57</v>
      </c>
      <c r="X302" s="224">
        <v>47</v>
      </c>
      <c r="Y302" s="11">
        <v>31.2</v>
      </c>
      <c r="Z302" s="607">
        <v>35.1</v>
      </c>
      <c r="AA302" s="12">
        <v>21</v>
      </c>
      <c r="AB302" s="225">
        <v>13.6</v>
      </c>
      <c r="AC302" s="614">
        <v>0.1</v>
      </c>
      <c r="AD302" s="478">
        <v>250</v>
      </c>
      <c r="AE302" s="644">
        <v>0</v>
      </c>
      <c r="AF302" s="610">
        <v>3530</v>
      </c>
      <c r="AG302" s="693">
        <v>3350</v>
      </c>
      <c r="AH302" s="612">
        <v>1708</v>
      </c>
      <c r="AI302" s="83"/>
      <c r="AJ302" s="3" t="s">
        <v>193</v>
      </c>
      <c r="AK302" s="893" t="s">
        <v>313</v>
      </c>
      <c r="AL302" s="138">
        <v>19</v>
      </c>
      <c r="AM302" s="228">
        <v>14</v>
      </c>
      <c r="AN302" s="13" t="s">
        <v>24</v>
      </c>
      <c r="AO302" s="227" t="s">
        <v>24</v>
      </c>
    </row>
    <row r="303" spans="1:41" x14ac:dyDescent="0.2">
      <c r="A303" s="1051"/>
      <c r="B303" s="389">
        <v>45650</v>
      </c>
      <c r="C303" s="432" t="str">
        <f t="shared" si="113"/>
        <v>(火)</v>
      </c>
      <c r="D303" s="531" t="s">
        <v>400</v>
      </c>
      <c r="E303" s="474">
        <v>0</v>
      </c>
      <c r="F303" s="475">
        <v>0</v>
      </c>
      <c r="G303" s="11">
        <v>6</v>
      </c>
      <c r="H303" s="225">
        <v>7</v>
      </c>
      <c r="I303" s="12">
        <v>23.1</v>
      </c>
      <c r="J303" s="223">
        <v>7.6</v>
      </c>
      <c r="K303" s="11">
        <v>9.56</v>
      </c>
      <c r="L303" s="367">
        <v>7.23</v>
      </c>
      <c r="M303" s="114">
        <v>20.9</v>
      </c>
      <c r="N303" s="224">
        <v>6.8</v>
      </c>
      <c r="O303" s="12">
        <v>29.1</v>
      </c>
      <c r="P303" s="225">
        <v>33.200000000000003</v>
      </c>
      <c r="Q303" s="606">
        <v>77</v>
      </c>
      <c r="R303" s="224">
        <v>51</v>
      </c>
      <c r="S303" s="606">
        <v>123</v>
      </c>
      <c r="T303" s="224">
        <v>126</v>
      </c>
      <c r="U303" s="606">
        <v>70</v>
      </c>
      <c r="V303" s="224">
        <v>66</v>
      </c>
      <c r="W303" s="114">
        <v>53</v>
      </c>
      <c r="X303" s="224">
        <v>60</v>
      </c>
      <c r="Y303" s="11">
        <v>34.4</v>
      </c>
      <c r="Z303" s="607">
        <v>32</v>
      </c>
      <c r="AA303" s="12">
        <v>20.5</v>
      </c>
      <c r="AB303" s="225">
        <v>12.3</v>
      </c>
      <c r="AC303" s="614">
        <v>0.1</v>
      </c>
      <c r="AD303" s="478">
        <v>240</v>
      </c>
      <c r="AE303" s="644">
        <v>0</v>
      </c>
      <c r="AF303" s="610">
        <v>3628</v>
      </c>
      <c r="AG303" s="693">
        <v>3745</v>
      </c>
      <c r="AH303" s="612">
        <v>1952</v>
      </c>
      <c r="AI303" s="83"/>
      <c r="AJ303" s="3" t="s">
        <v>16</v>
      </c>
      <c r="AK303" s="893" t="s">
        <v>313</v>
      </c>
      <c r="AL303" s="305">
        <v>0</v>
      </c>
      <c r="AM303" s="306">
        <v>0</v>
      </c>
      <c r="AN303" s="284" t="s">
        <v>24</v>
      </c>
      <c r="AO303" s="285" t="s">
        <v>24</v>
      </c>
    </row>
    <row r="304" spans="1:41" x14ac:dyDescent="0.2">
      <c r="A304" s="1051"/>
      <c r="B304" s="389">
        <v>45651</v>
      </c>
      <c r="C304" s="432" t="str">
        <f t="shared" si="113"/>
        <v>(水)</v>
      </c>
      <c r="D304" s="531" t="s">
        <v>400</v>
      </c>
      <c r="E304" s="474">
        <v>0</v>
      </c>
      <c r="F304" s="475">
        <v>1</v>
      </c>
      <c r="G304" s="11">
        <v>6</v>
      </c>
      <c r="H304" s="225">
        <v>7</v>
      </c>
      <c r="I304" s="12">
        <v>23.3</v>
      </c>
      <c r="J304" s="223">
        <v>7.5</v>
      </c>
      <c r="K304" s="11">
        <v>9.89</v>
      </c>
      <c r="L304" s="367">
        <v>7.13</v>
      </c>
      <c r="M304" s="114">
        <v>21.2</v>
      </c>
      <c r="N304" s="224">
        <v>7.9</v>
      </c>
      <c r="O304" s="12">
        <v>28.9</v>
      </c>
      <c r="P304" s="225">
        <v>32.799999999999997</v>
      </c>
      <c r="Q304" s="606">
        <v>82</v>
      </c>
      <c r="R304" s="224">
        <v>48</v>
      </c>
      <c r="S304" s="606">
        <v>104</v>
      </c>
      <c r="T304" s="224">
        <v>107</v>
      </c>
      <c r="U304" s="606">
        <v>58</v>
      </c>
      <c r="V304" s="224">
        <v>63</v>
      </c>
      <c r="W304" s="114">
        <v>46</v>
      </c>
      <c r="X304" s="224">
        <v>44</v>
      </c>
      <c r="Y304" s="11">
        <v>33.4</v>
      </c>
      <c r="Z304" s="607">
        <v>34.799999999999997</v>
      </c>
      <c r="AA304" s="12">
        <v>22.6</v>
      </c>
      <c r="AB304" s="225">
        <v>13.7</v>
      </c>
      <c r="AC304" s="614">
        <v>0</v>
      </c>
      <c r="AD304" s="478">
        <v>240</v>
      </c>
      <c r="AE304" s="644">
        <v>0</v>
      </c>
      <c r="AF304" s="610">
        <v>3902</v>
      </c>
      <c r="AG304" s="693">
        <v>3359</v>
      </c>
      <c r="AH304" s="612">
        <v>1952</v>
      </c>
      <c r="AI304" s="83"/>
      <c r="AJ304" s="3" t="s">
        <v>195</v>
      </c>
      <c r="AK304" s="893" t="s">
        <v>313</v>
      </c>
      <c r="AL304" s="140">
        <v>2.6</v>
      </c>
      <c r="AM304" s="229">
        <v>1.9</v>
      </c>
      <c r="AN304" s="13" t="s">
        <v>24</v>
      </c>
      <c r="AO304" s="227" t="s">
        <v>24</v>
      </c>
    </row>
    <row r="305" spans="1:41" x14ac:dyDescent="0.2">
      <c r="A305" s="1051"/>
      <c r="B305" s="389">
        <v>45652</v>
      </c>
      <c r="C305" s="432" t="str">
        <f t="shared" si="113"/>
        <v>(木)</v>
      </c>
      <c r="D305" s="531" t="s">
        <v>400</v>
      </c>
      <c r="E305" s="474">
        <v>0</v>
      </c>
      <c r="F305" s="475">
        <v>3</v>
      </c>
      <c r="G305" s="11">
        <v>6.5</v>
      </c>
      <c r="H305" s="225">
        <v>8</v>
      </c>
      <c r="I305" s="12">
        <v>22.6</v>
      </c>
      <c r="J305" s="223">
        <v>7</v>
      </c>
      <c r="K305" s="11">
        <v>9.91</v>
      </c>
      <c r="L305" s="367">
        <v>7.12</v>
      </c>
      <c r="M305" s="114">
        <v>22.2</v>
      </c>
      <c r="N305" s="224">
        <v>7.8</v>
      </c>
      <c r="O305" s="12">
        <v>29.2</v>
      </c>
      <c r="P305" s="225">
        <v>32.299999999999997</v>
      </c>
      <c r="Q305" s="606">
        <v>30.6</v>
      </c>
      <c r="R305" s="224">
        <v>46</v>
      </c>
      <c r="S305" s="606">
        <v>104</v>
      </c>
      <c r="T305" s="224">
        <v>106</v>
      </c>
      <c r="U305" s="606">
        <v>44</v>
      </c>
      <c r="V305" s="224">
        <v>62</v>
      </c>
      <c r="W305" s="114">
        <v>60</v>
      </c>
      <c r="X305" s="224">
        <v>44</v>
      </c>
      <c r="Y305" s="11">
        <v>30.6</v>
      </c>
      <c r="Z305" s="607">
        <v>35.6</v>
      </c>
      <c r="AA305" s="12">
        <v>22.9</v>
      </c>
      <c r="AB305" s="225">
        <v>12.3</v>
      </c>
      <c r="AC305" s="614">
        <v>0.1</v>
      </c>
      <c r="AD305" s="478">
        <v>250</v>
      </c>
      <c r="AE305" s="644">
        <v>0</v>
      </c>
      <c r="AF305" s="610">
        <v>3530</v>
      </c>
      <c r="AG305" s="693">
        <v>3494</v>
      </c>
      <c r="AH305" s="612">
        <v>1664</v>
      </c>
      <c r="AI305" s="83"/>
      <c r="AJ305" s="3" t="s">
        <v>196</v>
      </c>
      <c r="AK305" s="893" t="s">
        <v>313</v>
      </c>
      <c r="AL305" s="307">
        <v>8.7999999999999995E-2</v>
      </c>
      <c r="AM305" s="308">
        <v>0</v>
      </c>
      <c r="AN305" s="286" t="s">
        <v>24</v>
      </c>
      <c r="AO305" s="287" t="s">
        <v>24</v>
      </c>
    </row>
    <row r="306" spans="1:41" x14ac:dyDescent="0.2">
      <c r="A306" s="1051"/>
      <c r="B306" s="389">
        <v>45653</v>
      </c>
      <c r="C306" s="432" t="str">
        <f t="shared" si="113"/>
        <v>(金)</v>
      </c>
      <c r="D306" s="531" t="s">
        <v>400</v>
      </c>
      <c r="E306" s="474">
        <v>0</v>
      </c>
      <c r="F306" s="475">
        <v>0</v>
      </c>
      <c r="G306" s="11">
        <v>8</v>
      </c>
      <c r="H306" s="225">
        <v>8</v>
      </c>
      <c r="I306" s="12">
        <v>22.1</v>
      </c>
      <c r="J306" s="223">
        <v>8.3000000000000007</v>
      </c>
      <c r="K306" s="11">
        <v>9.7200000000000006</v>
      </c>
      <c r="L306" s="367">
        <v>7.2</v>
      </c>
      <c r="M306" s="114">
        <v>20.8</v>
      </c>
      <c r="N306" s="224">
        <v>8.31</v>
      </c>
      <c r="O306" s="12">
        <v>25.6</v>
      </c>
      <c r="P306" s="225">
        <v>30</v>
      </c>
      <c r="Q306" s="606">
        <v>80</v>
      </c>
      <c r="R306" s="224">
        <v>47</v>
      </c>
      <c r="S306" s="606">
        <v>104</v>
      </c>
      <c r="T306" s="224">
        <v>112</v>
      </c>
      <c r="U306" s="606">
        <v>56</v>
      </c>
      <c r="V306" s="224">
        <v>62</v>
      </c>
      <c r="W306" s="114">
        <v>48</v>
      </c>
      <c r="X306" s="224">
        <v>50</v>
      </c>
      <c r="Y306" s="11">
        <v>30.5</v>
      </c>
      <c r="Z306" s="607">
        <v>34.1</v>
      </c>
      <c r="AA306" s="12">
        <v>22.8</v>
      </c>
      <c r="AB306" s="225">
        <v>12.8</v>
      </c>
      <c r="AC306" s="614">
        <v>0.1</v>
      </c>
      <c r="AD306" s="478">
        <v>250</v>
      </c>
      <c r="AE306" s="644">
        <v>0</v>
      </c>
      <c r="AF306" s="610">
        <v>3530</v>
      </c>
      <c r="AG306" s="693">
        <v>3578</v>
      </c>
      <c r="AH306" s="612">
        <v>1952</v>
      </c>
      <c r="AI306" s="83"/>
      <c r="AJ306" s="3" t="s">
        <v>197</v>
      </c>
      <c r="AK306" s="893" t="s">
        <v>313</v>
      </c>
      <c r="AL306" s="138">
        <v>26</v>
      </c>
      <c r="AM306" s="228">
        <v>54</v>
      </c>
      <c r="AN306" s="11" t="s">
        <v>24</v>
      </c>
      <c r="AO306" s="223" t="s">
        <v>24</v>
      </c>
    </row>
    <row r="307" spans="1:41" x14ac:dyDescent="0.2">
      <c r="A307" s="1051"/>
      <c r="B307" s="389">
        <v>45654</v>
      </c>
      <c r="C307" s="432" t="str">
        <f t="shared" si="113"/>
        <v>(土)</v>
      </c>
      <c r="D307" s="531" t="s">
        <v>400</v>
      </c>
      <c r="E307" s="474">
        <v>0</v>
      </c>
      <c r="F307" s="475">
        <v>-1</v>
      </c>
      <c r="G307" s="11">
        <v>9</v>
      </c>
      <c r="H307" s="225">
        <v>8.5</v>
      </c>
      <c r="I307" s="12">
        <v>26.7</v>
      </c>
      <c r="J307" s="223">
        <v>5.9</v>
      </c>
      <c r="K307" s="11">
        <v>9.6999999999999993</v>
      </c>
      <c r="L307" s="367">
        <v>7.13</v>
      </c>
      <c r="M307" s="114">
        <v>24.9</v>
      </c>
      <c r="N307" s="224">
        <v>7.8</v>
      </c>
      <c r="O307" s="12">
        <v>27.8</v>
      </c>
      <c r="P307" s="225">
        <v>30.7</v>
      </c>
      <c r="Q307" s="606">
        <v>78</v>
      </c>
      <c r="R307" s="224">
        <v>44</v>
      </c>
      <c r="S307" s="606">
        <v>106</v>
      </c>
      <c r="T307" s="224">
        <v>110</v>
      </c>
      <c r="U307" s="606">
        <v>54</v>
      </c>
      <c r="V307" s="224">
        <v>60</v>
      </c>
      <c r="W307" s="114">
        <v>52</v>
      </c>
      <c r="X307" s="224">
        <v>50</v>
      </c>
      <c r="Y307" s="11">
        <v>34.1</v>
      </c>
      <c r="Z307" s="607">
        <v>34.1</v>
      </c>
      <c r="AA307" s="12">
        <v>24</v>
      </c>
      <c r="AB307" s="225">
        <v>13</v>
      </c>
      <c r="AC307" s="614">
        <v>0.05</v>
      </c>
      <c r="AD307" s="478">
        <v>250</v>
      </c>
      <c r="AE307" s="644">
        <v>0</v>
      </c>
      <c r="AF307" s="692">
        <v>4136</v>
      </c>
      <c r="AG307" s="693">
        <v>3744</v>
      </c>
      <c r="AH307" s="694">
        <v>1952</v>
      </c>
      <c r="AI307" s="83"/>
      <c r="AJ307" s="3" t="s">
        <v>17</v>
      </c>
      <c r="AK307" s="893" t="s">
        <v>313</v>
      </c>
      <c r="AL307" s="365">
        <v>12</v>
      </c>
      <c r="AM307" s="228">
        <v>11</v>
      </c>
      <c r="AN307" s="11" t="s">
        <v>24</v>
      </c>
      <c r="AO307" s="223" t="s">
        <v>24</v>
      </c>
    </row>
    <row r="308" spans="1:41" x14ac:dyDescent="0.2">
      <c r="A308" s="1051"/>
      <c r="B308" s="389">
        <v>45655</v>
      </c>
      <c r="C308" s="432" t="str">
        <f t="shared" si="113"/>
        <v>(日)</v>
      </c>
      <c r="D308" s="531" t="s">
        <v>400</v>
      </c>
      <c r="E308" s="474">
        <v>0</v>
      </c>
      <c r="F308" s="475">
        <v>-4</v>
      </c>
      <c r="G308" s="11">
        <v>7.5</v>
      </c>
      <c r="H308" s="225">
        <v>8</v>
      </c>
      <c r="I308" s="12">
        <v>21.9</v>
      </c>
      <c r="J308" s="223">
        <v>5.2</v>
      </c>
      <c r="K308" s="11">
        <v>9.7899999999999991</v>
      </c>
      <c r="L308" s="367">
        <v>7.16</v>
      </c>
      <c r="M308" s="114">
        <v>22</v>
      </c>
      <c r="N308" s="224">
        <v>6.3</v>
      </c>
      <c r="O308" s="12">
        <v>26.8</v>
      </c>
      <c r="P308" s="225">
        <v>30.9</v>
      </c>
      <c r="Q308" s="606">
        <v>78</v>
      </c>
      <c r="R308" s="224">
        <v>56</v>
      </c>
      <c r="S308" s="606">
        <v>104</v>
      </c>
      <c r="T308" s="224">
        <v>112</v>
      </c>
      <c r="U308" s="606">
        <v>60</v>
      </c>
      <c r="V308" s="224">
        <v>64</v>
      </c>
      <c r="W308" s="114">
        <v>44</v>
      </c>
      <c r="X308" s="224">
        <v>48</v>
      </c>
      <c r="Y308" s="11">
        <v>32</v>
      </c>
      <c r="Z308" s="607">
        <v>33.4</v>
      </c>
      <c r="AA308" s="12">
        <v>21.8</v>
      </c>
      <c r="AB308" s="225">
        <v>12.3</v>
      </c>
      <c r="AC308" s="614">
        <v>0.2</v>
      </c>
      <c r="AD308" s="478">
        <v>240</v>
      </c>
      <c r="AE308" s="644">
        <v>0</v>
      </c>
      <c r="AF308" s="610">
        <v>3716</v>
      </c>
      <c r="AG308" s="693">
        <v>3577</v>
      </c>
      <c r="AH308" s="612">
        <v>1830</v>
      </c>
      <c r="AI308" s="83"/>
      <c r="AJ308" s="290"/>
      <c r="AK308" s="893"/>
      <c r="AL308" s="352"/>
      <c r="AM308" s="223"/>
      <c r="AN308" s="352"/>
      <c r="AO308" s="223"/>
    </row>
    <row r="309" spans="1:41" x14ac:dyDescent="0.2">
      <c r="A309" s="1051"/>
      <c r="B309" s="389">
        <v>45656</v>
      </c>
      <c r="C309" s="432" t="str">
        <f t="shared" si="113"/>
        <v>(月)</v>
      </c>
      <c r="D309" s="531" t="s">
        <v>400</v>
      </c>
      <c r="E309" s="474">
        <v>0</v>
      </c>
      <c r="F309" s="475">
        <v>-1</v>
      </c>
      <c r="G309" s="11">
        <v>5</v>
      </c>
      <c r="H309" s="225">
        <v>7.5</v>
      </c>
      <c r="I309" s="12">
        <v>22.1</v>
      </c>
      <c r="J309" s="223">
        <v>6.7</v>
      </c>
      <c r="K309" s="11">
        <v>9.6999999999999993</v>
      </c>
      <c r="L309" s="367">
        <v>7.05</v>
      </c>
      <c r="M309" s="114">
        <v>25.1</v>
      </c>
      <c r="N309" s="224">
        <v>7.7</v>
      </c>
      <c r="O309" s="12">
        <v>30.1</v>
      </c>
      <c r="P309" s="225">
        <v>31.5</v>
      </c>
      <c r="Q309" s="606">
        <v>76</v>
      </c>
      <c r="R309" s="224">
        <v>46</v>
      </c>
      <c r="S309" s="606">
        <v>102</v>
      </c>
      <c r="T309" s="224">
        <v>108</v>
      </c>
      <c r="U309" s="606">
        <v>58</v>
      </c>
      <c r="V309" s="224">
        <v>58</v>
      </c>
      <c r="W309" s="114">
        <v>44</v>
      </c>
      <c r="X309" s="224">
        <v>50</v>
      </c>
      <c r="Y309" s="11">
        <v>34.799999999999997</v>
      </c>
      <c r="Z309" s="607">
        <v>34.799999999999997</v>
      </c>
      <c r="AA309" s="12">
        <v>24.3</v>
      </c>
      <c r="AB309" s="225">
        <v>12.3</v>
      </c>
      <c r="AC309" s="614">
        <v>0.1</v>
      </c>
      <c r="AD309" s="478">
        <v>250</v>
      </c>
      <c r="AE309" s="644">
        <v>0</v>
      </c>
      <c r="AF309" s="610">
        <v>4645</v>
      </c>
      <c r="AG309" s="693">
        <v>3436</v>
      </c>
      <c r="AH309" s="612">
        <v>1952</v>
      </c>
      <c r="AI309" s="83"/>
      <c r="AJ309" s="293"/>
      <c r="AK309" s="344"/>
      <c r="AL309" s="368"/>
      <c r="AM309" s="300"/>
      <c r="AN309" s="368"/>
      <c r="AO309" s="300"/>
    </row>
    <row r="310" spans="1:41" x14ac:dyDescent="0.2">
      <c r="A310" s="1051"/>
      <c r="B310" s="389">
        <v>45657</v>
      </c>
      <c r="C310" s="432" t="str">
        <f t="shared" si="113"/>
        <v>(火)</v>
      </c>
      <c r="D310" s="473" t="s">
        <v>400</v>
      </c>
      <c r="E310" s="497">
        <v>0</v>
      </c>
      <c r="F310" s="535">
        <v>0</v>
      </c>
      <c r="G310" s="366">
        <v>6.5</v>
      </c>
      <c r="H310" s="300">
        <v>5.5</v>
      </c>
      <c r="I310" s="537">
        <v>27.3</v>
      </c>
      <c r="J310" s="536">
        <v>7.5</v>
      </c>
      <c r="K310" s="366">
        <v>9.81</v>
      </c>
      <c r="L310" s="369">
        <v>6.9</v>
      </c>
      <c r="M310" s="658">
        <v>23.3</v>
      </c>
      <c r="N310" s="538">
        <v>7.6</v>
      </c>
      <c r="O310" s="537">
        <v>25.6</v>
      </c>
      <c r="P310" s="536">
        <v>33.5</v>
      </c>
      <c r="Q310" s="659">
        <v>78</v>
      </c>
      <c r="R310" s="538">
        <v>36</v>
      </c>
      <c r="S310" s="659">
        <v>104</v>
      </c>
      <c r="T310" s="538">
        <v>104</v>
      </c>
      <c r="U310" s="659">
        <v>58</v>
      </c>
      <c r="V310" s="538">
        <v>58</v>
      </c>
      <c r="W310" s="658">
        <v>46</v>
      </c>
      <c r="X310" s="538">
        <v>46</v>
      </c>
      <c r="Y310" s="366">
        <v>35.5</v>
      </c>
      <c r="Z310" s="660">
        <v>36.9</v>
      </c>
      <c r="AA310" s="537">
        <v>21.5</v>
      </c>
      <c r="AB310" s="536">
        <v>13.6</v>
      </c>
      <c r="AC310" s="661">
        <v>0.1</v>
      </c>
      <c r="AD310" s="540">
        <v>240</v>
      </c>
      <c r="AE310" s="662">
        <v>0</v>
      </c>
      <c r="AF310" s="548">
        <v>4087</v>
      </c>
      <c r="AG310" s="695">
        <v>3827</v>
      </c>
      <c r="AH310" s="696">
        <v>1830</v>
      </c>
      <c r="AI310" s="83"/>
      <c r="AJ310" s="104" t="s">
        <v>238</v>
      </c>
      <c r="AK310" s="896"/>
      <c r="AL310" s="107"/>
      <c r="AM310" s="107"/>
      <c r="AN310" s="107"/>
      <c r="AO310" s="718"/>
    </row>
    <row r="311" spans="1:41" ht="13.5" customHeight="1" x14ac:dyDescent="0.2">
      <c r="A311" s="1052"/>
      <c r="B311" s="1043" t="s">
        <v>239</v>
      </c>
      <c r="C311" s="1043"/>
      <c r="D311" s="479"/>
      <c r="E311" s="464">
        <f>MAX(E280:E310)</f>
        <v>0.1</v>
      </c>
      <c r="F311" s="480">
        <f t="shared" ref="F311:AH311" si="114">IF(COUNT(F280:F310)=0,"",MAX(F280:F310))</f>
        <v>8</v>
      </c>
      <c r="G311" s="10">
        <f t="shared" si="114"/>
        <v>14</v>
      </c>
      <c r="H311" s="222">
        <f t="shared" si="114"/>
        <v>14</v>
      </c>
      <c r="I311" s="466">
        <f t="shared" si="114"/>
        <v>27.3</v>
      </c>
      <c r="J311" s="467">
        <f t="shared" si="114"/>
        <v>11.2</v>
      </c>
      <c r="K311" s="10">
        <f t="shared" si="114"/>
        <v>9.91</v>
      </c>
      <c r="L311" s="615">
        <f t="shared" si="114"/>
        <v>7.39</v>
      </c>
      <c r="M311" s="10">
        <f t="shared" ref="M311:N311" si="115">IF(COUNT(M280:M310)=0,"",MAX(M280:M310))</f>
        <v>25.1</v>
      </c>
      <c r="N311" s="615">
        <f t="shared" si="115"/>
        <v>11.3</v>
      </c>
      <c r="O311" s="466">
        <f t="shared" si="114"/>
        <v>31.9</v>
      </c>
      <c r="P311" s="467">
        <f t="shared" si="114"/>
        <v>35.299999999999997</v>
      </c>
      <c r="Q311" s="599">
        <f t="shared" ref="Q311" si="116">IF(COUNT(Q280:Q310)=0,"",MAX(Q280:Q310))</f>
        <v>86</v>
      </c>
      <c r="R311" s="468">
        <f t="shared" si="114"/>
        <v>56</v>
      </c>
      <c r="S311" s="598">
        <f t="shared" ref="S311" si="117">IF(COUNT(S280:S310)=0,"",MAX(S280:S310))</f>
        <v>123</v>
      </c>
      <c r="T311" s="468">
        <f t="shared" si="114"/>
        <v>126</v>
      </c>
      <c r="U311" s="599">
        <f t="shared" si="114"/>
        <v>74</v>
      </c>
      <c r="V311" s="468">
        <f t="shared" ref="V311:Y311" si="118">IF(COUNT(V280:V310)=0,"",MAX(V280:V310))</f>
        <v>76</v>
      </c>
      <c r="W311" s="599">
        <f t="shared" si="118"/>
        <v>60</v>
      </c>
      <c r="X311" s="468">
        <f t="shared" si="118"/>
        <v>60</v>
      </c>
      <c r="Y311" s="600">
        <f t="shared" si="118"/>
        <v>37</v>
      </c>
      <c r="Z311" s="222">
        <f t="shared" si="114"/>
        <v>36.9</v>
      </c>
      <c r="AA311" s="10">
        <f t="shared" si="114"/>
        <v>26.9</v>
      </c>
      <c r="AB311" s="600">
        <f t="shared" ref="AB311" si="119">IF(COUNT(AB280:AB310)=0,"",MAX(AB280:AB310))</f>
        <v>16.100000000000001</v>
      </c>
      <c r="AC311" s="618">
        <f>IF(COUNT(AC280:AC310)=0,"",MAX(AC280:AC310))</f>
        <v>0.35</v>
      </c>
      <c r="AD311" s="484">
        <f t="shared" si="114"/>
        <v>250</v>
      </c>
      <c r="AE311" s="619">
        <f t="shared" si="114"/>
        <v>0</v>
      </c>
      <c r="AF311" s="685">
        <f t="shared" si="114"/>
        <v>5202</v>
      </c>
      <c r="AG311" s="686">
        <f t="shared" si="114"/>
        <v>4660</v>
      </c>
      <c r="AH311" s="653">
        <f t="shared" si="114"/>
        <v>3294</v>
      </c>
      <c r="AI311" s="83"/>
      <c r="AJ311" s="719" t="s">
        <v>304</v>
      </c>
      <c r="AK311" s="720"/>
      <c r="AL311" s="720"/>
      <c r="AM311" s="720"/>
      <c r="AN311" s="720"/>
      <c r="AO311" s="721"/>
    </row>
    <row r="312" spans="1:41" x14ac:dyDescent="0.2">
      <c r="A312" s="1052"/>
      <c r="B312" s="1044" t="s">
        <v>240</v>
      </c>
      <c r="C312" s="1044"/>
      <c r="D312" s="233"/>
      <c r="E312" s="234"/>
      <c r="F312" s="487">
        <f t="shared" ref="F312:AE312" si="120">IF(COUNT(F280:F310)=0,"",MIN(F280:F310))</f>
        <v>-5</v>
      </c>
      <c r="G312" s="11">
        <f t="shared" si="120"/>
        <v>5</v>
      </c>
      <c r="H312" s="223">
        <f t="shared" si="120"/>
        <v>5.5</v>
      </c>
      <c r="I312" s="12">
        <f t="shared" si="120"/>
        <v>13.3</v>
      </c>
      <c r="J312" s="225">
        <f t="shared" si="120"/>
        <v>4.2</v>
      </c>
      <c r="K312" s="11">
        <f t="shared" si="120"/>
        <v>9.0299999999999994</v>
      </c>
      <c r="L312" s="367">
        <f t="shared" si="120"/>
        <v>6.81</v>
      </c>
      <c r="M312" s="11">
        <f t="shared" ref="M312:N312" si="121">IF(COUNT(M280:M310)=0,"",MIN(M280:M310))</f>
        <v>14.5</v>
      </c>
      <c r="N312" s="367">
        <f t="shared" si="121"/>
        <v>5.0999999999999996</v>
      </c>
      <c r="O312" s="12">
        <f t="shared" si="120"/>
        <v>23.5</v>
      </c>
      <c r="P312" s="225">
        <f t="shared" si="120"/>
        <v>27.2</v>
      </c>
      <c r="Q312" s="114">
        <f t="shared" ref="Q312" si="122">IF(COUNT(Q280:Q310)=0,"",MIN(Q280:Q310))</f>
        <v>30.6</v>
      </c>
      <c r="R312" s="224">
        <f t="shared" si="120"/>
        <v>36</v>
      </c>
      <c r="S312" s="606">
        <f t="shared" ref="S312" si="123">IF(COUNT(S280:S310)=0,"",MIN(S280:S310))</f>
        <v>94</v>
      </c>
      <c r="T312" s="224">
        <f t="shared" si="120"/>
        <v>94</v>
      </c>
      <c r="U312" s="114">
        <f t="shared" si="120"/>
        <v>44</v>
      </c>
      <c r="V312" s="224">
        <f t="shared" ref="V312:Y312" si="124">IF(COUNT(V280:V310)=0,"",MIN(V280:V310))</f>
        <v>56</v>
      </c>
      <c r="W312" s="114">
        <f t="shared" si="124"/>
        <v>36</v>
      </c>
      <c r="X312" s="224">
        <f t="shared" si="124"/>
        <v>30</v>
      </c>
      <c r="Y312" s="626">
        <f t="shared" si="124"/>
        <v>27</v>
      </c>
      <c r="Z312" s="666">
        <f t="shared" si="120"/>
        <v>29.8</v>
      </c>
      <c r="AA312" s="625">
        <f t="shared" si="120"/>
        <v>14.5</v>
      </c>
      <c r="AB312" s="626">
        <f t="shared" ref="AB312" si="125">IF(COUNT(AB280:AB310)=0,"",MIN(AB280:AB310))</f>
        <v>9.5</v>
      </c>
      <c r="AC312" s="627">
        <f>IF(COUNT(AC280:AC310)=0,"",MIN(AC280:AC310))</f>
        <v>0</v>
      </c>
      <c r="AD312" s="491">
        <f t="shared" si="120"/>
        <v>210</v>
      </c>
      <c r="AE312" s="628">
        <f t="shared" si="120"/>
        <v>0</v>
      </c>
      <c r="AF312" s="674"/>
      <c r="AG312" s="675"/>
      <c r="AH312" s="631"/>
      <c r="AI312" s="83"/>
      <c r="AJ312" s="722"/>
      <c r="AK312" s="892"/>
      <c r="AL312" s="723"/>
      <c r="AM312" s="723"/>
      <c r="AN312" s="723"/>
      <c r="AO312" s="724"/>
    </row>
    <row r="313" spans="1:41" x14ac:dyDescent="0.2">
      <c r="A313" s="1052"/>
      <c r="B313" s="1044" t="s">
        <v>241</v>
      </c>
      <c r="C313" s="1044"/>
      <c r="D313" s="233"/>
      <c r="E313" s="235"/>
      <c r="F313" s="494">
        <f t="shared" ref="F313:AE313" si="126">IF(COUNT(F280:F310)=0,"",AVERAGE(F280:F310))</f>
        <v>1.2258064516129032</v>
      </c>
      <c r="G313" s="309">
        <f t="shared" si="126"/>
        <v>8.2258064516129039</v>
      </c>
      <c r="H313" s="510">
        <f t="shared" si="126"/>
        <v>9.193548387096774</v>
      </c>
      <c r="I313" s="511">
        <f t="shared" si="126"/>
        <v>20.29032258064516</v>
      </c>
      <c r="J313" s="512">
        <f t="shared" si="126"/>
        <v>6.4935483870967738</v>
      </c>
      <c r="K313" s="309">
        <f t="shared" si="126"/>
        <v>9.637096774193548</v>
      </c>
      <c r="L313" s="645">
        <f t="shared" si="126"/>
        <v>7.1338709677419354</v>
      </c>
      <c r="M313" s="309">
        <f t="shared" ref="M313:N313" si="127">IF(COUNT(M280:M310)=0,"",AVERAGE(M280:M310))</f>
        <v>20.438709677419347</v>
      </c>
      <c r="N313" s="645">
        <f t="shared" si="127"/>
        <v>6.9906451612903231</v>
      </c>
      <c r="O313" s="511">
        <f t="shared" si="126"/>
        <v>28.258064516129036</v>
      </c>
      <c r="P313" s="512">
        <f t="shared" si="126"/>
        <v>31.429032258064513</v>
      </c>
      <c r="Q313" s="114">
        <f t="shared" ref="Q313" si="128">IF(COUNT(Q280:Q310)=0,"",AVERAGE(Q280:Q310))</f>
        <v>74.987096774193546</v>
      </c>
      <c r="R313" s="224">
        <f t="shared" si="126"/>
        <v>49</v>
      </c>
      <c r="S313" s="647">
        <f t="shared" ref="S313" si="129">IF(COUNT(S280:S310)=0,"",AVERAGE(S280:S310))</f>
        <v>105.7741935483871</v>
      </c>
      <c r="T313" s="224">
        <f t="shared" si="126"/>
        <v>109.70967741935483</v>
      </c>
      <c r="U313" s="114">
        <f t="shared" si="126"/>
        <v>60.774193548387096</v>
      </c>
      <c r="V313" s="224">
        <f t="shared" ref="V313:Y313" si="130">IF(COUNT(V280:V310)=0,"",AVERAGE(V280:V310))</f>
        <v>63.838709677419352</v>
      </c>
      <c r="W313" s="114">
        <f t="shared" si="130"/>
        <v>45</v>
      </c>
      <c r="X313" s="224">
        <f t="shared" si="130"/>
        <v>45.87096774193548</v>
      </c>
      <c r="Y313" s="626">
        <f t="shared" si="130"/>
        <v>32.590322580645157</v>
      </c>
      <c r="Z313" s="666">
        <f t="shared" si="126"/>
        <v>33.751612903225812</v>
      </c>
      <c r="AA313" s="625">
        <f t="shared" si="126"/>
        <v>20.503225806451606</v>
      </c>
      <c r="AB313" s="626">
        <f t="shared" ref="AB313" si="131">IF(COUNT(AB280:AB310)=0,"",AVERAGE(AB280:AB310))</f>
        <v>12.180645161290325</v>
      </c>
      <c r="AC313" s="627">
        <f>IF(COUNT(AC280:AC310)=0,"",AVERAGE(AC280:AC310))</f>
        <v>0.13387096774193546</v>
      </c>
      <c r="AD313" s="521">
        <f t="shared" si="126"/>
        <v>231.29032258064515</v>
      </c>
      <c r="AE313" s="654">
        <f t="shared" si="126"/>
        <v>0</v>
      </c>
      <c r="AF313" s="676"/>
      <c r="AG313" s="677"/>
      <c r="AH313" s="655"/>
      <c r="AI313" s="83"/>
      <c r="AJ313" s="722"/>
      <c r="AK313" s="892"/>
      <c r="AL313" s="723"/>
      <c r="AM313" s="723"/>
      <c r="AN313" s="723"/>
      <c r="AO313" s="724"/>
    </row>
    <row r="314" spans="1:41" ht="13.5" customHeight="1" x14ac:dyDescent="0.2">
      <c r="A314" s="1053"/>
      <c r="B314" s="1045" t="s">
        <v>242</v>
      </c>
      <c r="C314" s="1045"/>
      <c r="D314" s="496"/>
      <c r="E314" s="497">
        <f>SUM(E280:E310)</f>
        <v>0.1</v>
      </c>
      <c r="F314" s="236"/>
      <c r="G314" s="236"/>
      <c r="H314" s="388"/>
      <c r="I314" s="236"/>
      <c r="J314" s="388"/>
      <c r="K314" s="499"/>
      <c r="L314" s="500"/>
      <c r="M314" s="634"/>
      <c r="N314" s="526"/>
      <c r="O314" s="524"/>
      <c r="P314" s="525"/>
      <c r="Q314" s="633"/>
      <c r="R314" s="526"/>
      <c r="S314" s="633"/>
      <c r="T314" s="526"/>
      <c r="U314" s="633"/>
      <c r="V314" s="526"/>
      <c r="W314" s="634"/>
      <c r="X314" s="526"/>
      <c r="Y314" s="499"/>
      <c r="Z314" s="635"/>
      <c r="AA314" s="636"/>
      <c r="AB314" s="637"/>
      <c r="AC314" s="638"/>
      <c r="AD314" s="238"/>
      <c r="AE314" s="639"/>
      <c r="AF314" s="687">
        <f t="shared" ref="AF314:AG314" si="132">SUM(AF280:AF310)</f>
        <v>120340</v>
      </c>
      <c r="AG314" s="688">
        <f t="shared" si="132"/>
        <v>115668</v>
      </c>
      <c r="AH314" s="657">
        <f>SUM(AH280:AH310)</f>
        <v>74032</v>
      </c>
      <c r="AI314" s="83"/>
      <c r="AJ314" s="588"/>
      <c r="AK314" s="895"/>
      <c r="AL314" s="591"/>
      <c r="AM314" s="591"/>
      <c r="AN314" s="728"/>
      <c r="AO314" s="729"/>
    </row>
    <row r="315" spans="1:41" ht="16.2" x14ac:dyDescent="0.2">
      <c r="A315" s="1050" t="s">
        <v>235</v>
      </c>
      <c r="B315" s="327">
        <v>45658</v>
      </c>
      <c r="C315" s="431" t="str">
        <f>IF(B315="","",IF(WEEKDAY(B315)=1,"(日)",IF(WEEKDAY(B315)=2,"(月)",IF(WEEKDAY(B315)=3,"(火)",IF(WEEKDAY(B315)=4,"(水)",IF(WEEKDAY(B315)=5,"(木)",IF(WEEKDAY(B315)=6,"(金)","(土)")))))))</f>
        <v>(水)</v>
      </c>
      <c r="D315" s="529" t="s">
        <v>400</v>
      </c>
      <c r="E315" s="464">
        <v>0</v>
      </c>
      <c r="F315" s="465">
        <v>3</v>
      </c>
      <c r="G315" s="10">
        <v>8</v>
      </c>
      <c r="H315" s="467">
        <v>8</v>
      </c>
      <c r="I315" s="466">
        <v>29.5</v>
      </c>
      <c r="J315" s="222">
        <v>6.6</v>
      </c>
      <c r="K315" s="10">
        <v>9.61</v>
      </c>
      <c r="L315" s="615">
        <v>7.04</v>
      </c>
      <c r="M315" s="599">
        <v>26.8</v>
      </c>
      <c r="N315" s="468">
        <v>7.8</v>
      </c>
      <c r="O315" s="466">
        <v>27.8</v>
      </c>
      <c r="P315" s="467">
        <v>33.5</v>
      </c>
      <c r="Q315" s="598">
        <v>70</v>
      </c>
      <c r="R315" s="468">
        <v>40</v>
      </c>
      <c r="S315" s="598">
        <v>103</v>
      </c>
      <c r="T315" s="468">
        <v>103</v>
      </c>
      <c r="U315" s="598">
        <v>56</v>
      </c>
      <c r="V315" s="468">
        <v>61</v>
      </c>
      <c r="W315" s="599">
        <v>47</v>
      </c>
      <c r="X315" s="468">
        <v>42</v>
      </c>
      <c r="Y315" s="10">
        <v>36.9</v>
      </c>
      <c r="Z315" s="600">
        <v>36.200000000000003</v>
      </c>
      <c r="AA315" s="466">
        <v>28.1</v>
      </c>
      <c r="AB315" s="467">
        <v>11.1</v>
      </c>
      <c r="AC315" s="642">
        <v>0.05</v>
      </c>
      <c r="AD315" s="472">
        <v>230</v>
      </c>
      <c r="AE315" s="643">
        <v>0</v>
      </c>
      <c r="AF315" s="603">
        <v>3716</v>
      </c>
      <c r="AG315" s="604">
        <v>3660</v>
      </c>
      <c r="AH315" s="605">
        <v>1952</v>
      </c>
      <c r="AI315" s="83"/>
      <c r="AJ315" s="270" t="s">
        <v>286</v>
      </c>
      <c r="AK315" s="363"/>
      <c r="AL315" s="1084">
        <v>45678</v>
      </c>
      <c r="AM315" s="1085"/>
      <c r="AN315" s="1076">
        <v>45687</v>
      </c>
      <c r="AO315" s="1077"/>
    </row>
    <row r="316" spans="1:41" x14ac:dyDescent="0.2">
      <c r="A316" s="1052"/>
      <c r="B316" s="328">
        <v>45659</v>
      </c>
      <c r="C316" s="432" t="str">
        <f t="shared" ref="C316:C345" si="133">IF(B316="","",IF(WEEKDAY(B316)=1,"(日)",IF(WEEKDAY(B316)=2,"(月)",IF(WEEKDAY(B316)=3,"(火)",IF(WEEKDAY(B316)=4,"(水)",IF(WEEKDAY(B316)=5,"(木)",IF(WEEKDAY(B316)=6,"(金)","(土)")))))))</f>
        <v>(木)</v>
      </c>
      <c r="D316" s="549" t="s">
        <v>400</v>
      </c>
      <c r="E316" s="197">
        <v>0</v>
      </c>
      <c r="F316" s="550">
        <v>-2</v>
      </c>
      <c r="G316" s="121">
        <v>6.5</v>
      </c>
      <c r="H316" s="551">
        <v>7</v>
      </c>
      <c r="I316" s="552">
        <v>23.8</v>
      </c>
      <c r="J316" s="553">
        <v>6.2</v>
      </c>
      <c r="K316" s="121">
        <v>9.8800000000000008</v>
      </c>
      <c r="L316" s="697">
        <v>6.98</v>
      </c>
      <c r="M316" s="698">
        <v>21.5</v>
      </c>
      <c r="N316" s="556">
        <v>6.4</v>
      </c>
      <c r="O316" s="552">
        <v>29.9</v>
      </c>
      <c r="P316" s="554">
        <v>30.6</v>
      </c>
      <c r="Q316" s="699">
        <v>72</v>
      </c>
      <c r="R316" s="556">
        <v>40</v>
      </c>
      <c r="S316" s="699">
        <v>100</v>
      </c>
      <c r="T316" s="556">
        <v>104</v>
      </c>
      <c r="U316" s="700">
        <v>52</v>
      </c>
      <c r="V316" s="556">
        <v>56</v>
      </c>
      <c r="W316" s="698">
        <v>48</v>
      </c>
      <c r="X316" s="556">
        <v>48</v>
      </c>
      <c r="Y316" s="121">
        <v>34.799999999999997</v>
      </c>
      <c r="Z316" s="701">
        <v>35.5</v>
      </c>
      <c r="AA316" s="552">
        <v>30.3</v>
      </c>
      <c r="AB316" s="551">
        <v>15.5</v>
      </c>
      <c r="AC316" s="702">
        <v>0.1</v>
      </c>
      <c r="AD316" s="558">
        <v>240</v>
      </c>
      <c r="AE316" s="703">
        <v>0</v>
      </c>
      <c r="AF316" s="692">
        <v>3902</v>
      </c>
      <c r="AG316" s="704">
        <v>3994</v>
      </c>
      <c r="AH316" s="694">
        <v>1708</v>
      </c>
      <c r="AI316" s="83"/>
      <c r="AJ316" s="313" t="s">
        <v>2</v>
      </c>
      <c r="AK316" s="344" t="s">
        <v>305</v>
      </c>
      <c r="AL316" s="1078">
        <v>6</v>
      </c>
      <c r="AM316" s="1079"/>
      <c r="AN316" s="1078">
        <v>-4</v>
      </c>
      <c r="AO316" s="1079"/>
    </row>
    <row r="317" spans="1:41" x14ac:dyDescent="0.2">
      <c r="A317" s="1052"/>
      <c r="B317" s="328">
        <v>45660</v>
      </c>
      <c r="C317" s="432" t="str">
        <f t="shared" si="133"/>
        <v>(金)</v>
      </c>
      <c r="D317" s="531" t="s">
        <v>419</v>
      </c>
      <c r="E317" s="474">
        <v>0.2</v>
      </c>
      <c r="F317" s="475">
        <v>3</v>
      </c>
      <c r="G317" s="11">
        <v>10</v>
      </c>
      <c r="H317" s="225">
        <v>9</v>
      </c>
      <c r="I317" s="12">
        <v>23.1</v>
      </c>
      <c r="J317" s="223">
        <v>5.0999999999999996</v>
      </c>
      <c r="K317" s="11">
        <v>9.33</v>
      </c>
      <c r="L317" s="367">
        <v>6.97</v>
      </c>
      <c r="M317" s="114">
        <v>23</v>
      </c>
      <c r="N317" s="224">
        <v>5.3</v>
      </c>
      <c r="O317" s="12">
        <v>29.2</v>
      </c>
      <c r="P317" s="225">
        <v>32.799999999999997</v>
      </c>
      <c r="Q317" s="606">
        <v>80</v>
      </c>
      <c r="R317" s="224">
        <v>41</v>
      </c>
      <c r="S317" s="606">
        <v>110</v>
      </c>
      <c r="T317" s="224">
        <v>104</v>
      </c>
      <c r="U317" s="606">
        <v>66</v>
      </c>
      <c r="V317" s="224">
        <v>64</v>
      </c>
      <c r="W317" s="114">
        <v>44</v>
      </c>
      <c r="X317" s="224">
        <v>40</v>
      </c>
      <c r="Y317" s="11">
        <v>34.1</v>
      </c>
      <c r="Z317" s="607">
        <v>35.5</v>
      </c>
      <c r="AA317" s="12">
        <v>23.7</v>
      </c>
      <c r="AB317" s="225">
        <v>12</v>
      </c>
      <c r="AC317" s="614">
        <v>0.05</v>
      </c>
      <c r="AD317" s="478">
        <v>230</v>
      </c>
      <c r="AE317" s="644">
        <v>0</v>
      </c>
      <c r="AF317" s="610">
        <v>4087</v>
      </c>
      <c r="AG317" s="611">
        <v>3744</v>
      </c>
      <c r="AH317" s="612">
        <v>1952</v>
      </c>
      <c r="AI317" s="83"/>
      <c r="AJ317" s="4" t="s">
        <v>19</v>
      </c>
      <c r="AK317" s="5" t="s">
        <v>20</v>
      </c>
      <c r="AL317" s="6" t="s">
        <v>21</v>
      </c>
      <c r="AM317" s="5" t="s">
        <v>22</v>
      </c>
      <c r="AN317" s="6" t="s">
        <v>21</v>
      </c>
      <c r="AO317" s="5" t="s">
        <v>22</v>
      </c>
    </row>
    <row r="318" spans="1:41" x14ac:dyDescent="0.2">
      <c r="A318" s="1052"/>
      <c r="B318" s="328">
        <v>45661</v>
      </c>
      <c r="C318" s="432" t="str">
        <f t="shared" si="133"/>
        <v>(土)</v>
      </c>
      <c r="D318" s="531" t="s">
        <v>400</v>
      </c>
      <c r="E318" s="474">
        <v>0</v>
      </c>
      <c r="F318" s="475">
        <v>0</v>
      </c>
      <c r="G318" s="11">
        <v>8</v>
      </c>
      <c r="H318" s="225">
        <v>7.5</v>
      </c>
      <c r="I318" s="12">
        <v>17.5</v>
      </c>
      <c r="J318" s="223">
        <v>4.9000000000000004</v>
      </c>
      <c r="K318" s="11">
        <v>9.5299999999999994</v>
      </c>
      <c r="L318" s="367">
        <v>7.05</v>
      </c>
      <c r="M318" s="114">
        <v>18.600000000000001</v>
      </c>
      <c r="N318" s="224">
        <v>5.0999999999999996</v>
      </c>
      <c r="O318" s="12">
        <v>30.3</v>
      </c>
      <c r="P318" s="225">
        <v>32</v>
      </c>
      <c r="Q318" s="606">
        <v>78</v>
      </c>
      <c r="R318" s="224">
        <v>52</v>
      </c>
      <c r="S318" s="606">
        <v>104</v>
      </c>
      <c r="T318" s="224">
        <v>110</v>
      </c>
      <c r="U318" s="606">
        <v>56</v>
      </c>
      <c r="V318" s="224">
        <v>64</v>
      </c>
      <c r="W318" s="114">
        <v>48</v>
      </c>
      <c r="X318" s="224">
        <v>46</v>
      </c>
      <c r="Y318" s="11">
        <v>31.2</v>
      </c>
      <c r="Z318" s="607">
        <v>34.1</v>
      </c>
      <c r="AA318" s="12">
        <v>26.9</v>
      </c>
      <c r="AB318" s="225">
        <v>11.1</v>
      </c>
      <c r="AC318" s="614">
        <v>0.15</v>
      </c>
      <c r="AD318" s="478">
        <v>230</v>
      </c>
      <c r="AE318" s="644">
        <v>0</v>
      </c>
      <c r="AF318" s="610">
        <v>4088</v>
      </c>
      <c r="AG318" s="611">
        <v>3179</v>
      </c>
      <c r="AH318" s="612">
        <v>2074</v>
      </c>
      <c r="AI318" s="83"/>
      <c r="AJ318" s="2" t="s">
        <v>182</v>
      </c>
      <c r="AK318" s="396" t="s">
        <v>11</v>
      </c>
      <c r="AL318" s="10">
        <v>10.5</v>
      </c>
      <c r="AM318" s="222">
        <v>10</v>
      </c>
      <c r="AN318" s="10">
        <v>6.5</v>
      </c>
      <c r="AO318" s="222">
        <v>8</v>
      </c>
    </row>
    <row r="319" spans="1:41" x14ac:dyDescent="0.2">
      <c r="A319" s="1052"/>
      <c r="B319" s="328">
        <v>45662</v>
      </c>
      <c r="C319" s="432" t="str">
        <f t="shared" si="133"/>
        <v>(日)</v>
      </c>
      <c r="D319" s="531" t="s">
        <v>400</v>
      </c>
      <c r="E319" s="474">
        <v>0</v>
      </c>
      <c r="F319" s="475">
        <v>-4</v>
      </c>
      <c r="G319" s="11">
        <v>7</v>
      </c>
      <c r="H319" s="225">
        <v>7</v>
      </c>
      <c r="I319" s="12">
        <v>16.899999999999999</v>
      </c>
      <c r="J319" s="223">
        <v>7.3</v>
      </c>
      <c r="K319" s="11">
        <v>9.4499999999999993</v>
      </c>
      <c r="L319" s="367">
        <v>7.06</v>
      </c>
      <c r="M319" s="114">
        <v>19.100000000000001</v>
      </c>
      <c r="N319" s="224">
        <v>6.9</v>
      </c>
      <c r="O319" s="12">
        <v>30.9</v>
      </c>
      <c r="P319" s="225">
        <v>33.799999999999997</v>
      </c>
      <c r="Q319" s="606">
        <v>80</v>
      </c>
      <c r="R319" s="224">
        <v>58</v>
      </c>
      <c r="S319" s="606">
        <v>117</v>
      </c>
      <c r="T319" s="224">
        <v>117</v>
      </c>
      <c r="U319" s="606">
        <v>69</v>
      </c>
      <c r="V319" s="224">
        <v>69</v>
      </c>
      <c r="W319" s="114">
        <v>48</v>
      </c>
      <c r="X319" s="224">
        <v>48</v>
      </c>
      <c r="Y319" s="11">
        <v>24.9</v>
      </c>
      <c r="Z319" s="607">
        <v>25.6</v>
      </c>
      <c r="AA319" s="12">
        <v>19.899999999999999</v>
      </c>
      <c r="AB319" s="225">
        <v>11.4</v>
      </c>
      <c r="AC319" s="614">
        <v>0.1</v>
      </c>
      <c r="AD319" s="478">
        <v>240</v>
      </c>
      <c r="AE319" s="644">
        <v>0</v>
      </c>
      <c r="AF319" s="610">
        <v>3902</v>
      </c>
      <c r="AG319" s="611">
        <v>3745</v>
      </c>
      <c r="AH319" s="612">
        <v>854</v>
      </c>
      <c r="AI319" s="83"/>
      <c r="AJ319" s="3" t="s">
        <v>183</v>
      </c>
      <c r="AK319" s="893" t="s">
        <v>184</v>
      </c>
      <c r="AL319" s="11">
        <v>23.6</v>
      </c>
      <c r="AM319" s="223">
        <v>4</v>
      </c>
      <c r="AN319" s="11">
        <v>24.8</v>
      </c>
      <c r="AO319" s="223">
        <v>11</v>
      </c>
    </row>
    <row r="320" spans="1:41" x14ac:dyDescent="0.2">
      <c r="A320" s="1052"/>
      <c r="B320" s="328">
        <v>45663</v>
      </c>
      <c r="C320" s="432" t="str">
        <f t="shared" si="133"/>
        <v>(月)</v>
      </c>
      <c r="D320" s="531" t="s">
        <v>435</v>
      </c>
      <c r="E320" s="474">
        <v>10</v>
      </c>
      <c r="F320" s="475">
        <v>-2</v>
      </c>
      <c r="G320" s="11">
        <v>6</v>
      </c>
      <c r="H320" s="225">
        <v>8</v>
      </c>
      <c r="I320" s="12">
        <v>19.7</v>
      </c>
      <c r="J320" s="223">
        <v>6.7</v>
      </c>
      <c r="K320" s="11">
        <v>9.8800000000000008</v>
      </c>
      <c r="L320" s="367">
        <v>7.27</v>
      </c>
      <c r="M320" s="114">
        <v>21</v>
      </c>
      <c r="N320" s="224">
        <v>7</v>
      </c>
      <c r="O320" s="12">
        <v>29.5</v>
      </c>
      <c r="P320" s="225">
        <v>30.5</v>
      </c>
      <c r="Q320" s="606">
        <v>74</v>
      </c>
      <c r="R320" s="224">
        <v>48</v>
      </c>
      <c r="S320" s="606">
        <v>98</v>
      </c>
      <c r="T320" s="224">
        <v>114</v>
      </c>
      <c r="U320" s="606">
        <v>55</v>
      </c>
      <c r="V320" s="224">
        <v>62</v>
      </c>
      <c r="W320" s="114">
        <v>43</v>
      </c>
      <c r="X320" s="224">
        <v>52</v>
      </c>
      <c r="Y320" s="11">
        <v>33.4</v>
      </c>
      <c r="Z320" s="607">
        <v>34.1</v>
      </c>
      <c r="AA320" s="12">
        <v>23.1</v>
      </c>
      <c r="AB320" s="225">
        <v>11.1</v>
      </c>
      <c r="AC320" s="614">
        <v>0.05</v>
      </c>
      <c r="AD320" s="478">
        <v>250</v>
      </c>
      <c r="AE320" s="644">
        <v>0</v>
      </c>
      <c r="AF320" s="610">
        <v>4165</v>
      </c>
      <c r="AG320" s="611">
        <v>3563</v>
      </c>
      <c r="AH320" s="612">
        <v>2052</v>
      </c>
      <c r="AI320" s="83"/>
      <c r="AJ320" s="3" t="s">
        <v>12</v>
      </c>
      <c r="AK320" s="893"/>
      <c r="AL320" s="11">
        <v>9.82</v>
      </c>
      <c r="AM320" s="223">
        <v>7.09</v>
      </c>
      <c r="AN320" s="11">
        <v>9.89</v>
      </c>
      <c r="AO320" s="223">
        <v>6.88</v>
      </c>
    </row>
    <row r="321" spans="1:41" x14ac:dyDescent="0.2">
      <c r="A321" s="1052"/>
      <c r="B321" s="328">
        <v>45664</v>
      </c>
      <c r="C321" s="432" t="str">
        <f t="shared" si="133"/>
        <v>(火)</v>
      </c>
      <c r="D321" s="531" t="s">
        <v>440</v>
      </c>
      <c r="E321" s="474">
        <v>0</v>
      </c>
      <c r="F321" s="475">
        <v>3</v>
      </c>
      <c r="G321" s="11">
        <v>7.5</v>
      </c>
      <c r="H321" s="225">
        <v>7.5</v>
      </c>
      <c r="I321" s="12">
        <v>23.5</v>
      </c>
      <c r="J321" s="223">
        <v>7.7</v>
      </c>
      <c r="K321" s="11">
        <v>9.8699999999999992</v>
      </c>
      <c r="L321" s="367">
        <v>7.11</v>
      </c>
      <c r="M321" s="114">
        <v>21.1</v>
      </c>
      <c r="N321" s="224">
        <v>7.4</v>
      </c>
      <c r="O321" s="12">
        <v>29.5</v>
      </c>
      <c r="P321" s="225">
        <v>32.299999999999997</v>
      </c>
      <c r="Q321" s="606">
        <v>74</v>
      </c>
      <c r="R321" s="224">
        <v>46</v>
      </c>
      <c r="S321" s="606">
        <v>100</v>
      </c>
      <c r="T321" s="224">
        <v>102</v>
      </c>
      <c r="U321" s="606">
        <v>56</v>
      </c>
      <c r="V321" s="224">
        <v>58</v>
      </c>
      <c r="W321" s="114">
        <v>44</v>
      </c>
      <c r="X321" s="224">
        <v>44</v>
      </c>
      <c r="Y321" s="11">
        <v>34.799999999999997</v>
      </c>
      <c r="Z321" s="607">
        <v>34.1</v>
      </c>
      <c r="AA321" s="12">
        <v>20.9</v>
      </c>
      <c r="AB321" s="225">
        <v>14.2</v>
      </c>
      <c r="AC321" s="614">
        <v>0.15</v>
      </c>
      <c r="AD321" s="478">
        <v>240</v>
      </c>
      <c r="AE321" s="644">
        <v>0</v>
      </c>
      <c r="AF321" s="610">
        <v>3894</v>
      </c>
      <c r="AG321" s="611">
        <v>3744</v>
      </c>
      <c r="AH321" s="612">
        <v>2074</v>
      </c>
      <c r="AI321" s="83"/>
      <c r="AJ321" s="3" t="s">
        <v>198</v>
      </c>
      <c r="AK321" s="893" t="s">
        <v>184</v>
      </c>
      <c r="AL321" s="114">
        <v>21.6</v>
      </c>
      <c r="AM321" s="224">
        <v>4.2</v>
      </c>
      <c r="AN321" s="114">
        <v>25.3</v>
      </c>
      <c r="AO321" s="224">
        <v>10.5</v>
      </c>
    </row>
    <row r="322" spans="1:41" x14ac:dyDescent="0.2">
      <c r="A322" s="1052"/>
      <c r="B322" s="328">
        <v>45665</v>
      </c>
      <c r="C322" s="432" t="str">
        <f t="shared" si="133"/>
        <v>(水)</v>
      </c>
      <c r="D322" s="531" t="s">
        <v>400</v>
      </c>
      <c r="E322" s="474">
        <v>0</v>
      </c>
      <c r="F322" s="475">
        <v>-2</v>
      </c>
      <c r="G322" s="11">
        <v>7</v>
      </c>
      <c r="H322" s="225">
        <v>9</v>
      </c>
      <c r="I322" s="12">
        <v>24.7</v>
      </c>
      <c r="J322" s="223">
        <v>7.7</v>
      </c>
      <c r="K322" s="11">
        <v>9.9700000000000006</v>
      </c>
      <c r="L322" s="367">
        <v>7.21</v>
      </c>
      <c r="M322" s="114">
        <v>23.3</v>
      </c>
      <c r="N322" s="224">
        <v>8.3000000000000007</v>
      </c>
      <c r="O322" s="12">
        <v>29.1</v>
      </c>
      <c r="P322" s="225">
        <v>33.1</v>
      </c>
      <c r="Q322" s="606">
        <v>73</v>
      </c>
      <c r="R322" s="224">
        <v>45</v>
      </c>
      <c r="S322" s="606">
        <v>104</v>
      </c>
      <c r="T322" s="224">
        <v>105</v>
      </c>
      <c r="U322" s="606">
        <v>54</v>
      </c>
      <c r="V322" s="224">
        <v>58</v>
      </c>
      <c r="W322" s="114">
        <v>50</v>
      </c>
      <c r="X322" s="224">
        <v>47</v>
      </c>
      <c r="Y322" s="11">
        <v>35.5</v>
      </c>
      <c r="Z322" s="607">
        <v>39.1</v>
      </c>
      <c r="AA322" s="12">
        <v>24.6</v>
      </c>
      <c r="AB322" s="225">
        <v>15.1</v>
      </c>
      <c r="AC322" s="614">
        <v>0.15</v>
      </c>
      <c r="AD322" s="478">
        <v>240</v>
      </c>
      <c r="AE322" s="644">
        <v>0</v>
      </c>
      <c r="AF322" s="610">
        <v>4073</v>
      </c>
      <c r="AG322" s="611">
        <v>3910</v>
      </c>
      <c r="AH322" s="612">
        <v>2074</v>
      </c>
      <c r="AI322" s="83"/>
      <c r="AJ322" s="3" t="s">
        <v>185</v>
      </c>
      <c r="AK322" s="893" t="s">
        <v>13</v>
      </c>
      <c r="AL322" s="11">
        <v>28.9</v>
      </c>
      <c r="AM322" s="223">
        <v>31.5</v>
      </c>
      <c r="AN322" s="11">
        <v>27.3</v>
      </c>
      <c r="AO322" s="223">
        <v>31.8</v>
      </c>
    </row>
    <row r="323" spans="1:41" x14ac:dyDescent="0.2">
      <c r="A323" s="1052"/>
      <c r="B323" s="328">
        <v>45666</v>
      </c>
      <c r="C323" s="432" t="str">
        <f t="shared" si="133"/>
        <v>(木)</v>
      </c>
      <c r="D323" s="531" t="s">
        <v>400</v>
      </c>
      <c r="E323" s="474">
        <v>0</v>
      </c>
      <c r="F323" s="475">
        <v>0</v>
      </c>
      <c r="G323" s="11">
        <v>6</v>
      </c>
      <c r="H323" s="225">
        <v>7</v>
      </c>
      <c r="I323" s="12">
        <v>25.8</v>
      </c>
      <c r="J323" s="223">
        <v>7.8</v>
      </c>
      <c r="K323" s="11">
        <v>10.1</v>
      </c>
      <c r="L323" s="367">
        <v>7.16</v>
      </c>
      <c r="M323" s="114">
        <v>21.8</v>
      </c>
      <c r="N323" s="224">
        <v>8</v>
      </c>
      <c r="O323" s="12">
        <v>28.2</v>
      </c>
      <c r="P323" s="225">
        <v>32.200000000000003</v>
      </c>
      <c r="Q323" s="606">
        <v>70</v>
      </c>
      <c r="R323" s="224">
        <v>44</v>
      </c>
      <c r="S323" s="606">
        <v>100</v>
      </c>
      <c r="T323" s="224">
        <v>110</v>
      </c>
      <c r="U323" s="606">
        <v>52</v>
      </c>
      <c r="V323" s="224">
        <v>60</v>
      </c>
      <c r="W323" s="114">
        <v>48</v>
      </c>
      <c r="X323" s="224">
        <v>50</v>
      </c>
      <c r="Y323" s="11">
        <v>36.200000000000003</v>
      </c>
      <c r="Z323" s="607">
        <v>34.200000000000003</v>
      </c>
      <c r="AA323" s="12">
        <v>24.3</v>
      </c>
      <c r="AB323" s="225">
        <v>13.9</v>
      </c>
      <c r="AC323" s="614">
        <v>0.1</v>
      </c>
      <c r="AD323" s="478">
        <v>250</v>
      </c>
      <c r="AE323" s="644">
        <v>0</v>
      </c>
      <c r="AF323" s="610">
        <v>3903</v>
      </c>
      <c r="AG323" s="611">
        <v>3507</v>
      </c>
      <c r="AH323" s="612">
        <v>2318</v>
      </c>
      <c r="AI323" s="83"/>
      <c r="AJ323" s="3" t="s">
        <v>186</v>
      </c>
      <c r="AK323" s="893" t="s">
        <v>313</v>
      </c>
      <c r="AL323" s="114">
        <v>66</v>
      </c>
      <c r="AM323" s="224">
        <v>34</v>
      </c>
      <c r="AN323" s="114">
        <v>66</v>
      </c>
      <c r="AO323" s="224">
        <v>46</v>
      </c>
    </row>
    <row r="324" spans="1:41" x14ac:dyDescent="0.2">
      <c r="A324" s="1052"/>
      <c r="B324" s="328">
        <v>45667</v>
      </c>
      <c r="C324" s="432" t="str">
        <f t="shared" si="133"/>
        <v>(金)</v>
      </c>
      <c r="D324" s="531" t="s">
        <v>400</v>
      </c>
      <c r="E324" s="474">
        <v>0</v>
      </c>
      <c r="F324" s="475">
        <v>-2</v>
      </c>
      <c r="G324" s="11">
        <v>5</v>
      </c>
      <c r="H324" s="225">
        <v>7.5</v>
      </c>
      <c r="I324" s="12">
        <v>25.9</v>
      </c>
      <c r="J324" s="223">
        <v>7.6</v>
      </c>
      <c r="K324" s="11">
        <v>9.82</v>
      </c>
      <c r="L324" s="367">
        <v>7.29</v>
      </c>
      <c r="M324" s="114">
        <v>25</v>
      </c>
      <c r="N324" s="224">
        <v>8.4</v>
      </c>
      <c r="O324" s="12">
        <v>29.6</v>
      </c>
      <c r="P324" s="225">
        <v>32.299999999999997</v>
      </c>
      <c r="Q324" s="606">
        <v>73</v>
      </c>
      <c r="R324" s="224">
        <v>48</v>
      </c>
      <c r="S324" s="606">
        <v>102</v>
      </c>
      <c r="T324" s="224">
        <v>112</v>
      </c>
      <c r="U324" s="606">
        <v>60</v>
      </c>
      <c r="V324" s="224">
        <v>64</v>
      </c>
      <c r="W324" s="114">
        <v>42</v>
      </c>
      <c r="X324" s="224">
        <v>48</v>
      </c>
      <c r="Y324" s="11">
        <v>34.1</v>
      </c>
      <c r="Z324" s="607">
        <v>35.5</v>
      </c>
      <c r="AA324" s="12">
        <v>25.3</v>
      </c>
      <c r="AB324" s="225">
        <v>13.3</v>
      </c>
      <c r="AC324" s="614">
        <v>0.3</v>
      </c>
      <c r="AD324" s="478">
        <v>240</v>
      </c>
      <c r="AE324" s="644">
        <v>0</v>
      </c>
      <c r="AF324" s="610">
        <v>4459</v>
      </c>
      <c r="AG324" s="611">
        <v>3577</v>
      </c>
      <c r="AH324" s="612">
        <v>2440</v>
      </c>
      <c r="AI324" s="83"/>
      <c r="AJ324" s="3" t="s">
        <v>187</v>
      </c>
      <c r="AK324" s="893" t="s">
        <v>313</v>
      </c>
      <c r="AL324" s="114">
        <v>108</v>
      </c>
      <c r="AM324" s="224">
        <v>104</v>
      </c>
      <c r="AN324" s="114">
        <v>98</v>
      </c>
      <c r="AO324" s="224">
        <v>108</v>
      </c>
    </row>
    <row r="325" spans="1:41" x14ac:dyDescent="0.2">
      <c r="A325" s="1052"/>
      <c r="B325" s="328">
        <v>45668</v>
      </c>
      <c r="C325" s="432" t="str">
        <f t="shared" si="133"/>
        <v>(土)</v>
      </c>
      <c r="D325" s="531" t="s">
        <v>400</v>
      </c>
      <c r="E325" s="474">
        <v>0</v>
      </c>
      <c r="F325" s="475">
        <v>1</v>
      </c>
      <c r="G325" s="11">
        <v>5</v>
      </c>
      <c r="H325" s="225">
        <v>7</v>
      </c>
      <c r="I325" s="12">
        <v>25.3</v>
      </c>
      <c r="J325" s="223">
        <v>4.9000000000000004</v>
      </c>
      <c r="K325" s="11">
        <v>9.8800000000000008</v>
      </c>
      <c r="L325" s="367">
        <v>7.16</v>
      </c>
      <c r="M325" s="114">
        <v>21.5</v>
      </c>
      <c r="N325" s="224">
        <v>5.2</v>
      </c>
      <c r="O325" s="12">
        <v>25.9</v>
      </c>
      <c r="P325" s="225">
        <v>30.7</v>
      </c>
      <c r="Q325" s="606">
        <v>74</v>
      </c>
      <c r="R325" s="224">
        <v>49</v>
      </c>
      <c r="S325" s="606">
        <v>111</v>
      </c>
      <c r="T325" s="224">
        <v>109</v>
      </c>
      <c r="U325" s="606">
        <v>58</v>
      </c>
      <c r="V325" s="224">
        <v>61</v>
      </c>
      <c r="W325" s="114">
        <v>53</v>
      </c>
      <c r="X325" s="224">
        <v>48</v>
      </c>
      <c r="Y325" s="11">
        <v>34.799999999999997</v>
      </c>
      <c r="Z325" s="607">
        <v>36.200000000000003</v>
      </c>
      <c r="AA325" s="12">
        <v>25.6</v>
      </c>
      <c r="AB325" s="225">
        <v>11.1</v>
      </c>
      <c r="AC325" s="614">
        <v>0.25</v>
      </c>
      <c r="AD325" s="478">
        <v>240</v>
      </c>
      <c r="AE325" s="644">
        <v>0</v>
      </c>
      <c r="AF325" s="610">
        <v>5877</v>
      </c>
      <c r="AG325" s="611">
        <v>3762</v>
      </c>
      <c r="AH325" s="612">
        <v>2478</v>
      </c>
      <c r="AI325" s="83"/>
      <c r="AJ325" s="3" t="s">
        <v>188</v>
      </c>
      <c r="AK325" s="893" t="s">
        <v>313</v>
      </c>
      <c r="AL325" s="114">
        <v>62</v>
      </c>
      <c r="AM325" s="224">
        <v>60</v>
      </c>
      <c r="AN325" s="114">
        <v>51</v>
      </c>
      <c r="AO325" s="224">
        <v>60</v>
      </c>
    </row>
    <row r="326" spans="1:41" x14ac:dyDescent="0.2">
      <c r="A326" s="1052"/>
      <c r="B326" s="328">
        <v>45669</v>
      </c>
      <c r="C326" s="432" t="str">
        <f t="shared" si="133"/>
        <v>(日)</v>
      </c>
      <c r="D326" s="531" t="s">
        <v>401</v>
      </c>
      <c r="E326" s="474">
        <v>0</v>
      </c>
      <c r="F326" s="475">
        <v>1</v>
      </c>
      <c r="G326" s="11">
        <v>8</v>
      </c>
      <c r="H326" s="225">
        <v>8</v>
      </c>
      <c r="I326" s="12">
        <v>23.3</v>
      </c>
      <c r="J326" s="223">
        <v>4.0999999999999996</v>
      </c>
      <c r="K326" s="11">
        <v>9.85</v>
      </c>
      <c r="L326" s="367">
        <v>7.04</v>
      </c>
      <c r="M326" s="114">
        <v>18.5</v>
      </c>
      <c r="N326" s="224">
        <v>4.3</v>
      </c>
      <c r="O326" s="12">
        <v>28.2</v>
      </c>
      <c r="P326" s="225">
        <v>32.299999999999997</v>
      </c>
      <c r="Q326" s="606">
        <v>80</v>
      </c>
      <c r="R326" s="224">
        <v>42</v>
      </c>
      <c r="S326" s="606">
        <v>103</v>
      </c>
      <c r="T326" s="224">
        <v>113</v>
      </c>
      <c r="U326" s="606">
        <v>55</v>
      </c>
      <c r="V326" s="224">
        <v>60</v>
      </c>
      <c r="W326" s="114">
        <v>48</v>
      </c>
      <c r="X326" s="224">
        <v>53</v>
      </c>
      <c r="Y326" s="11">
        <v>33.4</v>
      </c>
      <c r="Z326" s="607">
        <v>35.5</v>
      </c>
      <c r="AA326" s="12">
        <v>24.6</v>
      </c>
      <c r="AB326" s="225">
        <v>11.9</v>
      </c>
      <c r="AC326" s="614">
        <v>0.1</v>
      </c>
      <c r="AD326" s="478">
        <v>240</v>
      </c>
      <c r="AE326" s="644">
        <v>0</v>
      </c>
      <c r="AF326" s="610">
        <v>5017</v>
      </c>
      <c r="AG326" s="611">
        <v>3910</v>
      </c>
      <c r="AH326" s="612">
        <v>2440</v>
      </c>
      <c r="AI326" s="83"/>
      <c r="AJ326" s="3" t="s">
        <v>189</v>
      </c>
      <c r="AK326" s="893" t="s">
        <v>313</v>
      </c>
      <c r="AL326" s="114">
        <v>46</v>
      </c>
      <c r="AM326" s="224">
        <v>44</v>
      </c>
      <c r="AN326" s="114">
        <v>47</v>
      </c>
      <c r="AO326" s="224">
        <v>48</v>
      </c>
    </row>
    <row r="327" spans="1:41" x14ac:dyDescent="0.2">
      <c r="A327" s="1052"/>
      <c r="B327" s="328">
        <v>45670</v>
      </c>
      <c r="C327" s="432" t="str">
        <f t="shared" si="133"/>
        <v>(月)</v>
      </c>
      <c r="D327" s="531" t="s">
        <v>400</v>
      </c>
      <c r="E327" s="474">
        <v>0</v>
      </c>
      <c r="F327" s="475">
        <v>4</v>
      </c>
      <c r="G327" s="11">
        <v>9</v>
      </c>
      <c r="H327" s="225">
        <v>8.5</v>
      </c>
      <c r="I327" s="12">
        <v>20.6</v>
      </c>
      <c r="J327" s="223">
        <v>5.0999999999999996</v>
      </c>
      <c r="K327" s="11">
        <v>9.81</v>
      </c>
      <c r="L327" s="367">
        <v>7.02</v>
      </c>
      <c r="M327" s="114">
        <v>20.100000000000001</v>
      </c>
      <c r="N327" s="224">
        <v>5.5</v>
      </c>
      <c r="O327" s="12">
        <v>28.4</v>
      </c>
      <c r="P327" s="225">
        <v>32.5</v>
      </c>
      <c r="Q327" s="606">
        <v>80</v>
      </c>
      <c r="R327" s="224">
        <v>42</v>
      </c>
      <c r="S327" s="606">
        <v>111</v>
      </c>
      <c r="T327" s="224">
        <v>104</v>
      </c>
      <c r="U327" s="606">
        <v>61</v>
      </c>
      <c r="V327" s="224">
        <v>58</v>
      </c>
      <c r="W327" s="114">
        <v>50</v>
      </c>
      <c r="X327" s="224">
        <v>46</v>
      </c>
      <c r="Y327" s="11">
        <v>34.1</v>
      </c>
      <c r="Z327" s="607">
        <v>35.9</v>
      </c>
      <c r="AA327" s="12">
        <v>24.8</v>
      </c>
      <c r="AB327" s="225">
        <v>12.3</v>
      </c>
      <c r="AC327" s="614">
        <v>0.2</v>
      </c>
      <c r="AD327" s="478">
        <v>240</v>
      </c>
      <c r="AE327" s="644">
        <v>0</v>
      </c>
      <c r="AF327" s="610">
        <v>5574</v>
      </c>
      <c r="AG327" s="611">
        <v>3994</v>
      </c>
      <c r="AH327" s="612">
        <v>2440</v>
      </c>
      <c r="AI327" s="83"/>
      <c r="AJ327" s="3" t="s">
        <v>190</v>
      </c>
      <c r="AK327" s="893" t="s">
        <v>313</v>
      </c>
      <c r="AL327" s="11">
        <v>36.9</v>
      </c>
      <c r="AM327" s="225">
        <v>37.6</v>
      </c>
      <c r="AN327" s="12">
        <v>32.700000000000003</v>
      </c>
      <c r="AO327" s="225">
        <v>38.299999999999997</v>
      </c>
    </row>
    <row r="328" spans="1:41" x14ac:dyDescent="0.2">
      <c r="A328" s="1052"/>
      <c r="B328" s="328">
        <v>45671</v>
      </c>
      <c r="C328" s="432" t="str">
        <f t="shared" si="133"/>
        <v>(火)</v>
      </c>
      <c r="D328" s="531" t="s">
        <v>400</v>
      </c>
      <c r="E328" s="474">
        <v>0</v>
      </c>
      <c r="F328" s="475">
        <v>-2</v>
      </c>
      <c r="G328" s="11">
        <v>8.5</v>
      </c>
      <c r="H328" s="225">
        <v>8</v>
      </c>
      <c r="I328" s="12">
        <v>25.8</v>
      </c>
      <c r="J328" s="223">
        <v>6.3</v>
      </c>
      <c r="K328" s="11">
        <v>9.9</v>
      </c>
      <c r="L328" s="367">
        <v>7.06</v>
      </c>
      <c r="M328" s="114">
        <v>19.7</v>
      </c>
      <c r="N328" s="224">
        <v>5.2</v>
      </c>
      <c r="O328" s="12">
        <v>29.3</v>
      </c>
      <c r="P328" s="225">
        <v>33.6</v>
      </c>
      <c r="Q328" s="606">
        <v>75</v>
      </c>
      <c r="R328" s="224">
        <v>44</v>
      </c>
      <c r="S328" s="606">
        <v>100</v>
      </c>
      <c r="T328" s="224">
        <v>120</v>
      </c>
      <c r="U328" s="606">
        <v>52</v>
      </c>
      <c r="V328" s="224">
        <v>61</v>
      </c>
      <c r="W328" s="114">
        <v>48</v>
      </c>
      <c r="X328" s="224">
        <v>59</v>
      </c>
      <c r="Y328" s="11">
        <v>36.200000000000003</v>
      </c>
      <c r="Z328" s="607">
        <v>36.6</v>
      </c>
      <c r="AA328" s="12">
        <v>24</v>
      </c>
      <c r="AB328" s="225">
        <v>12.8</v>
      </c>
      <c r="AC328" s="614">
        <v>0.1</v>
      </c>
      <c r="AD328" s="478">
        <v>240</v>
      </c>
      <c r="AE328" s="644">
        <v>0</v>
      </c>
      <c r="AF328" s="610">
        <v>5475</v>
      </c>
      <c r="AG328" s="611">
        <v>3780</v>
      </c>
      <c r="AH328" s="612">
        <v>2562</v>
      </c>
      <c r="AI328" s="83"/>
      <c r="AJ328" s="3" t="s">
        <v>288</v>
      </c>
      <c r="AK328" s="893" t="s">
        <v>313</v>
      </c>
      <c r="AL328" s="11">
        <v>25.6</v>
      </c>
      <c r="AM328" s="225">
        <v>10.1</v>
      </c>
      <c r="AN328" s="12">
        <v>28.1</v>
      </c>
      <c r="AO328" s="225">
        <v>14.2</v>
      </c>
    </row>
    <row r="329" spans="1:41" x14ac:dyDescent="0.2">
      <c r="A329" s="1052"/>
      <c r="B329" s="328">
        <v>45672</v>
      </c>
      <c r="C329" s="432" t="str">
        <f t="shared" si="133"/>
        <v>(水)</v>
      </c>
      <c r="D329" s="531" t="s">
        <v>400</v>
      </c>
      <c r="E329" s="474">
        <v>0</v>
      </c>
      <c r="F329" s="475">
        <v>-2</v>
      </c>
      <c r="G329" s="11">
        <v>8</v>
      </c>
      <c r="H329" s="225">
        <v>7.5</v>
      </c>
      <c r="I329" s="12">
        <v>24.2</v>
      </c>
      <c r="J329" s="223">
        <v>6</v>
      </c>
      <c r="K329" s="11">
        <v>10.039999999999999</v>
      </c>
      <c r="L329" s="367">
        <v>7.18</v>
      </c>
      <c r="M329" s="114">
        <v>21.1</v>
      </c>
      <c r="N329" s="224">
        <v>6.6</v>
      </c>
      <c r="O329" s="12">
        <v>29.2</v>
      </c>
      <c r="P329" s="225">
        <v>32.1</v>
      </c>
      <c r="Q329" s="606">
        <v>73</v>
      </c>
      <c r="R329" s="224">
        <v>40</v>
      </c>
      <c r="S329" s="606">
        <v>98</v>
      </c>
      <c r="T329" s="224">
        <v>102</v>
      </c>
      <c r="U329" s="606">
        <v>51</v>
      </c>
      <c r="V329" s="224">
        <v>56</v>
      </c>
      <c r="W329" s="114">
        <v>47</v>
      </c>
      <c r="X329" s="224">
        <v>46</v>
      </c>
      <c r="Y329" s="11">
        <v>36.200000000000003</v>
      </c>
      <c r="Z329" s="607">
        <v>33.4</v>
      </c>
      <c r="AA329" s="12">
        <v>24.6</v>
      </c>
      <c r="AB329" s="225">
        <v>13.3</v>
      </c>
      <c r="AC329" s="614">
        <v>0.2</v>
      </c>
      <c r="AD329" s="478">
        <v>240</v>
      </c>
      <c r="AE329" s="644">
        <v>0</v>
      </c>
      <c r="AF329" s="610">
        <v>5388</v>
      </c>
      <c r="AG329" s="611">
        <v>3910</v>
      </c>
      <c r="AH329" s="612">
        <v>1910</v>
      </c>
      <c r="AI329" s="83"/>
      <c r="AJ329" s="3" t="s">
        <v>289</v>
      </c>
      <c r="AK329" s="893" t="s">
        <v>313</v>
      </c>
      <c r="AL329" s="451"/>
      <c r="AM329" s="452">
        <v>0.15</v>
      </c>
      <c r="AN329" s="451"/>
      <c r="AO329" s="452" t="s">
        <v>414</v>
      </c>
    </row>
    <row r="330" spans="1:41" x14ac:dyDescent="0.2">
      <c r="A330" s="1052"/>
      <c r="B330" s="328">
        <v>45673</v>
      </c>
      <c r="C330" s="432" t="str">
        <f t="shared" si="133"/>
        <v>(木)</v>
      </c>
      <c r="D330" s="531" t="s">
        <v>400</v>
      </c>
      <c r="E330" s="474">
        <v>0</v>
      </c>
      <c r="F330" s="475">
        <v>-1</v>
      </c>
      <c r="G330" s="11">
        <v>7</v>
      </c>
      <c r="H330" s="225">
        <v>8</v>
      </c>
      <c r="I330" s="12">
        <v>28.5</v>
      </c>
      <c r="J330" s="223">
        <v>5.0999999999999996</v>
      </c>
      <c r="K330" s="11">
        <v>9.83</v>
      </c>
      <c r="L330" s="367">
        <v>7.11</v>
      </c>
      <c r="M330" s="114">
        <v>24.2</v>
      </c>
      <c r="N330" s="224">
        <v>5.8</v>
      </c>
      <c r="O330" s="12">
        <v>27.7</v>
      </c>
      <c r="P330" s="225">
        <v>32.9</v>
      </c>
      <c r="Q330" s="606">
        <v>72</v>
      </c>
      <c r="R330" s="224">
        <v>41</v>
      </c>
      <c r="S330" s="606">
        <v>106</v>
      </c>
      <c r="T330" s="224">
        <v>102</v>
      </c>
      <c r="U330" s="606">
        <v>56</v>
      </c>
      <c r="V330" s="224">
        <v>62</v>
      </c>
      <c r="W330" s="114">
        <v>50</v>
      </c>
      <c r="X330" s="224">
        <v>40</v>
      </c>
      <c r="Y330" s="11">
        <v>35.5</v>
      </c>
      <c r="Z330" s="607">
        <v>39.200000000000003</v>
      </c>
      <c r="AA330" s="12">
        <v>26.9</v>
      </c>
      <c r="AB330" s="225">
        <v>12</v>
      </c>
      <c r="AC330" s="614">
        <v>0.2</v>
      </c>
      <c r="AD330" s="478">
        <v>220</v>
      </c>
      <c r="AE330" s="644">
        <v>0</v>
      </c>
      <c r="AF330" s="610">
        <v>5574</v>
      </c>
      <c r="AG330" s="611">
        <v>3826</v>
      </c>
      <c r="AH330" s="612">
        <v>2318</v>
      </c>
      <c r="AI330" s="83"/>
      <c r="AJ330" s="3" t="s">
        <v>191</v>
      </c>
      <c r="AK330" s="893" t="s">
        <v>313</v>
      </c>
      <c r="AL330" s="114" t="s">
        <v>24</v>
      </c>
      <c r="AM330" s="224">
        <v>230</v>
      </c>
      <c r="AN330" s="276">
        <v>230</v>
      </c>
      <c r="AO330" s="224">
        <v>240</v>
      </c>
    </row>
    <row r="331" spans="1:41" x14ac:dyDescent="0.2">
      <c r="A331" s="1052"/>
      <c r="B331" s="328">
        <v>45674</v>
      </c>
      <c r="C331" s="432" t="str">
        <f t="shared" si="133"/>
        <v>(金)</v>
      </c>
      <c r="D331" s="531" t="s">
        <v>400</v>
      </c>
      <c r="E331" s="474">
        <v>0</v>
      </c>
      <c r="F331" s="475">
        <v>-1</v>
      </c>
      <c r="G331" s="11">
        <v>7.5</v>
      </c>
      <c r="H331" s="225">
        <v>9.5</v>
      </c>
      <c r="I331" s="12">
        <v>23.4</v>
      </c>
      <c r="J331" s="223">
        <v>4.2</v>
      </c>
      <c r="K331" s="11">
        <v>9.7100000000000009</v>
      </c>
      <c r="L331" s="367">
        <v>7.04</v>
      </c>
      <c r="M331" s="114">
        <v>21.5</v>
      </c>
      <c r="N331" s="224">
        <v>4.7</v>
      </c>
      <c r="O331" s="12">
        <v>28.1</v>
      </c>
      <c r="P331" s="225">
        <v>32.9</v>
      </c>
      <c r="Q331" s="606">
        <v>80</v>
      </c>
      <c r="R331" s="224">
        <v>42</v>
      </c>
      <c r="S331" s="606">
        <v>106</v>
      </c>
      <c r="T331" s="224">
        <v>110</v>
      </c>
      <c r="U331" s="606">
        <v>62</v>
      </c>
      <c r="V331" s="224">
        <v>64</v>
      </c>
      <c r="W331" s="114">
        <v>44</v>
      </c>
      <c r="X331" s="224">
        <v>46</v>
      </c>
      <c r="Y331" s="11">
        <v>36.200000000000003</v>
      </c>
      <c r="Z331" s="607">
        <v>36.9</v>
      </c>
      <c r="AA331" s="12">
        <v>21.8</v>
      </c>
      <c r="AB331" s="225">
        <v>11.1</v>
      </c>
      <c r="AC331" s="614">
        <v>0.3</v>
      </c>
      <c r="AD331" s="478">
        <v>230</v>
      </c>
      <c r="AE331" s="644">
        <v>0</v>
      </c>
      <c r="AF331" s="610">
        <v>5838</v>
      </c>
      <c r="AG331" s="611">
        <v>3910</v>
      </c>
      <c r="AH331" s="612">
        <v>2440</v>
      </c>
      <c r="AI331" s="83"/>
      <c r="AJ331" s="3" t="s">
        <v>192</v>
      </c>
      <c r="AK331" s="893" t="s">
        <v>313</v>
      </c>
      <c r="AL331" s="281" t="s">
        <v>24</v>
      </c>
      <c r="AM331" s="274">
        <v>0</v>
      </c>
      <c r="AN331" s="273">
        <v>0.83</v>
      </c>
      <c r="AO331" s="274">
        <v>0.28000000000000003</v>
      </c>
    </row>
    <row r="332" spans="1:41" x14ac:dyDescent="0.2">
      <c r="A332" s="1052"/>
      <c r="B332" s="328">
        <v>45675</v>
      </c>
      <c r="C332" s="432" t="str">
        <f t="shared" si="133"/>
        <v>(土)</v>
      </c>
      <c r="D332" s="531" t="s">
        <v>400</v>
      </c>
      <c r="E332" s="474">
        <v>0</v>
      </c>
      <c r="F332" s="475">
        <v>-3</v>
      </c>
      <c r="G332" s="11">
        <v>5</v>
      </c>
      <c r="H332" s="225">
        <v>7</v>
      </c>
      <c r="I332" s="12">
        <v>21.9</v>
      </c>
      <c r="J332" s="223">
        <v>5.9</v>
      </c>
      <c r="K332" s="11">
        <v>9.65</v>
      </c>
      <c r="L332" s="367">
        <v>7</v>
      </c>
      <c r="M332" s="114">
        <v>21</v>
      </c>
      <c r="N332" s="224">
        <v>5.8</v>
      </c>
      <c r="O332" s="12">
        <v>28.3</v>
      </c>
      <c r="P332" s="225">
        <v>32.299999999999997</v>
      </c>
      <c r="Q332" s="606">
        <v>80</v>
      </c>
      <c r="R332" s="224">
        <v>45</v>
      </c>
      <c r="S332" s="606">
        <v>106</v>
      </c>
      <c r="T332" s="224">
        <v>108</v>
      </c>
      <c r="U332" s="606">
        <v>62</v>
      </c>
      <c r="V332" s="224">
        <v>65</v>
      </c>
      <c r="W332" s="114">
        <v>44</v>
      </c>
      <c r="X332" s="224">
        <v>43</v>
      </c>
      <c r="Y332" s="11">
        <v>34.799999999999997</v>
      </c>
      <c r="Z332" s="607">
        <v>38.299999999999997</v>
      </c>
      <c r="AA332" s="12">
        <v>21.2</v>
      </c>
      <c r="AB332" s="225">
        <v>11.1</v>
      </c>
      <c r="AC332" s="614">
        <v>0.3</v>
      </c>
      <c r="AD332" s="478">
        <v>230</v>
      </c>
      <c r="AE332" s="644">
        <v>0</v>
      </c>
      <c r="AF332" s="610">
        <v>5869</v>
      </c>
      <c r="AG332" s="611">
        <v>3878</v>
      </c>
      <c r="AH332" s="612">
        <v>2562</v>
      </c>
      <c r="AI332" s="83"/>
      <c r="AJ332" s="3" t="s">
        <v>290</v>
      </c>
      <c r="AK332" s="893" t="s">
        <v>313</v>
      </c>
      <c r="AL332" s="282" t="s">
        <v>24</v>
      </c>
      <c r="AM332" s="283" t="s">
        <v>24</v>
      </c>
      <c r="AN332" s="271">
        <v>0</v>
      </c>
      <c r="AO332" s="272">
        <v>0</v>
      </c>
    </row>
    <row r="333" spans="1:41" x14ac:dyDescent="0.2">
      <c r="A333" s="1052"/>
      <c r="B333" s="328">
        <v>45676</v>
      </c>
      <c r="C333" s="432" t="str">
        <f t="shared" si="133"/>
        <v>(日)</v>
      </c>
      <c r="D333" s="531" t="s">
        <v>409</v>
      </c>
      <c r="E333" s="474">
        <v>2.4</v>
      </c>
      <c r="F333" s="475">
        <v>-1</v>
      </c>
      <c r="G333" s="11">
        <v>8</v>
      </c>
      <c r="H333" s="225">
        <v>8</v>
      </c>
      <c r="I333" s="12">
        <v>21.3</v>
      </c>
      <c r="J333" s="223">
        <v>5.2</v>
      </c>
      <c r="K333" s="11">
        <v>9.74</v>
      </c>
      <c r="L333" s="367">
        <v>7.01</v>
      </c>
      <c r="M333" s="114">
        <v>21.3</v>
      </c>
      <c r="N333" s="224">
        <v>4.9000000000000004</v>
      </c>
      <c r="O333" s="12">
        <v>29.2</v>
      </c>
      <c r="P333" s="225">
        <v>30</v>
      </c>
      <c r="Q333" s="606">
        <v>80</v>
      </c>
      <c r="R333" s="224">
        <v>44</v>
      </c>
      <c r="S333" s="606">
        <v>104</v>
      </c>
      <c r="T333" s="224">
        <v>107</v>
      </c>
      <c r="U333" s="606">
        <v>60</v>
      </c>
      <c r="V333" s="224">
        <v>62</v>
      </c>
      <c r="W333" s="114">
        <v>44</v>
      </c>
      <c r="X333" s="224">
        <v>45</v>
      </c>
      <c r="Y333" s="11">
        <v>36.200000000000003</v>
      </c>
      <c r="Z333" s="607">
        <v>34.1</v>
      </c>
      <c r="AA333" s="12">
        <v>21.8</v>
      </c>
      <c r="AB333" s="225">
        <v>14.5</v>
      </c>
      <c r="AC333" s="614">
        <v>0.2</v>
      </c>
      <c r="AD333" s="478">
        <v>220</v>
      </c>
      <c r="AE333" s="644">
        <v>0</v>
      </c>
      <c r="AF333" s="610">
        <v>5574</v>
      </c>
      <c r="AG333" s="611">
        <v>4076</v>
      </c>
      <c r="AH333" s="612">
        <v>2318</v>
      </c>
      <c r="AI333" s="83"/>
      <c r="AJ333" s="3" t="s">
        <v>199</v>
      </c>
      <c r="AK333" s="893" t="s">
        <v>313</v>
      </c>
      <c r="AL333" s="11" t="s">
        <v>24</v>
      </c>
      <c r="AM333" s="223" t="s">
        <v>24</v>
      </c>
      <c r="AN333" s="276">
        <v>33.200000000000003</v>
      </c>
      <c r="AO333" s="288">
        <v>13.4</v>
      </c>
    </row>
    <row r="334" spans="1:41" x14ac:dyDescent="0.2">
      <c r="A334" s="1052"/>
      <c r="B334" s="328">
        <v>45677</v>
      </c>
      <c r="C334" s="432" t="str">
        <f t="shared" si="133"/>
        <v>(月)</v>
      </c>
      <c r="D334" s="531" t="s">
        <v>415</v>
      </c>
      <c r="E334" s="474">
        <v>0.2</v>
      </c>
      <c r="F334" s="475">
        <v>4</v>
      </c>
      <c r="G334" s="11">
        <v>8.5</v>
      </c>
      <c r="H334" s="225">
        <v>7.5</v>
      </c>
      <c r="I334" s="12">
        <v>28</v>
      </c>
      <c r="J334" s="223">
        <v>4.9000000000000004</v>
      </c>
      <c r="K334" s="11">
        <v>9.85</v>
      </c>
      <c r="L334" s="367">
        <v>6.98</v>
      </c>
      <c r="M334" s="114">
        <v>20.6</v>
      </c>
      <c r="N334" s="224">
        <v>4.8</v>
      </c>
      <c r="O334" s="12">
        <v>26.3</v>
      </c>
      <c r="P334" s="225">
        <v>33</v>
      </c>
      <c r="Q334" s="606">
        <v>69</v>
      </c>
      <c r="R334" s="224">
        <v>40</v>
      </c>
      <c r="S334" s="606">
        <v>102</v>
      </c>
      <c r="T334" s="224">
        <v>92</v>
      </c>
      <c r="U334" s="606">
        <v>52</v>
      </c>
      <c r="V334" s="224">
        <v>54</v>
      </c>
      <c r="W334" s="114">
        <v>50</v>
      </c>
      <c r="X334" s="224">
        <v>38</v>
      </c>
      <c r="Y334" s="11">
        <v>38.700000000000003</v>
      </c>
      <c r="Z334" s="607">
        <v>35.5</v>
      </c>
      <c r="AA334" s="12">
        <v>23.1</v>
      </c>
      <c r="AB334" s="225">
        <v>10.4</v>
      </c>
      <c r="AC334" s="614">
        <v>0.4</v>
      </c>
      <c r="AD334" s="478">
        <v>220</v>
      </c>
      <c r="AE334" s="644">
        <v>0</v>
      </c>
      <c r="AF334" s="610">
        <v>5574</v>
      </c>
      <c r="AG334" s="611">
        <v>3506</v>
      </c>
      <c r="AH334" s="612">
        <v>2318</v>
      </c>
      <c r="AI334" s="83"/>
      <c r="AJ334" s="3" t="s">
        <v>291</v>
      </c>
      <c r="AK334" s="893"/>
      <c r="AL334" s="11" t="s">
        <v>24</v>
      </c>
      <c r="AM334" s="223" t="s">
        <v>24</v>
      </c>
      <c r="AN334" s="138">
        <v>1.1599999999999999</v>
      </c>
      <c r="AO334" s="228">
        <v>-1.91</v>
      </c>
    </row>
    <row r="335" spans="1:41" x14ac:dyDescent="0.2">
      <c r="A335" s="1052"/>
      <c r="B335" s="328">
        <v>45678</v>
      </c>
      <c r="C335" s="432" t="str">
        <f t="shared" si="133"/>
        <v>(火)</v>
      </c>
      <c r="D335" s="531" t="s">
        <v>412</v>
      </c>
      <c r="E335" s="474">
        <v>0.8</v>
      </c>
      <c r="F335" s="475">
        <v>6</v>
      </c>
      <c r="G335" s="11">
        <v>10.5</v>
      </c>
      <c r="H335" s="225">
        <v>10</v>
      </c>
      <c r="I335" s="12">
        <v>23.6</v>
      </c>
      <c r="J335" s="223">
        <v>4</v>
      </c>
      <c r="K335" s="11">
        <v>9.82</v>
      </c>
      <c r="L335" s="367">
        <v>7.09</v>
      </c>
      <c r="M335" s="114">
        <v>21.6</v>
      </c>
      <c r="N335" s="224">
        <v>4.2</v>
      </c>
      <c r="O335" s="12">
        <v>28.9</v>
      </c>
      <c r="P335" s="225">
        <v>31.5</v>
      </c>
      <c r="Q335" s="606">
        <v>66</v>
      </c>
      <c r="R335" s="224">
        <v>34</v>
      </c>
      <c r="S335" s="606">
        <v>108</v>
      </c>
      <c r="T335" s="224">
        <v>104</v>
      </c>
      <c r="U335" s="606">
        <v>62</v>
      </c>
      <c r="V335" s="224">
        <v>60</v>
      </c>
      <c r="W335" s="114">
        <v>46</v>
      </c>
      <c r="X335" s="224">
        <v>44</v>
      </c>
      <c r="Y335" s="11">
        <v>36.9</v>
      </c>
      <c r="Z335" s="607">
        <v>37.6</v>
      </c>
      <c r="AA335" s="12">
        <v>25.6</v>
      </c>
      <c r="AB335" s="225">
        <v>10.1</v>
      </c>
      <c r="AC335" s="614">
        <v>0.15</v>
      </c>
      <c r="AD335" s="478">
        <v>230</v>
      </c>
      <c r="AE335" s="644">
        <v>0</v>
      </c>
      <c r="AF335" s="610">
        <v>5871</v>
      </c>
      <c r="AG335" s="611">
        <v>4077</v>
      </c>
      <c r="AH335" s="612">
        <v>2318</v>
      </c>
      <c r="AI335" s="83"/>
      <c r="AJ335" s="3" t="s">
        <v>14</v>
      </c>
      <c r="AK335" s="893" t="s">
        <v>313</v>
      </c>
      <c r="AL335" s="138">
        <v>14</v>
      </c>
      <c r="AM335" s="228">
        <v>6.8</v>
      </c>
      <c r="AN335" s="138">
        <v>8.8000000000000007</v>
      </c>
      <c r="AO335" s="228">
        <v>6.6</v>
      </c>
    </row>
    <row r="336" spans="1:41" x14ac:dyDescent="0.2">
      <c r="A336" s="1052"/>
      <c r="B336" s="328">
        <v>45679</v>
      </c>
      <c r="C336" s="432" t="str">
        <f t="shared" si="133"/>
        <v>(水)</v>
      </c>
      <c r="D336" s="531" t="s">
        <v>400</v>
      </c>
      <c r="E336" s="474">
        <v>0</v>
      </c>
      <c r="F336" s="475">
        <v>1</v>
      </c>
      <c r="G336" s="11">
        <v>7</v>
      </c>
      <c r="H336" s="225">
        <v>8.5</v>
      </c>
      <c r="I336" s="12">
        <v>17</v>
      </c>
      <c r="J336" s="223">
        <v>6.1</v>
      </c>
      <c r="K336" s="11">
        <v>8.9700000000000006</v>
      </c>
      <c r="L336" s="367">
        <v>6.75</v>
      </c>
      <c r="M336" s="114">
        <v>20</v>
      </c>
      <c r="N336" s="224">
        <v>6.6</v>
      </c>
      <c r="O336" s="12">
        <v>31.2</v>
      </c>
      <c r="P336" s="225">
        <v>33.5</v>
      </c>
      <c r="Q336" s="606">
        <v>72</v>
      </c>
      <c r="R336" s="224">
        <v>42</v>
      </c>
      <c r="S336" s="606">
        <v>116</v>
      </c>
      <c r="T336" s="224">
        <v>110</v>
      </c>
      <c r="U336" s="606">
        <v>67</v>
      </c>
      <c r="V336" s="224">
        <v>64</v>
      </c>
      <c r="W336" s="114">
        <v>49</v>
      </c>
      <c r="X336" s="224">
        <v>46</v>
      </c>
      <c r="Y336" s="11">
        <v>31.2</v>
      </c>
      <c r="Z336" s="607">
        <v>32.700000000000003</v>
      </c>
      <c r="AA336" s="12">
        <v>14.9</v>
      </c>
      <c r="AB336" s="225">
        <v>11.1</v>
      </c>
      <c r="AC336" s="614">
        <v>0.05</v>
      </c>
      <c r="AD336" s="478">
        <v>230</v>
      </c>
      <c r="AE336" s="644">
        <v>0</v>
      </c>
      <c r="AF336" s="610">
        <v>5667</v>
      </c>
      <c r="AG336" s="611">
        <v>3827</v>
      </c>
      <c r="AH336" s="612">
        <v>2196</v>
      </c>
      <c r="AI336" s="83"/>
      <c r="AJ336" s="3" t="s">
        <v>15</v>
      </c>
      <c r="AK336" s="893" t="s">
        <v>313</v>
      </c>
      <c r="AL336" s="138">
        <v>9.8000000000000007</v>
      </c>
      <c r="AM336" s="228">
        <v>2.8</v>
      </c>
      <c r="AN336" s="13" t="s">
        <v>24</v>
      </c>
      <c r="AO336" s="227" t="s">
        <v>24</v>
      </c>
    </row>
    <row r="337" spans="1:42" x14ac:dyDescent="0.2">
      <c r="A337" s="1052"/>
      <c r="B337" s="328">
        <v>45680</v>
      </c>
      <c r="C337" s="432" t="str">
        <f t="shared" si="133"/>
        <v>(木)</v>
      </c>
      <c r="D337" s="531" t="s">
        <v>400</v>
      </c>
      <c r="E337" s="474">
        <v>0</v>
      </c>
      <c r="F337" s="475">
        <v>2</v>
      </c>
      <c r="G337" s="11">
        <v>6.5</v>
      </c>
      <c r="H337" s="225">
        <v>9.5</v>
      </c>
      <c r="I337" s="12">
        <v>19.2</v>
      </c>
      <c r="J337" s="223">
        <v>3.5</v>
      </c>
      <c r="K337" s="11">
        <v>9.48</v>
      </c>
      <c r="L337" s="367">
        <v>6.88</v>
      </c>
      <c r="M337" s="114">
        <v>21.9</v>
      </c>
      <c r="N337" s="224">
        <v>5.8</v>
      </c>
      <c r="O337" s="12">
        <v>27.2</v>
      </c>
      <c r="P337" s="225">
        <v>32.4</v>
      </c>
      <c r="Q337" s="606">
        <v>70</v>
      </c>
      <c r="R337" s="224">
        <v>40</v>
      </c>
      <c r="S337" s="606">
        <v>100</v>
      </c>
      <c r="T337" s="224">
        <v>104</v>
      </c>
      <c r="U337" s="606">
        <v>60</v>
      </c>
      <c r="V337" s="224">
        <v>56</v>
      </c>
      <c r="W337" s="114">
        <v>40</v>
      </c>
      <c r="X337" s="224">
        <v>48</v>
      </c>
      <c r="Y337" s="11">
        <v>32.700000000000003</v>
      </c>
      <c r="Z337" s="607">
        <v>33.4</v>
      </c>
      <c r="AA337" s="12">
        <v>18.600000000000001</v>
      </c>
      <c r="AB337" s="225">
        <v>11.4</v>
      </c>
      <c r="AC337" s="614">
        <v>0.05</v>
      </c>
      <c r="AD337" s="478">
        <v>240</v>
      </c>
      <c r="AE337" s="644">
        <v>0</v>
      </c>
      <c r="AF337" s="610">
        <v>5945</v>
      </c>
      <c r="AG337" s="611">
        <v>4077</v>
      </c>
      <c r="AH337" s="612">
        <v>1810</v>
      </c>
      <c r="AI337" s="83"/>
      <c r="AJ337" s="3" t="s">
        <v>193</v>
      </c>
      <c r="AK337" s="893" t="s">
        <v>313</v>
      </c>
      <c r="AL337" s="138">
        <v>17</v>
      </c>
      <c r="AM337" s="228">
        <v>14</v>
      </c>
      <c r="AN337" s="13" t="s">
        <v>24</v>
      </c>
      <c r="AO337" s="227" t="s">
        <v>24</v>
      </c>
    </row>
    <row r="338" spans="1:42" x14ac:dyDescent="0.2">
      <c r="A338" s="1052"/>
      <c r="B338" s="328">
        <v>45681</v>
      </c>
      <c r="C338" s="432" t="str">
        <f t="shared" si="133"/>
        <v>(金)</v>
      </c>
      <c r="D338" s="531" t="s">
        <v>400</v>
      </c>
      <c r="E338" s="474">
        <v>0</v>
      </c>
      <c r="F338" s="475">
        <v>0</v>
      </c>
      <c r="G338" s="11">
        <v>7</v>
      </c>
      <c r="H338" s="225">
        <v>8.5</v>
      </c>
      <c r="I338" s="12">
        <v>27.5</v>
      </c>
      <c r="J338" s="223">
        <v>4.0999999999999996</v>
      </c>
      <c r="K338" s="11">
        <v>9.7100000000000009</v>
      </c>
      <c r="L338" s="367">
        <v>6.87</v>
      </c>
      <c r="M338" s="114">
        <v>23.5</v>
      </c>
      <c r="N338" s="224">
        <v>4.5</v>
      </c>
      <c r="O338" s="12">
        <v>27.3</v>
      </c>
      <c r="P338" s="225">
        <v>32.6</v>
      </c>
      <c r="Q338" s="606">
        <v>68</v>
      </c>
      <c r="R338" s="224">
        <v>38</v>
      </c>
      <c r="S338" s="606">
        <v>98</v>
      </c>
      <c r="T338" s="224">
        <v>103</v>
      </c>
      <c r="U338" s="606">
        <v>52</v>
      </c>
      <c r="V338" s="224">
        <v>56</v>
      </c>
      <c r="W338" s="114">
        <v>46</v>
      </c>
      <c r="X338" s="224">
        <v>47</v>
      </c>
      <c r="Y338" s="11">
        <v>33.4</v>
      </c>
      <c r="Z338" s="607">
        <v>34.799999999999997</v>
      </c>
      <c r="AA338" s="12">
        <v>22.1</v>
      </c>
      <c r="AB338" s="225">
        <v>8.8000000000000007</v>
      </c>
      <c r="AC338" s="614">
        <v>0.05</v>
      </c>
      <c r="AD338" s="478">
        <v>230</v>
      </c>
      <c r="AE338" s="644">
        <v>0</v>
      </c>
      <c r="AF338" s="610">
        <v>6874</v>
      </c>
      <c r="AG338" s="611">
        <v>4175</v>
      </c>
      <c r="AH338" s="612">
        <v>2440</v>
      </c>
      <c r="AI338" s="83"/>
      <c r="AJ338" s="3" t="s">
        <v>16</v>
      </c>
      <c r="AK338" s="893" t="s">
        <v>313</v>
      </c>
      <c r="AL338" s="305">
        <v>0</v>
      </c>
      <c r="AM338" s="306">
        <v>0</v>
      </c>
      <c r="AN338" s="284" t="s">
        <v>24</v>
      </c>
      <c r="AO338" s="285" t="s">
        <v>24</v>
      </c>
    </row>
    <row r="339" spans="1:42" x14ac:dyDescent="0.2">
      <c r="A339" s="1052"/>
      <c r="B339" s="328">
        <v>45682</v>
      </c>
      <c r="C339" s="432" t="str">
        <f t="shared" si="133"/>
        <v>(土)</v>
      </c>
      <c r="D339" s="531" t="s">
        <v>412</v>
      </c>
      <c r="E339" s="474">
        <v>2.5</v>
      </c>
      <c r="F339" s="475">
        <v>4</v>
      </c>
      <c r="G339" s="11">
        <v>10</v>
      </c>
      <c r="H339" s="225">
        <v>10</v>
      </c>
      <c r="I339" s="12">
        <v>20.9</v>
      </c>
      <c r="J339" s="223">
        <v>5.4</v>
      </c>
      <c r="K339" s="11">
        <v>9.4</v>
      </c>
      <c r="L339" s="367">
        <v>6.89</v>
      </c>
      <c r="M339" s="114">
        <v>23</v>
      </c>
      <c r="N339" s="224">
        <v>6</v>
      </c>
      <c r="O339" s="12">
        <v>30.6</v>
      </c>
      <c r="P339" s="225">
        <v>33</v>
      </c>
      <c r="Q339" s="606">
        <v>78</v>
      </c>
      <c r="R339" s="224">
        <v>38</v>
      </c>
      <c r="S339" s="606">
        <v>106</v>
      </c>
      <c r="T339" s="224">
        <v>102</v>
      </c>
      <c r="U339" s="606">
        <v>62</v>
      </c>
      <c r="V339" s="224">
        <v>60</v>
      </c>
      <c r="W339" s="114">
        <v>44</v>
      </c>
      <c r="X339" s="224">
        <v>42</v>
      </c>
      <c r="Y339" s="11">
        <v>32</v>
      </c>
      <c r="Z339" s="607">
        <v>32.700000000000003</v>
      </c>
      <c r="AA339" s="12">
        <v>19.600000000000001</v>
      </c>
      <c r="AB339" s="225">
        <v>9.5</v>
      </c>
      <c r="AC339" s="614">
        <v>0.1</v>
      </c>
      <c r="AD339" s="478">
        <v>230</v>
      </c>
      <c r="AE339" s="644">
        <v>0</v>
      </c>
      <c r="AF339" s="610">
        <v>6490</v>
      </c>
      <c r="AG339" s="611">
        <v>4243</v>
      </c>
      <c r="AH339" s="612">
        <v>2196</v>
      </c>
      <c r="AI339" s="83"/>
      <c r="AJ339" s="3" t="s">
        <v>195</v>
      </c>
      <c r="AK339" s="893" t="s">
        <v>313</v>
      </c>
      <c r="AL339" s="140">
        <v>3.3</v>
      </c>
      <c r="AM339" s="229">
        <v>2.4</v>
      </c>
      <c r="AN339" s="13" t="s">
        <v>24</v>
      </c>
      <c r="AO339" s="227" t="s">
        <v>24</v>
      </c>
    </row>
    <row r="340" spans="1:42" x14ac:dyDescent="0.2">
      <c r="A340" s="1052"/>
      <c r="B340" s="328">
        <v>45683</v>
      </c>
      <c r="C340" s="432" t="str">
        <f t="shared" si="133"/>
        <v>(日)</v>
      </c>
      <c r="D340" s="531" t="s">
        <v>400</v>
      </c>
      <c r="E340" s="474">
        <v>0</v>
      </c>
      <c r="F340" s="475">
        <v>0</v>
      </c>
      <c r="G340" s="11">
        <v>6.5</v>
      </c>
      <c r="H340" s="225">
        <v>7.5</v>
      </c>
      <c r="I340" s="12">
        <v>20.6</v>
      </c>
      <c r="J340" s="223">
        <v>4.7</v>
      </c>
      <c r="K340" s="11">
        <v>9.6300000000000008</v>
      </c>
      <c r="L340" s="367">
        <v>6.8</v>
      </c>
      <c r="M340" s="114">
        <v>22.5</v>
      </c>
      <c r="N340" s="224">
        <v>4.3</v>
      </c>
      <c r="O340" s="12">
        <v>29.8</v>
      </c>
      <c r="P340" s="225">
        <v>33.1</v>
      </c>
      <c r="Q340" s="606">
        <v>72</v>
      </c>
      <c r="R340" s="224">
        <v>36</v>
      </c>
      <c r="S340" s="606">
        <v>99</v>
      </c>
      <c r="T340" s="224">
        <v>102</v>
      </c>
      <c r="U340" s="606">
        <v>56</v>
      </c>
      <c r="V340" s="224">
        <v>57</v>
      </c>
      <c r="W340" s="114">
        <v>43</v>
      </c>
      <c r="X340" s="224">
        <v>45</v>
      </c>
      <c r="Y340" s="11">
        <v>31.2</v>
      </c>
      <c r="Z340" s="607">
        <v>32.700000000000003</v>
      </c>
      <c r="AA340" s="12">
        <v>22.1</v>
      </c>
      <c r="AB340" s="225">
        <v>10.1</v>
      </c>
      <c r="AC340" s="614" t="s">
        <v>414</v>
      </c>
      <c r="AD340" s="478">
        <v>230</v>
      </c>
      <c r="AE340" s="644">
        <v>0</v>
      </c>
      <c r="AF340" s="610">
        <v>7061</v>
      </c>
      <c r="AG340" s="611">
        <v>4493</v>
      </c>
      <c r="AH340" s="612">
        <v>2196</v>
      </c>
      <c r="AI340" s="83"/>
      <c r="AJ340" s="3" t="s">
        <v>196</v>
      </c>
      <c r="AK340" s="893" t="s">
        <v>313</v>
      </c>
      <c r="AL340" s="307">
        <v>0.12</v>
      </c>
      <c r="AM340" s="308">
        <v>0</v>
      </c>
      <c r="AN340" s="286" t="s">
        <v>24</v>
      </c>
      <c r="AO340" s="287" t="s">
        <v>24</v>
      </c>
    </row>
    <row r="341" spans="1:42" x14ac:dyDescent="0.2">
      <c r="A341" s="1052"/>
      <c r="B341" s="328">
        <v>45684</v>
      </c>
      <c r="C341" s="432" t="str">
        <f t="shared" si="133"/>
        <v>(月)</v>
      </c>
      <c r="D341" s="531" t="s">
        <v>476</v>
      </c>
      <c r="E341" s="474">
        <v>0</v>
      </c>
      <c r="F341" s="475">
        <v>-3</v>
      </c>
      <c r="G341" s="11">
        <v>7</v>
      </c>
      <c r="H341" s="225">
        <v>7.5</v>
      </c>
      <c r="I341" s="12">
        <v>26.7</v>
      </c>
      <c r="J341" s="223">
        <v>7.5</v>
      </c>
      <c r="K341" s="11">
        <v>9.77</v>
      </c>
      <c r="L341" s="367">
        <v>6.71</v>
      </c>
      <c r="M341" s="114">
        <v>26.2</v>
      </c>
      <c r="N341" s="224">
        <v>7.4</v>
      </c>
      <c r="O341" s="12">
        <v>29.5</v>
      </c>
      <c r="P341" s="225">
        <v>33</v>
      </c>
      <c r="Q341" s="606">
        <v>67</v>
      </c>
      <c r="R341" s="224">
        <v>38</v>
      </c>
      <c r="S341" s="606">
        <v>96</v>
      </c>
      <c r="T341" s="224">
        <v>103</v>
      </c>
      <c r="U341" s="606">
        <v>50</v>
      </c>
      <c r="V341" s="224">
        <v>58</v>
      </c>
      <c r="W341" s="114">
        <v>46</v>
      </c>
      <c r="X341" s="224">
        <v>45</v>
      </c>
      <c r="Y341" s="11">
        <v>33</v>
      </c>
      <c r="Z341" s="607">
        <v>34.1</v>
      </c>
      <c r="AA341" s="12">
        <v>14.5</v>
      </c>
      <c r="AB341" s="225">
        <v>10.7</v>
      </c>
      <c r="AC341" s="614">
        <v>0.05</v>
      </c>
      <c r="AD341" s="478">
        <v>200</v>
      </c>
      <c r="AE341" s="644">
        <v>0</v>
      </c>
      <c r="AF341" s="610">
        <v>7055</v>
      </c>
      <c r="AG341" s="611">
        <v>4077</v>
      </c>
      <c r="AH341" s="612">
        <v>2318</v>
      </c>
      <c r="AI341" s="83"/>
      <c r="AJ341" s="3" t="s">
        <v>197</v>
      </c>
      <c r="AK341" s="893" t="s">
        <v>313</v>
      </c>
      <c r="AL341" s="138">
        <v>28</v>
      </c>
      <c r="AM341" s="228">
        <v>66</v>
      </c>
      <c r="AN341" s="11" t="s">
        <v>24</v>
      </c>
      <c r="AO341" s="223" t="s">
        <v>24</v>
      </c>
    </row>
    <row r="342" spans="1:42" ht="13.5" customHeight="1" x14ac:dyDescent="0.2">
      <c r="A342" s="1052"/>
      <c r="B342" s="328">
        <v>45685</v>
      </c>
      <c r="C342" s="432" t="str">
        <f t="shared" si="133"/>
        <v>(火)</v>
      </c>
      <c r="D342" s="549" t="s">
        <v>412</v>
      </c>
      <c r="E342" s="197">
        <v>0.1</v>
      </c>
      <c r="F342" s="550">
        <v>3</v>
      </c>
      <c r="G342" s="121">
        <v>8</v>
      </c>
      <c r="H342" s="551">
        <v>8</v>
      </c>
      <c r="I342" s="552">
        <v>21.2</v>
      </c>
      <c r="J342" s="553">
        <v>4.5999999999999996</v>
      </c>
      <c r="K342" s="121">
        <v>9.7200000000000006</v>
      </c>
      <c r="L342" s="697">
        <v>6.83</v>
      </c>
      <c r="M342" s="698">
        <v>22.7</v>
      </c>
      <c r="N342" s="556">
        <v>5.3</v>
      </c>
      <c r="O342" s="552">
        <v>27.1</v>
      </c>
      <c r="P342" s="551">
        <v>29.7</v>
      </c>
      <c r="Q342" s="700">
        <v>68</v>
      </c>
      <c r="R342" s="556">
        <v>36</v>
      </c>
      <c r="S342" s="700">
        <v>102</v>
      </c>
      <c r="T342" s="556">
        <v>106</v>
      </c>
      <c r="U342" s="700">
        <v>52</v>
      </c>
      <c r="V342" s="556">
        <v>54</v>
      </c>
      <c r="W342" s="698">
        <v>50</v>
      </c>
      <c r="X342" s="556">
        <v>52</v>
      </c>
      <c r="Y342" s="121">
        <v>34.1</v>
      </c>
      <c r="Z342" s="701">
        <v>33.4</v>
      </c>
      <c r="AA342" s="552">
        <v>19.899999999999999</v>
      </c>
      <c r="AB342" s="551">
        <v>8.8000000000000007</v>
      </c>
      <c r="AC342" s="702">
        <v>0.05</v>
      </c>
      <c r="AD342" s="558">
        <v>220</v>
      </c>
      <c r="AE342" s="703">
        <v>0</v>
      </c>
      <c r="AF342" s="692">
        <v>7246</v>
      </c>
      <c r="AG342" s="704">
        <v>3692</v>
      </c>
      <c r="AH342" s="694">
        <v>2054</v>
      </c>
      <c r="AI342" s="83"/>
      <c r="AJ342" s="3" t="s">
        <v>17</v>
      </c>
      <c r="AK342" s="893" t="s">
        <v>313</v>
      </c>
      <c r="AL342" s="138">
        <v>17</v>
      </c>
      <c r="AM342" s="228">
        <v>16</v>
      </c>
      <c r="AN342" s="11" t="s">
        <v>24</v>
      </c>
      <c r="AO342" s="223" t="s">
        <v>24</v>
      </c>
    </row>
    <row r="343" spans="1:42" x14ac:dyDescent="0.2">
      <c r="A343" s="1052"/>
      <c r="B343" s="328">
        <v>45686</v>
      </c>
      <c r="C343" s="432" t="str">
        <f t="shared" si="133"/>
        <v>(水)</v>
      </c>
      <c r="D343" s="531" t="s">
        <v>400</v>
      </c>
      <c r="E343" s="474">
        <v>0</v>
      </c>
      <c r="F343" s="475">
        <v>3</v>
      </c>
      <c r="G343" s="11">
        <v>8</v>
      </c>
      <c r="H343" s="225">
        <v>11</v>
      </c>
      <c r="I343" s="12">
        <v>23.7</v>
      </c>
      <c r="J343" s="223">
        <v>6.6</v>
      </c>
      <c r="K343" s="11">
        <v>9.77</v>
      </c>
      <c r="L343" s="367">
        <v>6.84</v>
      </c>
      <c r="M343" s="114">
        <v>25.6</v>
      </c>
      <c r="N343" s="224">
        <v>6.1</v>
      </c>
      <c r="O343" s="12">
        <v>28</v>
      </c>
      <c r="P343" s="225">
        <v>31.9</v>
      </c>
      <c r="Q343" s="606">
        <v>74</v>
      </c>
      <c r="R343" s="224">
        <v>34</v>
      </c>
      <c r="S343" s="606">
        <v>100</v>
      </c>
      <c r="T343" s="224">
        <v>101</v>
      </c>
      <c r="U343" s="606">
        <v>52</v>
      </c>
      <c r="V343" s="224">
        <v>55</v>
      </c>
      <c r="W343" s="114">
        <v>48</v>
      </c>
      <c r="X343" s="224">
        <v>46</v>
      </c>
      <c r="Y343" s="11">
        <v>36.200000000000003</v>
      </c>
      <c r="Z343" s="607">
        <v>36.200000000000003</v>
      </c>
      <c r="AA343" s="12">
        <v>22.1</v>
      </c>
      <c r="AB343" s="225">
        <v>12.3</v>
      </c>
      <c r="AC343" s="614">
        <v>0.1</v>
      </c>
      <c r="AD343" s="478">
        <v>220</v>
      </c>
      <c r="AE343" s="644">
        <v>0</v>
      </c>
      <c r="AF343" s="610">
        <v>6894</v>
      </c>
      <c r="AG343" s="611">
        <v>3827</v>
      </c>
      <c r="AH343" s="612">
        <v>2196</v>
      </c>
      <c r="AI343" s="83"/>
      <c r="AJ343" s="290"/>
      <c r="AK343" s="893"/>
      <c r="AL343" s="352"/>
      <c r="AM343" s="223"/>
      <c r="AN343" s="352"/>
      <c r="AO343" s="223"/>
    </row>
    <row r="344" spans="1:42" x14ac:dyDescent="0.2">
      <c r="A344" s="1052"/>
      <c r="B344" s="328">
        <v>45687</v>
      </c>
      <c r="C344" s="432" t="str">
        <f t="shared" si="133"/>
        <v>(木)</v>
      </c>
      <c r="D344" s="531" t="s">
        <v>400</v>
      </c>
      <c r="E344" s="474">
        <v>0</v>
      </c>
      <c r="F344" s="475">
        <v>-4</v>
      </c>
      <c r="G344" s="11">
        <v>6.5</v>
      </c>
      <c r="H344" s="225">
        <v>8</v>
      </c>
      <c r="I344" s="12">
        <v>24.8</v>
      </c>
      <c r="J344" s="223">
        <v>11</v>
      </c>
      <c r="K344" s="11">
        <v>9.89</v>
      </c>
      <c r="L344" s="367">
        <v>6.88</v>
      </c>
      <c r="M344" s="114">
        <v>25.3</v>
      </c>
      <c r="N344" s="224">
        <v>10.5</v>
      </c>
      <c r="O344" s="12">
        <v>27.3</v>
      </c>
      <c r="P344" s="225">
        <v>31.8</v>
      </c>
      <c r="Q344" s="606">
        <v>66</v>
      </c>
      <c r="R344" s="224">
        <v>46</v>
      </c>
      <c r="S344" s="606">
        <v>98</v>
      </c>
      <c r="T344" s="224">
        <v>108</v>
      </c>
      <c r="U344" s="606">
        <v>51</v>
      </c>
      <c r="V344" s="224">
        <v>60</v>
      </c>
      <c r="W344" s="114">
        <v>47</v>
      </c>
      <c r="X344" s="224">
        <v>48</v>
      </c>
      <c r="Y344" s="11">
        <v>32.700000000000003</v>
      </c>
      <c r="Z344" s="607">
        <v>38.299999999999997</v>
      </c>
      <c r="AA344" s="12">
        <v>28.1</v>
      </c>
      <c r="AB344" s="225">
        <v>14.2</v>
      </c>
      <c r="AC344" s="614" t="s">
        <v>414</v>
      </c>
      <c r="AD344" s="478">
        <v>240</v>
      </c>
      <c r="AE344" s="644">
        <v>0.28000000000000003</v>
      </c>
      <c r="AF344" s="610">
        <v>6730</v>
      </c>
      <c r="AG344" s="611">
        <v>3589</v>
      </c>
      <c r="AH344" s="612">
        <v>2196</v>
      </c>
      <c r="AI344" s="83"/>
      <c r="AJ344" s="293"/>
      <c r="AK344" s="360"/>
      <c r="AL344" s="366"/>
      <c r="AM344" s="300"/>
      <c r="AN344" s="368"/>
      <c r="AO344" s="300"/>
    </row>
    <row r="345" spans="1:42" x14ac:dyDescent="0.2">
      <c r="A345" s="1052"/>
      <c r="B345" s="328">
        <v>45688</v>
      </c>
      <c r="C345" s="432" t="str">
        <f t="shared" si="133"/>
        <v>(金)</v>
      </c>
      <c r="D345" s="473" t="s">
        <v>400</v>
      </c>
      <c r="E345" s="474">
        <v>0</v>
      </c>
      <c r="F345" s="475">
        <v>4</v>
      </c>
      <c r="G345" s="11">
        <v>8</v>
      </c>
      <c r="H345" s="223">
        <v>8.5</v>
      </c>
      <c r="I345" s="12">
        <v>29.9</v>
      </c>
      <c r="J345" s="225">
        <v>4.5</v>
      </c>
      <c r="K345" s="11">
        <v>9.74</v>
      </c>
      <c r="L345" s="367">
        <v>6.86</v>
      </c>
      <c r="M345" s="114">
        <v>27.8</v>
      </c>
      <c r="N345" s="224">
        <v>5.6</v>
      </c>
      <c r="O345" s="12">
        <v>29.3</v>
      </c>
      <c r="P345" s="225">
        <v>32.6</v>
      </c>
      <c r="Q345" s="606">
        <v>73</v>
      </c>
      <c r="R345" s="224">
        <v>40</v>
      </c>
      <c r="S345" s="606">
        <v>115</v>
      </c>
      <c r="T345" s="224">
        <v>114</v>
      </c>
      <c r="U345" s="606">
        <v>56</v>
      </c>
      <c r="V345" s="224">
        <v>59</v>
      </c>
      <c r="W345" s="114">
        <v>59</v>
      </c>
      <c r="X345" s="224">
        <v>55</v>
      </c>
      <c r="Y345" s="11">
        <v>37.299999999999997</v>
      </c>
      <c r="Z345" s="607">
        <v>37.299999999999997</v>
      </c>
      <c r="AA345" s="12">
        <v>23.2</v>
      </c>
      <c r="AB345" s="225">
        <v>10</v>
      </c>
      <c r="AC345" s="614" t="s">
        <v>414</v>
      </c>
      <c r="AD345" s="478">
        <v>210</v>
      </c>
      <c r="AE345" s="644">
        <v>0</v>
      </c>
      <c r="AF345" s="548">
        <v>7060</v>
      </c>
      <c r="AG345" s="651">
        <v>3647</v>
      </c>
      <c r="AH345" s="696">
        <v>2196</v>
      </c>
      <c r="AI345" s="83"/>
      <c r="AJ345" s="104" t="s">
        <v>238</v>
      </c>
      <c r="AK345" s="896"/>
      <c r="AL345" s="107"/>
      <c r="AM345" s="107"/>
      <c r="AN345" s="107"/>
      <c r="AO345" s="718"/>
    </row>
    <row r="346" spans="1:42" x14ac:dyDescent="0.2">
      <c r="A346" s="1052"/>
      <c r="B346" s="1043" t="s">
        <v>239</v>
      </c>
      <c r="C346" s="1043"/>
      <c r="D346" s="479"/>
      <c r="E346" s="464">
        <f>MAX(E315:E345)</f>
        <v>10</v>
      </c>
      <c r="F346" s="480">
        <f t="shared" ref="F346:AH346" si="134">IF(COUNT(F315:F345)=0,"",MAX(F315:F345))</f>
        <v>6</v>
      </c>
      <c r="G346" s="10">
        <f t="shared" si="134"/>
        <v>10.5</v>
      </c>
      <c r="H346" s="222">
        <f t="shared" si="134"/>
        <v>11</v>
      </c>
      <c r="I346" s="466">
        <f t="shared" si="134"/>
        <v>29.9</v>
      </c>
      <c r="J346" s="467">
        <f t="shared" si="134"/>
        <v>11</v>
      </c>
      <c r="K346" s="10">
        <f t="shared" si="134"/>
        <v>10.1</v>
      </c>
      <c r="L346" s="615">
        <f t="shared" si="134"/>
        <v>7.29</v>
      </c>
      <c r="M346" s="10">
        <f t="shared" si="134"/>
        <v>27.8</v>
      </c>
      <c r="N346" s="615">
        <f t="shared" si="134"/>
        <v>10.5</v>
      </c>
      <c r="O346" s="466">
        <f t="shared" si="134"/>
        <v>31.2</v>
      </c>
      <c r="P346" s="467">
        <f t="shared" si="134"/>
        <v>33.799999999999997</v>
      </c>
      <c r="Q346" s="599">
        <f t="shared" si="134"/>
        <v>80</v>
      </c>
      <c r="R346" s="468">
        <f t="shared" si="134"/>
        <v>58</v>
      </c>
      <c r="S346" s="598">
        <f t="shared" si="134"/>
        <v>117</v>
      </c>
      <c r="T346" s="468">
        <f t="shared" si="134"/>
        <v>120</v>
      </c>
      <c r="U346" s="599">
        <f t="shared" si="134"/>
        <v>69</v>
      </c>
      <c r="V346" s="468">
        <f t="shared" si="134"/>
        <v>69</v>
      </c>
      <c r="W346" s="599">
        <f t="shared" si="134"/>
        <v>59</v>
      </c>
      <c r="X346" s="468">
        <f t="shared" si="134"/>
        <v>59</v>
      </c>
      <c r="Y346" s="600">
        <f t="shared" si="134"/>
        <v>38.700000000000003</v>
      </c>
      <c r="Z346" s="600">
        <f t="shared" si="134"/>
        <v>39.200000000000003</v>
      </c>
      <c r="AA346" s="10">
        <f t="shared" si="134"/>
        <v>30.3</v>
      </c>
      <c r="AB346" s="600">
        <f t="shared" si="134"/>
        <v>15.5</v>
      </c>
      <c r="AC346" s="618">
        <f>IF(COUNT(AC315:AC345)=0,"",MAX(AC315:AC345))</f>
        <v>0.4</v>
      </c>
      <c r="AD346" s="484">
        <f t="shared" si="134"/>
        <v>250</v>
      </c>
      <c r="AE346" s="619">
        <f t="shared" si="134"/>
        <v>0.28000000000000003</v>
      </c>
      <c r="AF346" s="685">
        <f t="shared" si="134"/>
        <v>7246</v>
      </c>
      <c r="AG346" s="686">
        <f t="shared" si="134"/>
        <v>4493</v>
      </c>
      <c r="AH346" s="653">
        <f t="shared" si="134"/>
        <v>2562</v>
      </c>
      <c r="AI346" s="83"/>
      <c r="AJ346" s="719" t="s">
        <v>304</v>
      </c>
      <c r="AK346" s="720"/>
      <c r="AL346" s="720"/>
      <c r="AM346" s="720"/>
      <c r="AN346" s="720"/>
      <c r="AO346" s="721"/>
    </row>
    <row r="347" spans="1:42" x14ac:dyDescent="0.2">
      <c r="A347" s="1052"/>
      <c r="B347" s="1044" t="s">
        <v>240</v>
      </c>
      <c r="C347" s="1044"/>
      <c r="D347" s="233"/>
      <c r="E347" s="234"/>
      <c r="F347" s="487">
        <f t="shared" ref="F347:AE347" si="135">IF(COUNT(F315:F345)=0,"",MIN(F315:F345))</f>
        <v>-4</v>
      </c>
      <c r="G347" s="11">
        <f t="shared" si="135"/>
        <v>5</v>
      </c>
      <c r="H347" s="223">
        <f t="shared" si="135"/>
        <v>7</v>
      </c>
      <c r="I347" s="12">
        <f t="shared" si="135"/>
        <v>16.899999999999999</v>
      </c>
      <c r="J347" s="225">
        <f t="shared" si="135"/>
        <v>3.5</v>
      </c>
      <c r="K347" s="11">
        <f t="shared" si="135"/>
        <v>8.9700000000000006</v>
      </c>
      <c r="L347" s="367">
        <f t="shared" si="135"/>
        <v>6.71</v>
      </c>
      <c r="M347" s="11">
        <f t="shared" si="135"/>
        <v>18.5</v>
      </c>
      <c r="N347" s="367">
        <f t="shared" si="135"/>
        <v>4.2</v>
      </c>
      <c r="O347" s="12">
        <f t="shared" si="135"/>
        <v>25.9</v>
      </c>
      <c r="P347" s="225">
        <f t="shared" si="135"/>
        <v>29.7</v>
      </c>
      <c r="Q347" s="114">
        <f t="shared" si="135"/>
        <v>66</v>
      </c>
      <c r="R347" s="224">
        <f t="shared" si="135"/>
        <v>34</v>
      </c>
      <c r="S347" s="606">
        <f t="shared" si="135"/>
        <v>96</v>
      </c>
      <c r="T347" s="224">
        <f t="shared" si="135"/>
        <v>92</v>
      </c>
      <c r="U347" s="114">
        <f t="shared" si="135"/>
        <v>50</v>
      </c>
      <c r="V347" s="224">
        <f t="shared" si="135"/>
        <v>54</v>
      </c>
      <c r="W347" s="114">
        <f t="shared" si="135"/>
        <v>40</v>
      </c>
      <c r="X347" s="224">
        <f t="shared" si="135"/>
        <v>38</v>
      </c>
      <c r="Y347" s="626">
        <f t="shared" si="135"/>
        <v>24.9</v>
      </c>
      <c r="Z347" s="626">
        <f t="shared" si="135"/>
        <v>25.6</v>
      </c>
      <c r="AA347" s="625">
        <f t="shared" si="135"/>
        <v>14.5</v>
      </c>
      <c r="AB347" s="626">
        <f t="shared" si="135"/>
        <v>8.8000000000000007</v>
      </c>
      <c r="AC347" s="627">
        <f>IF(COUNT(AC315:AC345)=0,"",MIN(AC315:AC345))</f>
        <v>0.05</v>
      </c>
      <c r="AD347" s="491">
        <f t="shared" si="135"/>
        <v>200</v>
      </c>
      <c r="AE347" s="628">
        <f t="shared" si="135"/>
        <v>0</v>
      </c>
      <c r="AF347" s="674"/>
      <c r="AG347" s="675"/>
      <c r="AH347" s="631"/>
      <c r="AI347" s="83"/>
      <c r="AJ347" s="722"/>
      <c r="AK347" s="892"/>
      <c r="AL347" s="723"/>
      <c r="AM347" s="723"/>
      <c r="AN347" s="723"/>
      <c r="AO347" s="724"/>
    </row>
    <row r="348" spans="1:42" x14ac:dyDescent="0.2">
      <c r="A348" s="1052"/>
      <c r="B348" s="1044" t="s">
        <v>241</v>
      </c>
      <c r="C348" s="1044"/>
      <c r="D348" s="416"/>
      <c r="E348" s="235"/>
      <c r="F348" s="494">
        <f t="shared" ref="F348:AE348" si="136">IF(COUNT(F315:F345)=0,"",AVERAGE(F315:F345))</f>
        <v>0.41935483870967744</v>
      </c>
      <c r="G348" s="309">
        <f t="shared" si="136"/>
        <v>7.435483870967742</v>
      </c>
      <c r="H348" s="510">
        <f t="shared" si="136"/>
        <v>8.17741935483871</v>
      </c>
      <c r="I348" s="511">
        <f t="shared" si="136"/>
        <v>23.477419354838712</v>
      </c>
      <c r="J348" s="512">
        <f t="shared" si="136"/>
        <v>5.8483870967741929</v>
      </c>
      <c r="K348" s="309">
        <f t="shared" si="136"/>
        <v>9.7290322580645174</v>
      </c>
      <c r="L348" s="645">
        <f t="shared" si="136"/>
        <v>7.0045161290322593</v>
      </c>
      <c r="M348" s="309">
        <f t="shared" si="136"/>
        <v>22.283870967741937</v>
      </c>
      <c r="N348" s="645">
        <f t="shared" si="136"/>
        <v>6.119354838709679</v>
      </c>
      <c r="O348" s="511">
        <f t="shared" si="136"/>
        <v>28.735483870967737</v>
      </c>
      <c r="P348" s="512">
        <f t="shared" si="136"/>
        <v>32.274193548387096</v>
      </c>
      <c r="Q348" s="114">
        <f t="shared" si="136"/>
        <v>73.58064516129032</v>
      </c>
      <c r="R348" s="513">
        <f t="shared" si="136"/>
        <v>42.354838709677416</v>
      </c>
      <c r="S348" s="647">
        <f t="shared" si="136"/>
        <v>103.96774193548387</v>
      </c>
      <c r="T348" s="513">
        <f t="shared" si="136"/>
        <v>106.61290322580645</v>
      </c>
      <c r="U348" s="114">
        <f t="shared" si="136"/>
        <v>56.935483870967744</v>
      </c>
      <c r="V348" s="224">
        <f t="shared" si="136"/>
        <v>59.935483870967744</v>
      </c>
      <c r="W348" s="114">
        <f t="shared" si="136"/>
        <v>47.032258064516128</v>
      </c>
      <c r="X348" s="224">
        <f t="shared" si="136"/>
        <v>46.677419354838712</v>
      </c>
      <c r="Y348" s="626">
        <f t="shared" si="136"/>
        <v>34.280645161290323</v>
      </c>
      <c r="Z348" s="626">
        <f t="shared" si="136"/>
        <v>35.119354838709675</v>
      </c>
      <c r="AA348" s="625">
        <f t="shared" si="136"/>
        <v>23.103225806451622</v>
      </c>
      <c r="AB348" s="626">
        <f t="shared" si="136"/>
        <v>11.812903225806455</v>
      </c>
      <c r="AC348" s="627">
        <f>IF(COUNT(AC315:AC345)=0,"",AVERAGE(AC315:AC345))</f>
        <v>0.1446428571428571</v>
      </c>
      <c r="AD348" s="521">
        <f t="shared" si="136"/>
        <v>231.93548387096774</v>
      </c>
      <c r="AE348" s="654">
        <f t="shared" si="136"/>
        <v>9.0322580645161299E-3</v>
      </c>
      <c r="AF348" s="676"/>
      <c r="AG348" s="677"/>
      <c r="AH348" s="655"/>
      <c r="AI348" s="83"/>
      <c r="AJ348" s="722"/>
      <c r="AK348" s="892"/>
      <c r="AL348" s="723"/>
      <c r="AM348" s="723"/>
      <c r="AN348" s="723"/>
      <c r="AO348" s="724"/>
    </row>
    <row r="349" spans="1:42" x14ac:dyDescent="0.2">
      <c r="A349" s="1053"/>
      <c r="B349" s="1045" t="s">
        <v>242</v>
      </c>
      <c r="C349" s="1045"/>
      <c r="D349" s="394"/>
      <c r="E349" s="497">
        <f>SUM(E315:E345)</f>
        <v>16.200000000000003</v>
      </c>
      <c r="F349" s="236"/>
      <c r="G349" s="236"/>
      <c r="H349" s="388"/>
      <c r="I349" s="236"/>
      <c r="J349" s="388"/>
      <c r="K349" s="499"/>
      <c r="L349" s="500"/>
      <c r="M349" s="634"/>
      <c r="N349" s="526"/>
      <c r="O349" s="524"/>
      <c r="P349" s="525"/>
      <c r="Q349" s="633"/>
      <c r="R349" s="526"/>
      <c r="S349" s="633"/>
      <c r="T349" s="526"/>
      <c r="U349" s="633"/>
      <c r="V349" s="526"/>
      <c r="W349" s="634"/>
      <c r="X349" s="526"/>
      <c r="Y349" s="499"/>
      <c r="Z349" s="635"/>
      <c r="AA349" s="636"/>
      <c r="AB349" s="637"/>
      <c r="AC349" s="638"/>
      <c r="AD349" s="238"/>
      <c r="AE349" s="639"/>
      <c r="AF349" s="687">
        <f t="shared" ref="AF349:AG349" si="137">SUM(AF315:AF345)</f>
        <v>168842</v>
      </c>
      <c r="AG349" s="688">
        <f t="shared" si="137"/>
        <v>118899</v>
      </c>
      <c r="AH349" s="657">
        <f>SUM(AH315:AH345)</f>
        <v>67400</v>
      </c>
      <c r="AI349" s="83"/>
      <c r="AJ349" s="588"/>
      <c r="AK349" s="895"/>
      <c r="AL349" s="593"/>
      <c r="AM349" s="593"/>
      <c r="AN349" s="728"/>
      <c r="AO349" s="729"/>
      <c r="AP349" s="730"/>
    </row>
    <row r="350" spans="1:42" ht="16.2" x14ac:dyDescent="0.2">
      <c r="A350" s="1050" t="s">
        <v>251</v>
      </c>
      <c r="B350" s="327">
        <v>45689</v>
      </c>
      <c r="C350" s="431" t="str">
        <f>IF(B350="","",IF(WEEKDAY(B350)=1,"(日)",IF(WEEKDAY(B350)=2,"(月)",IF(WEEKDAY(B350)=3,"(火)",IF(WEEKDAY(B350)=4,"(水)",IF(WEEKDAY(B350)=5,"(木)",IF(WEEKDAY(B350)=6,"(金)","(土)")))))))</f>
        <v>(土)</v>
      </c>
      <c r="D350" s="529" t="s">
        <v>401</v>
      </c>
      <c r="E350" s="464">
        <v>0</v>
      </c>
      <c r="F350" s="465">
        <v>2</v>
      </c>
      <c r="G350" s="10">
        <v>9.5</v>
      </c>
      <c r="H350" s="560">
        <v>7.5</v>
      </c>
      <c r="I350" s="466">
        <v>28</v>
      </c>
      <c r="J350" s="480">
        <v>7.6</v>
      </c>
      <c r="K350" s="10">
        <v>9.8699999999999992</v>
      </c>
      <c r="L350" s="600">
        <v>6.91</v>
      </c>
      <c r="M350" s="599">
        <v>28.8</v>
      </c>
      <c r="N350" s="468">
        <v>8.3000000000000007</v>
      </c>
      <c r="O350" s="466">
        <v>27.1</v>
      </c>
      <c r="P350" s="560">
        <v>32.799999999999997</v>
      </c>
      <c r="Q350" s="481">
        <v>50</v>
      </c>
      <c r="R350" s="468">
        <v>40</v>
      </c>
      <c r="S350" s="481">
        <v>101</v>
      </c>
      <c r="T350" s="468">
        <v>106</v>
      </c>
      <c r="U350" s="481">
        <v>53</v>
      </c>
      <c r="V350" s="468">
        <v>58</v>
      </c>
      <c r="W350" s="599">
        <v>48</v>
      </c>
      <c r="X350" s="468">
        <v>48</v>
      </c>
      <c r="Y350" s="10">
        <v>35.9</v>
      </c>
      <c r="Z350" s="600">
        <v>36.9</v>
      </c>
      <c r="AA350" s="466">
        <v>27.2</v>
      </c>
      <c r="AB350" s="467">
        <v>12.3</v>
      </c>
      <c r="AC350" s="642">
        <v>0</v>
      </c>
      <c r="AD350" s="472">
        <v>210</v>
      </c>
      <c r="AE350" s="643">
        <v>0</v>
      </c>
      <c r="AF350" s="603">
        <v>6864</v>
      </c>
      <c r="AG350" s="604">
        <v>3827</v>
      </c>
      <c r="AH350" s="605">
        <v>2196</v>
      </c>
      <c r="AI350" s="83"/>
      <c r="AJ350" s="270" t="s">
        <v>286</v>
      </c>
      <c r="AK350" s="363"/>
      <c r="AL350" s="1088">
        <v>45701</v>
      </c>
      <c r="AM350" s="1089"/>
      <c r="AN350" s="1090">
        <v>45709</v>
      </c>
      <c r="AO350" s="1101"/>
    </row>
    <row r="351" spans="1:42" x14ac:dyDescent="0.2">
      <c r="A351" s="1051"/>
      <c r="B351" s="389">
        <v>45690</v>
      </c>
      <c r="C351" s="432" t="str">
        <f t="shared" ref="C351:C377" si="138">IF(B351="","",IF(WEEKDAY(B351)=1,"(日)",IF(WEEKDAY(B351)=2,"(月)",IF(WEEKDAY(B351)=3,"(火)",IF(WEEKDAY(B351)=4,"(水)",IF(WEEKDAY(B351)=5,"(木)",IF(WEEKDAY(B351)=6,"(金)","(土)")))))))</f>
        <v>(日)</v>
      </c>
      <c r="D351" s="531" t="s">
        <v>415</v>
      </c>
      <c r="E351" s="474">
        <v>6.1</v>
      </c>
      <c r="F351" s="475">
        <v>4</v>
      </c>
      <c r="G351" s="11">
        <v>9.5</v>
      </c>
      <c r="H351" s="244">
        <v>10</v>
      </c>
      <c r="I351" s="12">
        <v>26</v>
      </c>
      <c r="J351" s="487">
        <v>3.4</v>
      </c>
      <c r="K351" s="11">
        <v>9.81</v>
      </c>
      <c r="L351" s="607">
        <v>6.86</v>
      </c>
      <c r="M351" s="114">
        <v>26.6</v>
      </c>
      <c r="N351" s="224">
        <v>4.2</v>
      </c>
      <c r="O351" s="12">
        <v>28.8</v>
      </c>
      <c r="P351" s="244">
        <v>31.7</v>
      </c>
      <c r="Q351" s="488">
        <v>69</v>
      </c>
      <c r="R351" s="224">
        <v>38</v>
      </c>
      <c r="S351" s="488">
        <v>96</v>
      </c>
      <c r="T351" s="224">
        <v>100</v>
      </c>
      <c r="U351" s="488">
        <v>50</v>
      </c>
      <c r="V351" s="224">
        <v>52</v>
      </c>
      <c r="W351" s="114">
        <v>46</v>
      </c>
      <c r="X351" s="224">
        <v>48</v>
      </c>
      <c r="Y351" s="11">
        <v>35.1</v>
      </c>
      <c r="Z351" s="607">
        <v>36.6</v>
      </c>
      <c r="AA351" s="12">
        <v>28.6</v>
      </c>
      <c r="AB351" s="225">
        <v>10.6</v>
      </c>
      <c r="AC351" s="614">
        <v>0</v>
      </c>
      <c r="AD351" s="478">
        <v>210</v>
      </c>
      <c r="AE351" s="644">
        <v>0</v>
      </c>
      <c r="AF351" s="610">
        <v>6317</v>
      </c>
      <c r="AG351" s="611">
        <v>3827</v>
      </c>
      <c r="AH351" s="612">
        <v>2074</v>
      </c>
      <c r="AI351" s="83"/>
      <c r="AJ351" s="313" t="s">
        <v>2</v>
      </c>
      <c r="AK351" s="344" t="s">
        <v>305</v>
      </c>
      <c r="AL351" s="1078">
        <v>4</v>
      </c>
      <c r="AM351" s="1079"/>
      <c r="AN351" s="1078">
        <v>3</v>
      </c>
      <c r="AO351" s="1079"/>
    </row>
    <row r="352" spans="1:42" x14ac:dyDescent="0.2">
      <c r="A352" s="1051"/>
      <c r="B352" s="389">
        <v>45691</v>
      </c>
      <c r="C352" s="432" t="str">
        <f t="shared" si="138"/>
        <v>(月)</v>
      </c>
      <c r="D352" s="531" t="s">
        <v>401</v>
      </c>
      <c r="E352" s="474">
        <v>0</v>
      </c>
      <c r="F352" s="475">
        <v>4</v>
      </c>
      <c r="G352" s="11">
        <v>8</v>
      </c>
      <c r="H352" s="244">
        <v>8.5</v>
      </c>
      <c r="I352" s="12">
        <v>21.5</v>
      </c>
      <c r="J352" s="487">
        <v>4.8</v>
      </c>
      <c r="K352" s="11">
        <v>9.56</v>
      </c>
      <c r="L352" s="607">
        <v>6.94</v>
      </c>
      <c r="M352" s="114">
        <v>24.1</v>
      </c>
      <c r="N352" s="224">
        <v>5.8</v>
      </c>
      <c r="O352" s="12">
        <v>30.1</v>
      </c>
      <c r="P352" s="225">
        <v>33.5</v>
      </c>
      <c r="Q352" s="488">
        <v>89</v>
      </c>
      <c r="R352" s="224">
        <v>46</v>
      </c>
      <c r="S352" s="488">
        <v>119</v>
      </c>
      <c r="T352" s="224">
        <v>110</v>
      </c>
      <c r="U352" s="488">
        <v>60</v>
      </c>
      <c r="V352" s="224">
        <v>63</v>
      </c>
      <c r="W352" s="114">
        <v>59</v>
      </c>
      <c r="X352" s="224">
        <v>47</v>
      </c>
      <c r="Y352" s="11">
        <v>34.799999999999997</v>
      </c>
      <c r="Z352" s="607">
        <v>39.799999999999997</v>
      </c>
      <c r="AA352" s="12">
        <v>22.3</v>
      </c>
      <c r="AB352" s="225">
        <v>10.3</v>
      </c>
      <c r="AC352" s="614">
        <v>0.1</v>
      </c>
      <c r="AD352" s="478">
        <v>210</v>
      </c>
      <c r="AE352" s="644">
        <v>0</v>
      </c>
      <c r="AF352" s="610">
        <v>5761</v>
      </c>
      <c r="AG352" s="611">
        <v>3329</v>
      </c>
      <c r="AH352" s="612">
        <v>2196</v>
      </c>
      <c r="AI352" s="83"/>
      <c r="AJ352" s="4" t="s">
        <v>19</v>
      </c>
      <c r="AK352" s="5" t="s">
        <v>20</v>
      </c>
      <c r="AL352" s="6" t="s">
        <v>21</v>
      </c>
      <c r="AM352" s="5" t="s">
        <v>22</v>
      </c>
      <c r="AN352" s="6" t="s">
        <v>21</v>
      </c>
      <c r="AO352" s="5" t="s">
        <v>22</v>
      </c>
    </row>
    <row r="353" spans="1:41" x14ac:dyDescent="0.2">
      <c r="A353" s="1051"/>
      <c r="B353" s="389">
        <v>45692</v>
      </c>
      <c r="C353" s="432" t="str">
        <f t="shared" si="138"/>
        <v>(火)</v>
      </c>
      <c r="D353" s="531" t="s">
        <v>400</v>
      </c>
      <c r="E353" s="474">
        <v>0</v>
      </c>
      <c r="F353" s="475">
        <v>3</v>
      </c>
      <c r="G353" s="11">
        <v>10.5</v>
      </c>
      <c r="H353" s="225">
        <v>8.5</v>
      </c>
      <c r="I353" s="12">
        <v>19.3</v>
      </c>
      <c r="J353" s="487">
        <v>3.3</v>
      </c>
      <c r="K353" s="11">
        <v>9.44</v>
      </c>
      <c r="L353" s="607">
        <v>7.09</v>
      </c>
      <c r="M353" s="114">
        <v>20.3</v>
      </c>
      <c r="N353" s="224">
        <v>3.5</v>
      </c>
      <c r="O353" s="12">
        <v>30.8</v>
      </c>
      <c r="P353" s="225">
        <v>32.5</v>
      </c>
      <c r="Q353" s="606">
        <v>88</v>
      </c>
      <c r="R353" s="224">
        <v>50</v>
      </c>
      <c r="S353" s="488">
        <v>112</v>
      </c>
      <c r="T353" s="224">
        <v>108</v>
      </c>
      <c r="U353" s="488">
        <v>66</v>
      </c>
      <c r="V353" s="224">
        <v>64</v>
      </c>
      <c r="W353" s="114">
        <v>46</v>
      </c>
      <c r="X353" s="224">
        <v>44</v>
      </c>
      <c r="Y353" s="11">
        <v>36.6</v>
      </c>
      <c r="Z353" s="607">
        <v>34.1</v>
      </c>
      <c r="AA353" s="12">
        <v>19</v>
      </c>
      <c r="AB353" s="225">
        <v>9.8000000000000007</v>
      </c>
      <c r="AC353" s="614">
        <v>0.05</v>
      </c>
      <c r="AD353" s="478">
        <v>240</v>
      </c>
      <c r="AE353" s="644">
        <v>0</v>
      </c>
      <c r="AF353" s="610">
        <v>5573</v>
      </c>
      <c r="AG353" s="611">
        <v>3110</v>
      </c>
      <c r="AH353" s="612">
        <v>1954</v>
      </c>
      <c r="AI353" s="83"/>
      <c r="AJ353" s="2" t="s">
        <v>182</v>
      </c>
      <c r="AK353" s="396" t="s">
        <v>11</v>
      </c>
      <c r="AL353" s="10">
        <v>8.5</v>
      </c>
      <c r="AM353" s="222">
        <v>8.5</v>
      </c>
      <c r="AN353" s="10">
        <v>6.5</v>
      </c>
      <c r="AO353" s="222">
        <v>7.5</v>
      </c>
    </row>
    <row r="354" spans="1:41" x14ac:dyDescent="0.2">
      <c r="A354" s="1051"/>
      <c r="B354" s="389">
        <v>45693</v>
      </c>
      <c r="C354" s="432" t="str">
        <f t="shared" si="138"/>
        <v>(水)</v>
      </c>
      <c r="D354" s="531" t="s">
        <v>400</v>
      </c>
      <c r="E354" s="474">
        <v>0</v>
      </c>
      <c r="F354" s="475">
        <v>0</v>
      </c>
      <c r="G354" s="11">
        <v>8.5</v>
      </c>
      <c r="H354" s="225">
        <v>8.5</v>
      </c>
      <c r="I354" s="12">
        <v>25.6</v>
      </c>
      <c r="J354" s="223">
        <v>3.6</v>
      </c>
      <c r="K354" s="11">
        <v>9.8800000000000008</v>
      </c>
      <c r="L354" s="367">
        <v>7</v>
      </c>
      <c r="M354" s="114">
        <v>27.8</v>
      </c>
      <c r="N354" s="224">
        <v>5.4</v>
      </c>
      <c r="O354" s="12">
        <v>27.8</v>
      </c>
      <c r="P354" s="225">
        <v>29.9</v>
      </c>
      <c r="Q354" s="606">
        <v>77</v>
      </c>
      <c r="R354" s="224">
        <v>46</v>
      </c>
      <c r="S354" s="606">
        <v>105</v>
      </c>
      <c r="T354" s="224">
        <v>110</v>
      </c>
      <c r="U354" s="488">
        <v>62</v>
      </c>
      <c r="V354" s="224">
        <v>66</v>
      </c>
      <c r="W354" s="114">
        <v>43</v>
      </c>
      <c r="X354" s="224">
        <v>44</v>
      </c>
      <c r="Y354" s="11">
        <v>44</v>
      </c>
      <c r="Z354" s="607">
        <v>37.6</v>
      </c>
      <c r="AA354" s="12">
        <v>25.5</v>
      </c>
      <c r="AB354" s="225">
        <v>12.6</v>
      </c>
      <c r="AC354" s="614">
        <v>0.1</v>
      </c>
      <c r="AD354" s="478">
        <v>240</v>
      </c>
      <c r="AE354" s="644">
        <v>0</v>
      </c>
      <c r="AF354" s="610">
        <v>5898</v>
      </c>
      <c r="AG354" s="611">
        <v>3660</v>
      </c>
      <c r="AH354" s="612">
        <v>2196</v>
      </c>
      <c r="AI354" s="83"/>
      <c r="AJ354" s="3" t="s">
        <v>183</v>
      </c>
      <c r="AK354" s="893" t="s">
        <v>184</v>
      </c>
      <c r="AL354" s="11">
        <v>30.6</v>
      </c>
      <c r="AM354" s="223">
        <v>4.2</v>
      </c>
      <c r="AN354" s="11">
        <v>39.200000000000003</v>
      </c>
      <c r="AO354" s="223">
        <v>7.3</v>
      </c>
    </row>
    <row r="355" spans="1:41" x14ac:dyDescent="0.2">
      <c r="A355" s="1051"/>
      <c r="B355" s="389">
        <v>45694</v>
      </c>
      <c r="C355" s="432" t="str">
        <f t="shared" si="138"/>
        <v>(木)</v>
      </c>
      <c r="D355" s="531" t="s">
        <v>400</v>
      </c>
      <c r="E355" s="474">
        <v>0</v>
      </c>
      <c r="F355" s="475">
        <v>1</v>
      </c>
      <c r="G355" s="11">
        <v>6</v>
      </c>
      <c r="H355" s="225">
        <v>11.5</v>
      </c>
      <c r="I355" s="12">
        <v>22.5</v>
      </c>
      <c r="J355" s="223">
        <v>4.8</v>
      </c>
      <c r="K355" s="11">
        <v>9.69</v>
      </c>
      <c r="L355" s="367">
        <v>7.23</v>
      </c>
      <c r="M355" s="114">
        <v>28.3</v>
      </c>
      <c r="N355" s="224">
        <v>8.8000000000000007</v>
      </c>
      <c r="O355" s="12">
        <v>29.3</v>
      </c>
      <c r="P355" s="225">
        <v>31.2</v>
      </c>
      <c r="Q355" s="606">
        <v>78</v>
      </c>
      <c r="R355" s="224">
        <v>50</v>
      </c>
      <c r="S355" s="606">
        <v>105</v>
      </c>
      <c r="T355" s="224">
        <v>105</v>
      </c>
      <c r="U355" s="488">
        <v>60</v>
      </c>
      <c r="V355" s="224">
        <v>60</v>
      </c>
      <c r="W355" s="114">
        <v>45</v>
      </c>
      <c r="X355" s="224">
        <v>45</v>
      </c>
      <c r="Y355" s="11">
        <v>35.5</v>
      </c>
      <c r="Z355" s="607">
        <v>35.5</v>
      </c>
      <c r="AA355" s="12">
        <v>22.4</v>
      </c>
      <c r="AB355" s="225">
        <v>14.1</v>
      </c>
      <c r="AC355" s="614">
        <v>0.05</v>
      </c>
      <c r="AD355" s="478">
        <v>220</v>
      </c>
      <c r="AE355" s="644">
        <v>0</v>
      </c>
      <c r="AF355" s="610">
        <v>4831</v>
      </c>
      <c r="AG355" s="611">
        <v>3661</v>
      </c>
      <c r="AH355" s="612">
        <v>2196</v>
      </c>
      <c r="AI355" s="83"/>
      <c r="AJ355" s="3" t="s">
        <v>12</v>
      </c>
      <c r="AK355" s="893"/>
      <c r="AL355" s="11">
        <v>9.56</v>
      </c>
      <c r="AM355" s="223">
        <v>6.99</v>
      </c>
      <c r="AN355" s="11">
        <v>9.73</v>
      </c>
      <c r="AO355" s="223">
        <v>7.14</v>
      </c>
    </row>
    <row r="356" spans="1:41" x14ac:dyDescent="0.2">
      <c r="A356" s="1051"/>
      <c r="B356" s="389">
        <v>45695</v>
      </c>
      <c r="C356" s="432" t="str">
        <f t="shared" si="138"/>
        <v>(金)</v>
      </c>
      <c r="D356" s="531" t="s">
        <v>400</v>
      </c>
      <c r="E356" s="474">
        <v>0</v>
      </c>
      <c r="F356" s="475">
        <v>0</v>
      </c>
      <c r="G356" s="11">
        <v>8.5</v>
      </c>
      <c r="H356" s="225">
        <v>7.5</v>
      </c>
      <c r="I356" s="12">
        <v>23.3</v>
      </c>
      <c r="J356" s="223">
        <v>6</v>
      </c>
      <c r="K356" s="11">
        <v>9.89</v>
      </c>
      <c r="L356" s="367">
        <v>7.12</v>
      </c>
      <c r="M356" s="114">
        <v>25.1</v>
      </c>
      <c r="N356" s="224">
        <v>7.2</v>
      </c>
      <c r="O356" s="12">
        <v>27.3</v>
      </c>
      <c r="P356" s="225">
        <v>31.5</v>
      </c>
      <c r="Q356" s="606">
        <v>75</v>
      </c>
      <c r="R356" s="224">
        <v>48</v>
      </c>
      <c r="S356" s="606">
        <v>102</v>
      </c>
      <c r="T356" s="224">
        <v>107</v>
      </c>
      <c r="U356" s="606">
        <v>52</v>
      </c>
      <c r="V356" s="224">
        <v>60</v>
      </c>
      <c r="W356" s="114">
        <v>50</v>
      </c>
      <c r="X356" s="224">
        <v>47</v>
      </c>
      <c r="Y356" s="11">
        <v>36.6</v>
      </c>
      <c r="Z356" s="607">
        <v>37.299999999999997</v>
      </c>
      <c r="AA356" s="12">
        <v>24.6</v>
      </c>
      <c r="AB356" s="225">
        <v>12.6</v>
      </c>
      <c r="AC356" s="614">
        <v>0.05</v>
      </c>
      <c r="AD356" s="478">
        <v>230</v>
      </c>
      <c r="AE356" s="644">
        <v>0</v>
      </c>
      <c r="AF356" s="610">
        <v>5446</v>
      </c>
      <c r="AG356" s="611">
        <v>3614</v>
      </c>
      <c r="AH356" s="612">
        <v>2196</v>
      </c>
      <c r="AI356" s="83"/>
      <c r="AJ356" s="3" t="s">
        <v>198</v>
      </c>
      <c r="AK356" s="893" t="s">
        <v>184</v>
      </c>
      <c r="AL356" s="114">
        <v>27.7</v>
      </c>
      <c r="AM356" s="224">
        <v>5.9</v>
      </c>
      <c r="AN356" s="114">
        <v>37.200000000000003</v>
      </c>
      <c r="AO356" s="224">
        <v>9.3000000000000007</v>
      </c>
    </row>
    <row r="357" spans="1:41" x14ac:dyDescent="0.2">
      <c r="A357" s="1051"/>
      <c r="B357" s="389">
        <v>45696</v>
      </c>
      <c r="C357" s="432" t="str">
        <f t="shared" si="138"/>
        <v>(土)</v>
      </c>
      <c r="D357" s="531" t="s">
        <v>400</v>
      </c>
      <c r="E357" s="474">
        <v>0</v>
      </c>
      <c r="F357" s="475">
        <v>-1</v>
      </c>
      <c r="G357" s="11">
        <v>11</v>
      </c>
      <c r="H357" s="225">
        <v>10</v>
      </c>
      <c r="I357" s="12">
        <v>31.8</v>
      </c>
      <c r="J357" s="223">
        <v>6.5</v>
      </c>
      <c r="K357" s="11">
        <v>9.75</v>
      </c>
      <c r="L357" s="367">
        <v>7.12</v>
      </c>
      <c r="M357" s="114">
        <v>33.4</v>
      </c>
      <c r="N357" s="224">
        <v>8.5</v>
      </c>
      <c r="O357" s="12">
        <v>28.2</v>
      </c>
      <c r="P357" s="225">
        <v>30.6</v>
      </c>
      <c r="Q357" s="606">
        <v>80</v>
      </c>
      <c r="R357" s="224">
        <v>45</v>
      </c>
      <c r="S357" s="606">
        <v>104</v>
      </c>
      <c r="T357" s="224">
        <v>104</v>
      </c>
      <c r="U357" s="606">
        <v>54</v>
      </c>
      <c r="V357" s="224">
        <v>58</v>
      </c>
      <c r="W357" s="114">
        <v>50</v>
      </c>
      <c r="X357" s="224">
        <v>46</v>
      </c>
      <c r="Y357" s="11">
        <v>35.5</v>
      </c>
      <c r="Z357" s="607">
        <v>36.9</v>
      </c>
      <c r="AA357" s="12">
        <v>24.6</v>
      </c>
      <c r="AB357" s="225">
        <v>15.2</v>
      </c>
      <c r="AC357" s="614">
        <v>0.05</v>
      </c>
      <c r="AD357" s="478">
        <v>230</v>
      </c>
      <c r="AE357" s="644">
        <v>0</v>
      </c>
      <c r="AF357" s="610">
        <v>5837</v>
      </c>
      <c r="AG357" s="611">
        <v>3838</v>
      </c>
      <c r="AH357" s="612">
        <v>2400</v>
      </c>
      <c r="AI357" s="83"/>
      <c r="AJ357" s="3" t="s">
        <v>185</v>
      </c>
      <c r="AK357" s="893" t="s">
        <v>13</v>
      </c>
      <c r="AL357" s="11">
        <v>28</v>
      </c>
      <c r="AM357" s="223">
        <v>33.5</v>
      </c>
      <c r="AN357" s="11">
        <v>28.1</v>
      </c>
      <c r="AO357" s="223">
        <v>34.299999999999997</v>
      </c>
    </row>
    <row r="358" spans="1:41" x14ac:dyDescent="0.2">
      <c r="A358" s="1051"/>
      <c r="B358" s="389">
        <v>45697</v>
      </c>
      <c r="C358" s="432" t="str">
        <f t="shared" si="138"/>
        <v>(日)</v>
      </c>
      <c r="D358" s="531" t="s">
        <v>400</v>
      </c>
      <c r="E358" s="474">
        <v>0</v>
      </c>
      <c r="F358" s="475">
        <v>1</v>
      </c>
      <c r="G358" s="11">
        <v>11</v>
      </c>
      <c r="H358" s="225">
        <v>12</v>
      </c>
      <c r="I358" s="12">
        <v>27.9</v>
      </c>
      <c r="J358" s="223">
        <v>4.4000000000000004</v>
      </c>
      <c r="K358" s="11">
        <v>9.7200000000000006</v>
      </c>
      <c r="L358" s="367">
        <v>7.12</v>
      </c>
      <c r="M358" s="114">
        <v>28</v>
      </c>
      <c r="N358" s="224">
        <v>6.2</v>
      </c>
      <c r="O358" s="12">
        <v>27.8</v>
      </c>
      <c r="P358" s="225">
        <v>30.5</v>
      </c>
      <c r="Q358" s="606">
        <v>80</v>
      </c>
      <c r="R358" s="224">
        <v>47</v>
      </c>
      <c r="S358" s="606">
        <v>104</v>
      </c>
      <c r="T358" s="224">
        <v>106</v>
      </c>
      <c r="U358" s="606">
        <v>58</v>
      </c>
      <c r="V358" s="224">
        <v>58</v>
      </c>
      <c r="W358" s="114">
        <v>46</v>
      </c>
      <c r="X358" s="224">
        <v>48</v>
      </c>
      <c r="Y358" s="11">
        <v>35.5</v>
      </c>
      <c r="Z358" s="607">
        <v>37.299999999999997</v>
      </c>
      <c r="AA358" s="12">
        <v>25.6</v>
      </c>
      <c r="AB358" s="225">
        <v>13.6</v>
      </c>
      <c r="AC358" s="614">
        <v>0.05</v>
      </c>
      <c r="AD358" s="478">
        <v>230</v>
      </c>
      <c r="AE358" s="644">
        <v>0</v>
      </c>
      <c r="AF358" s="610">
        <v>4831</v>
      </c>
      <c r="AG358" s="611">
        <v>3661</v>
      </c>
      <c r="AH358" s="612">
        <v>2156</v>
      </c>
      <c r="AI358" s="83"/>
      <c r="AJ358" s="3" t="s">
        <v>186</v>
      </c>
      <c r="AK358" s="893" t="s">
        <v>313</v>
      </c>
      <c r="AL358" s="114">
        <v>72</v>
      </c>
      <c r="AM358" s="224">
        <v>42</v>
      </c>
      <c r="AN358" s="114">
        <v>83</v>
      </c>
      <c r="AO358" s="224">
        <v>53</v>
      </c>
    </row>
    <row r="359" spans="1:41" x14ac:dyDescent="0.2">
      <c r="A359" s="1051"/>
      <c r="B359" s="389">
        <v>45698</v>
      </c>
      <c r="C359" s="432" t="str">
        <f t="shared" si="138"/>
        <v>(月)</v>
      </c>
      <c r="D359" s="531" t="s">
        <v>400</v>
      </c>
      <c r="E359" s="474">
        <v>0</v>
      </c>
      <c r="F359" s="475">
        <v>0</v>
      </c>
      <c r="G359" s="11">
        <v>5.5</v>
      </c>
      <c r="H359" s="225">
        <v>6</v>
      </c>
      <c r="I359" s="12">
        <v>26.1</v>
      </c>
      <c r="J359" s="223">
        <v>5.0999999999999996</v>
      </c>
      <c r="K359" s="11">
        <v>9.6199999999999992</v>
      </c>
      <c r="L359" s="367">
        <v>6.99</v>
      </c>
      <c r="M359" s="114">
        <v>24.8</v>
      </c>
      <c r="N359" s="224">
        <v>6.6</v>
      </c>
      <c r="O359" s="12">
        <v>26.7</v>
      </c>
      <c r="P359" s="225">
        <v>34</v>
      </c>
      <c r="Q359" s="606">
        <v>70</v>
      </c>
      <c r="R359" s="224">
        <v>44</v>
      </c>
      <c r="S359" s="606">
        <v>102</v>
      </c>
      <c r="T359" s="224">
        <v>106</v>
      </c>
      <c r="U359" s="606">
        <v>56</v>
      </c>
      <c r="V359" s="224">
        <v>60</v>
      </c>
      <c r="W359" s="114">
        <v>46</v>
      </c>
      <c r="X359" s="224">
        <v>46</v>
      </c>
      <c r="Y359" s="11">
        <v>32.700000000000003</v>
      </c>
      <c r="Z359" s="607">
        <v>35.5</v>
      </c>
      <c r="AA359" s="12">
        <v>24.3</v>
      </c>
      <c r="AB359" s="225">
        <v>11.7</v>
      </c>
      <c r="AC359" s="614">
        <v>0.1</v>
      </c>
      <c r="AD359" s="478">
        <v>230</v>
      </c>
      <c r="AE359" s="644">
        <v>0</v>
      </c>
      <c r="AF359" s="610">
        <v>5436</v>
      </c>
      <c r="AG359" s="611">
        <v>3398</v>
      </c>
      <c r="AH359" s="612">
        <v>2318</v>
      </c>
      <c r="AI359" s="83"/>
      <c r="AJ359" s="3" t="s">
        <v>187</v>
      </c>
      <c r="AK359" s="893" t="s">
        <v>313</v>
      </c>
      <c r="AL359" s="114">
        <v>100</v>
      </c>
      <c r="AM359" s="224">
        <v>104</v>
      </c>
      <c r="AN359" s="114">
        <v>117</v>
      </c>
      <c r="AO359" s="224">
        <v>118</v>
      </c>
    </row>
    <row r="360" spans="1:41" x14ac:dyDescent="0.2">
      <c r="A360" s="1051"/>
      <c r="B360" s="389">
        <v>45699</v>
      </c>
      <c r="C360" s="432" t="str">
        <f t="shared" si="138"/>
        <v>(火)</v>
      </c>
      <c r="D360" s="531" t="s">
        <v>400</v>
      </c>
      <c r="E360" s="474">
        <v>0</v>
      </c>
      <c r="F360" s="475">
        <v>-3</v>
      </c>
      <c r="G360" s="11">
        <v>6.5</v>
      </c>
      <c r="H360" s="225">
        <v>7.5</v>
      </c>
      <c r="I360" s="12">
        <v>23.6</v>
      </c>
      <c r="J360" s="223">
        <v>3.6</v>
      </c>
      <c r="K360" s="11">
        <v>9.67</v>
      </c>
      <c r="L360" s="367">
        <v>7.01</v>
      </c>
      <c r="M360" s="114">
        <v>25.1</v>
      </c>
      <c r="N360" s="224">
        <v>6.1</v>
      </c>
      <c r="O360" s="12">
        <v>31.1</v>
      </c>
      <c r="P360" s="225">
        <v>32.4</v>
      </c>
      <c r="Q360" s="606">
        <v>78</v>
      </c>
      <c r="R360" s="224">
        <v>42</v>
      </c>
      <c r="S360" s="606">
        <v>106</v>
      </c>
      <c r="T360" s="224">
        <v>106</v>
      </c>
      <c r="U360" s="606">
        <v>56</v>
      </c>
      <c r="V360" s="224">
        <v>54</v>
      </c>
      <c r="W360" s="114">
        <v>50</v>
      </c>
      <c r="X360" s="224">
        <v>52</v>
      </c>
      <c r="Y360" s="11">
        <v>34.1</v>
      </c>
      <c r="Z360" s="607">
        <v>35.5</v>
      </c>
      <c r="AA360" s="12">
        <v>27.2</v>
      </c>
      <c r="AB360" s="225">
        <v>12</v>
      </c>
      <c r="AC360" s="614">
        <v>0.1</v>
      </c>
      <c r="AD360" s="478">
        <v>230</v>
      </c>
      <c r="AE360" s="644">
        <v>0</v>
      </c>
      <c r="AF360" s="610">
        <v>5573</v>
      </c>
      <c r="AG360" s="611">
        <v>3911</v>
      </c>
      <c r="AH360" s="612">
        <v>2074</v>
      </c>
      <c r="AI360" s="83"/>
      <c r="AJ360" s="3" t="s">
        <v>188</v>
      </c>
      <c r="AK360" s="893" t="s">
        <v>313</v>
      </c>
      <c r="AL360" s="114">
        <v>70</v>
      </c>
      <c r="AM360" s="224">
        <v>60</v>
      </c>
      <c r="AN360" s="114">
        <v>68</v>
      </c>
      <c r="AO360" s="224">
        <v>68</v>
      </c>
    </row>
    <row r="361" spans="1:41" x14ac:dyDescent="0.2">
      <c r="A361" s="1051"/>
      <c r="B361" s="389">
        <v>45700</v>
      </c>
      <c r="C361" s="432" t="str">
        <f t="shared" si="138"/>
        <v>(水)</v>
      </c>
      <c r="D361" s="531" t="s">
        <v>400</v>
      </c>
      <c r="E361" s="474">
        <v>0</v>
      </c>
      <c r="F361" s="475">
        <v>-1</v>
      </c>
      <c r="G361" s="11">
        <v>5.5</v>
      </c>
      <c r="H361" s="225">
        <v>6</v>
      </c>
      <c r="I361" s="12">
        <v>33.6</v>
      </c>
      <c r="J361" s="223">
        <v>5.9</v>
      </c>
      <c r="K361" s="11">
        <v>9.6199999999999992</v>
      </c>
      <c r="L361" s="367">
        <v>6.9</v>
      </c>
      <c r="M361" s="114">
        <v>31</v>
      </c>
      <c r="N361" s="224">
        <v>7.4</v>
      </c>
      <c r="O361" s="12">
        <v>29.1</v>
      </c>
      <c r="P361" s="225">
        <v>34.4</v>
      </c>
      <c r="Q361" s="606">
        <v>74</v>
      </c>
      <c r="R361" s="224">
        <v>44</v>
      </c>
      <c r="S361" s="606">
        <v>104</v>
      </c>
      <c r="T361" s="224">
        <v>105</v>
      </c>
      <c r="U361" s="606">
        <v>52</v>
      </c>
      <c r="V361" s="224">
        <v>60</v>
      </c>
      <c r="W361" s="114">
        <v>52</v>
      </c>
      <c r="X361" s="224">
        <v>45</v>
      </c>
      <c r="Y361" s="11">
        <v>35.5</v>
      </c>
      <c r="Z361" s="607">
        <v>36.9</v>
      </c>
      <c r="AA361" s="12">
        <v>25.9</v>
      </c>
      <c r="AB361" s="225">
        <v>10.4</v>
      </c>
      <c r="AC361" s="614">
        <v>0.05</v>
      </c>
      <c r="AD361" s="478">
        <v>230</v>
      </c>
      <c r="AE361" s="644">
        <v>0</v>
      </c>
      <c r="AF361" s="610">
        <v>5230</v>
      </c>
      <c r="AG361" s="611">
        <v>3743</v>
      </c>
      <c r="AH361" s="612">
        <v>2196</v>
      </c>
      <c r="AI361" s="83"/>
      <c r="AJ361" s="3" t="s">
        <v>189</v>
      </c>
      <c r="AK361" s="893" t="s">
        <v>313</v>
      </c>
      <c r="AL361" s="114">
        <v>30</v>
      </c>
      <c r="AM361" s="224">
        <v>44</v>
      </c>
      <c r="AN361" s="114">
        <v>49</v>
      </c>
      <c r="AO361" s="224">
        <v>50</v>
      </c>
    </row>
    <row r="362" spans="1:41" x14ac:dyDescent="0.2">
      <c r="A362" s="1051"/>
      <c r="B362" s="389">
        <v>45701</v>
      </c>
      <c r="C362" s="432" t="str">
        <f t="shared" si="138"/>
        <v>(木)</v>
      </c>
      <c r="D362" s="531" t="s">
        <v>412</v>
      </c>
      <c r="E362" s="474">
        <v>0.12</v>
      </c>
      <c r="F362" s="475">
        <v>4</v>
      </c>
      <c r="G362" s="11">
        <v>8.5</v>
      </c>
      <c r="H362" s="225">
        <v>8.5</v>
      </c>
      <c r="I362" s="12">
        <v>30.6</v>
      </c>
      <c r="J362" s="223">
        <v>4.2</v>
      </c>
      <c r="K362" s="11">
        <v>9.56</v>
      </c>
      <c r="L362" s="367">
        <v>6.99</v>
      </c>
      <c r="M362" s="114">
        <v>27.7</v>
      </c>
      <c r="N362" s="224">
        <v>5.9</v>
      </c>
      <c r="O362" s="12">
        <v>28</v>
      </c>
      <c r="P362" s="225">
        <v>33.5</v>
      </c>
      <c r="Q362" s="606">
        <v>72</v>
      </c>
      <c r="R362" s="224">
        <v>42</v>
      </c>
      <c r="S362" s="606">
        <v>100</v>
      </c>
      <c r="T362" s="224">
        <v>104</v>
      </c>
      <c r="U362" s="606">
        <v>70</v>
      </c>
      <c r="V362" s="224">
        <v>60</v>
      </c>
      <c r="W362" s="114">
        <v>30</v>
      </c>
      <c r="X362" s="224">
        <v>44</v>
      </c>
      <c r="Y362" s="11">
        <v>34.799999999999997</v>
      </c>
      <c r="Z362" s="607">
        <v>35.5</v>
      </c>
      <c r="AA362" s="12">
        <v>22.1</v>
      </c>
      <c r="AB362" s="225">
        <v>12.3</v>
      </c>
      <c r="AC362" s="614">
        <v>0.05</v>
      </c>
      <c r="AD362" s="478">
        <v>230</v>
      </c>
      <c r="AE362" s="644">
        <v>0</v>
      </c>
      <c r="AF362" s="610">
        <v>6131</v>
      </c>
      <c r="AG362" s="611">
        <v>3684</v>
      </c>
      <c r="AH362" s="612">
        <v>2318</v>
      </c>
      <c r="AI362" s="83"/>
      <c r="AJ362" s="3" t="s">
        <v>190</v>
      </c>
      <c r="AK362" s="893" t="s">
        <v>313</v>
      </c>
      <c r="AL362" s="11">
        <v>34.799999999999997</v>
      </c>
      <c r="AM362" s="225">
        <v>35.5</v>
      </c>
      <c r="AN362" s="12">
        <v>34.1</v>
      </c>
      <c r="AO362" s="225">
        <v>38.299999999999997</v>
      </c>
    </row>
    <row r="363" spans="1:41" x14ac:dyDescent="0.2">
      <c r="A363" s="1051"/>
      <c r="B363" s="389">
        <v>45702</v>
      </c>
      <c r="C363" s="432" t="str">
        <f t="shared" si="138"/>
        <v>(金)</v>
      </c>
      <c r="D363" s="531" t="s">
        <v>400</v>
      </c>
      <c r="E363" s="474">
        <v>0</v>
      </c>
      <c r="F363" s="475">
        <v>4</v>
      </c>
      <c r="G363" s="11">
        <v>8</v>
      </c>
      <c r="H363" s="225">
        <v>8</v>
      </c>
      <c r="I363" s="12">
        <v>51.1</v>
      </c>
      <c r="J363" s="223">
        <v>9.9</v>
      </c>
      <c r="K363" s="11">
        <v>9.4</v>
      </c>
      <c r="L363" s="367">
        <v>6.92</v>
      </c>
      <c r="M363" s="114">
        <v>45.3</v>
      </c>
      <c r="N363" s="224">
        <v>11.7</v>
      </c>
      <c r="O363" s="12">
        <v>28.3</v>
      </c>
      <c r="P363" s="225">
        <v>33.4</v>
      </c>
      <c r="Q363" s="606">
        <v>66</v>
      </c>
      <c r="R363" s="224">
        <v>40</v>
      </c>
      <c r="S363" s="606">
        <v>110</v>
      </c>
      <c r="T363" s="224">
        <v>105</v>
      </c>
      <c r="U363" s="606">
        <v>60</v>
      </c>
      <c r="V363" s="224">
        <v>59</v>
      </c>
      <c r="W363" s="114">
        <v>50</v>
      </c>
      <c r="X363" s="224">
        <v>46</v>
      </c>
      <c r="Y363" s="11">
        <v>35.5</v>
      </c>
      <c r="Z363" s="607">
        <v>41.5</v>
      </c>
      <c r="AA363" s="12">
        <v>31</v>
      </c>
      <c r="AB363" s="225">
        <v>14.2</v>
      </c>
      <c r="AC363" s="614">
        <v>0.1</v>
      </c>
      <c r="AD363" s="478">
        <v>250</v>
      </c>
      <c r="AE363" s="644">
        <v>0</v>
      </c>
      <c r="AF363" s="610">
        <v>5761</v>
      </c>
      <c r="AG363" s="611">
        <v>3578</v>
      </c>
      <c r="AH363" s="612">
        <v>2196</v>
      </c>
      <c r="AI363" s="83"/>
      <c r="AJ363" s="3" t="s">
        <v>288</v>
      </c>
      <c r="AK363" s="893" t="s">
        <v>313</v>
      </c>
      <c r="AL363" s="11">
        <v>22.1</v>
      </c>
      <c r="AM363" s="225">
        <v>12.3</v>
      </c>
      <c r="AN363" s="12">
        <v>31</v>
      </c>
      <c r="AO363" s="225">
        <v>13.6</v>
      </c>
    </row>
    <row r="364" spans="1:41" x14ac:dyDescent="0.2">
      <c r="A364" s="1051"/>
      <c r="B364" s="389">
        <v>45703</v>
      </c>
      <c r="C364" s="432" t="str">
        <f t="shared" si="138"/>
        <v>(土)</v>
      </c>
      <c r="D364" s="531" t="s">
        <v>400</v>
      </c>
      <c r="E364" s="474">
        <v>0</v>
      </c>
      <c r="F364" s="475">
        <v>-2</v>
      </c>
      <c r="G364" s="11">
        <v>7</v>
      </c>
      <c r="H364" s="225">
        <v>7</v>
      </c>
      <c r="I364" s="12">
        <v>44.6</v>
      </c>
      <c r="J364" s="223">
        <v>6.4</v>
      </c>
      <c r="K364" s="11">
        <v>9.4600000000000009</v>
      </c>
      <c r="L364" s="367">
        <v>6.99</v>
      </c>
      <c r="M364" s="114">
        <v>42.9</v>
      </c>
      <c r="N364" s="224">
        <v>9.4</v>
      </c>
      <c r="O364" s="12">
        <v>30.2</v>
      </c>
      <c r="P364" s="225">
        <v>32.200000000000003</v>
      </c>
      <c r="Q364" s="606">
        <v>78</v>
      </c>
      <c r="R364" s="224">
        <v>48</v>
      </c>
      <c r="S364" s="606">
        <v>110</v>
      </c>
      <c r="T364" s="224">
        <v>114</v>
      </c>
      <c r="U364" s="606">
        <v>68</v>
      </c>
      <c r="V364" s="224">
        <v>64</v>
      </c>
      <c r="W364" s="114">
        <v>42</v>
      </c>
      <c r="X364" s="224">
        <v>50</v>
      </c>
      <c r="Y364" s="11">
        <v>37.6</v>
      </c>
      <c r="Z364" s="607">
        <v>36.9</v>
      </c>
      <c r="AA364" s="12">
        <v>28.1</v>
      </c>
      <c r="AB364" s="225">
        <v>12</v>
      </c>
      <c r="AC364" s="614">
        <v>0.1</v>
      </c>
      <c r="AD364" s="478">
        <v>250</v>
      </c>
      <c r="AE364" s="644">
        <v>0</v>
      </c>
      <c r="AF364" s="610">
        <v>5945</v>
      </c>
      <c r="AG364" s="611">
        <v>3494</v>
      </c>
      <c r="AH364" s="612">
        <v>2130</v>
      </c>
      <c r="AI364" s="83"/>
      <c r="AJ364" s="3" t="s">
        <v>289</v>
      </c>
      <c r="AK364" s="893" t="s">
        <v>313</v>
      </c>
      <c r="AL364" s="451"/>
      <c r="AM364" s="452">
        <v>0.05</v>
      </c>
      <c r="AN364" s="451"/>
      <c r="AO364" s="452">
        <v>0</v>
      </c>
    </row>
    <row r="365" spans="1:41" x14ac:dyDescent="0.2">
      <c r="A365" s="1051"/>
      <c r="B365" s="389">
        <v>45704</v>
      </c>
      <c r="C365" s="432" t="str">
        <f t="shared" si="138"/>
        <v>(日)</v>
      </c>
      <c r="D365" s="531" t="s">
        <v>401</v>
      </c>
      <c r="E365" s="474">
        <v>0</v>
      </c>
      <c r="F365" s="475">
        <v>6</v>
      </c>
      <c r="G365" s="11">
        <v>9.5</v>
      </c>
      <c r="H365" s="225">
        <v>9.5</v>
      </c>
      <c r="I365" s="12">
        <v>37.4</v>
      </c>
      <c r="J365" s="223">
        <v>6.4</v>
      </c>
      <c r="K365" s="11">
        <v>9.74</v>
      </c>
      <c r="L365" s="367">
        <v>7.11</v>
      </c>
      <c r="M365" s="114">
        <v>35.200000000000003</v>
      </c>
      <c r="N365" s="224">
        <v>7.9</v>
      </c>
      <c r="O365" s="12">
        <v>30.2</v>
      </c>
      <c r="P365" s="225">
        <v>33.200000000000003</v>
      </c>
      <c r="Q365" s="606">
        <v>76</v>
      </c>
      <c r="R365" s="224">
        <v>48</v>
      </c>
      <c r="S365" s="606">
        <v>100</v>
      </c>
      <c r="T365" s="224">
        <v>103</v>
      </c>
      <c r="U365" s="606">
        <v>57</v>
      </c>
      <c r="V365" s="224">
        <v>60</v>
      </c>
      <c r="W365" s="114">
        <v>43</v>
      </c>
      <c r="X365" s="224">
        <v>43</v>
      </c>
      <c r="Y365" s="11">
        <v>33.4</v>
      </c>
      <c r="Z365" s="607">
        <v>35.5</v>
      </c>
      <c r="AA365" s="12">
        <v>25.3</v>
      </c>
      <c r="AB365" s="225">
        <v>11.7</v>
      </c>
      <c r="AC365" s="614">
        <v>0.05</v>
      </c>
      <c r="AD365" s="478">
        <v>250</v>
      </c>
      <c r="AE365" s="644">
        <v>0</v>
      </c>
      <c r="AF365" s="610">
        <v>6132</v>
      </c>
      <c r="AG365" s="611">
        <v>3577</v>
      </c>
      <c r="AH365" s="612">
        <v>2196</v>
      </c>
      <c r="AI365" s="83"/>
      <c r="AJ365" s="3" t="s">
        <v>191</v>
      </c>
      <c r="AK365" s="893" t="s">
        <v>313</v>
      </c>
      <c r="AL365" s="114" t="s">
        <v>24</v>
      </c>
      <c r="AM365" s="224">
        <v>230</v>
      </c>
      <c r="AN365" s="276">
        <v>260</v>
      </c>
      <c r="AO365" s="224">
        <v>230</v>
      </c>
    </row>
    <row r="366" spans="1:41" x14ac:dyDescent="0.2">
      <c r="A366" s="1051"/>
      <c r="B366" s="389">
        <v>45705</v>
      </c>
      <c r="C366" s="432" t="str">
        <f t="shared" si="138"/>
        <v>(月)</v>
      </c>
      <c r="D366" s="531" t="s">
        <v>400</v>
      </c>
      <c r="E366" s="474">
        <v>0</v>
      </c>
      <c r="F366" s="475">
        <v>5</v>
      </c>
      <c r="G366" s="11">
        <v>9</v>
      </c>
      <c r="H366" s="225">
        <v>10.5</v>
      </c>
      <c r="I366" s="12">
        <v>38.299999999999997</v>
      </c>
      <c r="J366" s="223">
        <v>7</v>
      </c>
      <c r="K366" s="11">
        <v>9.6999999999999993</v>
      </c>
      <c r="L366" s="367">
        <v>7.17</v>
      </c>
      <c r="M366" s="114">
        <v>37.4</v>
      </c>
      <c r="N366" s="224">
        <v>9.3000000000000007</v>
      </c>
      <c r="O366" s="12">
        <v>29.2</v>
      </c>
      <c r="P366" s="225">
        <v>33.1</v>
      </c>
      <c r="Q366" s="606">
        <v>74</v>
      </c>
      <c r="R366" s="224">
        <v>51</v>
      </c>
      <c r="S366" s="606">
        <v>100</v>
      </c>
      <c r="T366" s="224">
        <v>107</v>
      </c>
      <c r="U366" s="606">
        <v>60</v>
      </c>
      <c r="V366" s="224">
        <v>60</v>
      </c>
      <c r="W366" s="114">
        <v>40</v>
      </c>
      <c r="X366" s="224">
        <v>47</v>
      </c>
      <c r="Y366" s="11">
        <v>34.799999999999997</v>
      </c>
      <c r="Z366" s="607">
        <v>39.799999999999997</v>
      </c>
      <c r="AA366" s="12">
        <v>26.5</v>
      </c>
      <c r="AB366" s="225">
        <v>13</v>
      </c>
      <c r="AC366" s="614">
        <v>0.1</v>
      </c>
      <c r="AD366" s="478">
        <v>250</v>
      </c>
      <c r="AE366" s="644">
        <v>0</v>
      </c>
      <c r="AF366" s="610">
        <v>6394</v>
      </c>
      <c r="AG366" s="611">
        <v>3661</v>
      </c>
      <c r="AH366" s="612">
        <v>2318</v>
      </c>
      <c r="AI366" s="83"/>
      <c r="AJ366" s="3" t="s">
        <v>192</v>
      </c>
      <c r="AK366" s="893" t="s">
        <v>313</v>
      </c>
      <c r="AL366" s="281" t="s">
        <v>24</v>
      </c>
      <c r="AM366" s="274">
        <v>0</v>
      </c>
      <c r="AN366" s="273">
        <v>0.89</v>
      </c>
      <c r="AO366" s="274">
        <v>0.21</v>
      </c>
    </row>
    <row r="367" spans="1:41" x14ac:dyDescent="0.2">
      <c r="A367" s="1051"/>
      <c r="B367" s="389">
        <v>45706</v>
      </c>
      <c r="C367" s="432" t="str">
        <f t="shared" si="138"/>
        <v>(火)</v>
      </c>
      <c r="D367" s="531" t="s">
        <v>401</v>
      </c>
      <c r="E367" s="474">
        <v>0</v>
      </c>
      <c r="F367" s="475">
        <v>2</v>
      </c>
      <c r="G367" s="11">
        <v>6.5</v>
      </c>
      <c r="H367" s="225">
        <v>8</v>
      </c>
      <c r="I367" s="12">
        <v>52.2</v>
      </c>
      <c r="J367" s="223">
        <v>4.5</v>
      </c>
      <c r="K367" s="11">
        <v>9.66</v>
      </c>
      <c r="L367" s="367">
        <v>7.06</v>
      </c>
      <c r="M367" s="114">
        <v>66.3</v>
      </c>
      <c r="N367" s="224">
        <v>7.5</v>
      </c>
      <c r="O367" s="12">
        <v>30.2</v>
      </c>
      <c r="P367" s="225">
        <v>34.6</v>
      </c>
      <c r="Q367" s="606">
        <v>80</v>
      </c>
      <c r="R367" s="224">
        <v>44</v>
      </c>
      <c r="S367" s="606">
        <v>106</v>
      </c>
      <c r="T367" s="224">
        <v>108</v>
      </c>
      <c r="U367" s="606">
        <v>70</v>
      </c>
      <c r="V367" s="224">
        <v>60</v>
      </c>
      <c r="W367" s="114">
        <v>36</v>
      </c>
      <c r="X367" s="224">
        <v>48</v>
      </c>
      <c r="Y367" s="11">
        <v>36.200000000000003</v>
      </c>
      <c r="Z367" s="607">
        <v>38.299999999999997</v>
      </c>
      <c r="AA367" s="12">
        <v>33.799999999999997</v>
      </c>
      <c r="AB367" s="225">
        <v>10.4</v>
      </c>
      <c r="AC367" s="614">
        <v>0.1</v>
      </c>
      <c r="AD367" s="478">
        <v>230</v>
      </c>
      <c r="AE367" s="644">
        <v>0</v>
      </c>
      <c r="AF367" s="610">
        <v>5760</v>
      </c>
      <c r="AG367" s="611">
        <v>3194</v>
      </c>
      <c r="AH367" s="612">
        <v>2196</v>
      </c>
      <c r="AI367" s="83"/>
      <c r="AJ367" s="3" t="s">
        <v>290</v>
      </c>
      <c r="AK367" s="893" t="s">
        <v>313</v>
      </c>
      <c r="AL367" s="282" t="s">
        <v>24</v>
      </c>
      <c r="AM367" s="283" t="s">
        <v>24</v>
      </c>
      <c r="AN367" s="271">
        <v>0</v>
      </c>
      <c r="AO367" s="272">
        <v>0</v>
      </c>
    </row>
    <row r="368" spans="1:41" x14ac:dyDescent="0.2">
      <c r="A368" s="1051"/>
      <c r="B368" s="389">
        <v>45707</v>
      </c>
      <c r="C368" s="432" t="str">
        <f t="shared" si="138"/>
        <v>(水)</v>
      </c>
      <c r="D368" s="531" t="s">
        <v>400</v>
      </c>
      <c r="E368" s="474">
        <v>0</v>
      </c>
      <c r="F368" s="475">
        <v>2</v>
      </c>
      <c r="G368" s="11">
        <v>7.5</v>
      </c>
      <c r="H368" s="225">
        <v>8</v>
      </c>
      <c r="I368" s="12">
        <v>41.7</v>
      </c>
      <c r="J368" s="223">
        <v>4.2</v>
      </c>
      <c r="K368" s="11">
        <v>9.65</v>
      </c>
      <c r="L368" s="367">
        <v>7.14</v>
      </c>
      <c r="M368" s="114">
        <v>40.9</v>
      </c>
      <c r="N368" s="224">
        <v>6.5</v>
      </c>
      <c r="O368" s="12">
        <v>28.3</v>
      </c>
      <c r="P368" s="225">
        <v>32.700000000000003</v>
      </c>
      <c r="Q368" s="606">
        <v>80</v>
      </c>
      <c r="R368" s="224">
        <v>50</v>
      </c>
      <c r="S368" s="606">
        <v>112</v>
      </c>
      <c r="T368" s="224">
        <v>114</v>
      </c>
      <c r="U368" s="606">
        <v>64</v>
      </c>
      <c r="V368" s="224">
        <v>62</v>
      </c>
      <c r="W368" s="114">
        <v>48</v>
      </c>
      <c r="X368" s="224">
        <v>52</v>
      </c>
      <c r="Y368" s="11">
        <v>37.6</v>
      </c>
      <c r="Z368" s="607">
        <v>39.1</v>
      </c>
      <c r="AA368" s="12">
        <v>29.1</v>
      </c>
      <c r="AB368" s="225">
        <v>11.7</v>
      </c>
      <c r="AC368" s="614">
        <v>0.05</v>
      </c>
      <c r="AD368" s="478">
        <v>250</v>
      </c>
      <c r="AE368" s="644">
        <v>0</v>
      </c>
      <c r="AF368" s="610">
        <v>5567</v>
      </c>
      <c r="AG368" s="611">
        <v>3577</v>
      </c>
      <c r="AH368" s="612">
        <v>2440</v>
      </c>
      <c r="AI368" s="83"/>
      <c r="AJ368" s="3" t="s">
        <v>199</v>
      </c>
      <c r="AK368" s="893" t="s">
        <v>313</v>
      </c>
      <c r="AL368" s="11" t="s">
        <v>24</v>
      </c>
      <c r="AM368" s="223" t="s">
        <v>24</v>
      </c>
      <c r="AN368" s="276">
        <v>47</v>
      </c>
      <c r="AO368" s="288">
        <v>9.3000000000000007</v>
      </c>
    </row>
    <row r="369" spans="1:41" x14ac:dyDescent="0.2">
      <c r="A369" s="1051"/>
      <c r="B369" s="389">
        <v>45708</v>
      </c>
      <c r="C369" s="432" t="str">
        <f t="shared" si="138"/>
        <v>(木)</v>
      </c>
      <c r="D369" s="562" t="s">
        <v>400</v>
      </c>
      <c r="E369" s="508">
        <v>0</v>
      </c>
      <c r="F369" s="509">
        <v>3</v>
      </c>
      <c r="G369" s="309">
        <v>5.5</v>
      </c>
      <c r="H369" s="512">
        <v>7</v>
      </c>
      <c r="I369" s="511">
        <v>43.9</v>
      </c>
      <c r="J369" s="510">
        <v>5</v>
      </c>
      <c r="K369" s="309">
        <v>9.59</v>
      </c>
      <c r="L369" s="645">
        <v>7.11</v>
      </c>
      <c r="M369" s="646">
        <v>43.7</v>
      </c>
      <c r="N369" s="513">
        <v>7.2</v>
      </c>
      <c r="O369" s="511">
        <v>29.3</v>
      </c>
      <c r="P369" s="512">
        <v>33.299999999999997</v>
      </c>
      <c r="Q369" s="647">
        <v>84</v>
      </c>
      <c r="R369" s="513">
        <v>54</v>
      </c>
      <c r="S369" s="647">
        <v>116</v>
      </c>
      <c r="T369" s="513">
        <v>116</v>
      </c>
      <c r="U369" s="647">
        <v>63</v>
      </c>
      <c r="V369" s="513">
        <v>68</v>
      </c>
      <c r="W369" s="646">
        <v>53</v>
      </c>
      <c r="X369" s="513">
        <v>48</v>
      </c>
      <c r="Y369" s="309">
        <v>36.200000000000003</v>
      </c>
      <c r="Z369" s="648">
        <v>39.200000000000003</v>
      </c>
      <c r="AA369" s="511">
        <v>31.3</v>
      </c>
      <c r="AB369" s="512">
        <v>12.3</v>
      </c>
      <c r="AC369" s="649">
        <v>0.05</v>
      </c>
      <c r="AD369" s="515">
        <v>250</v>
      </c>
      <c r="AE369" s="650">
        <v>0</v>
      </c>
      <c r="AF369" s="548">
        <v>5759</v>
      </c>
      <c r="AG369" s="651">
        <v>3660</v>
      </c>
      <c r="AH369" s="705">
        <v>2196</v>
      </c>
      <c r="AI369" s="83"/>
      <c r="AJ369" s="3" t="s">
        <v>291</v>
      </c>
      <c r="AK369" s="893"/>
      <c r="AL369" s="11" t="s">
        <v>24</v>
      </c>
      <c r="AM369" s="223" t="s">
        <v>24</v>
      </c>
      <c r="AN369" s="138">
        <v>1.21</v>
      </c>
      <c r="AO369" s="228">
        <v>-1.54</v>
      </c>
    </row>
    <row r="370" spans="1:41" x14ac:dyDescent="0.2">
      <c r="A370" s="1051"/>
      <c r="B370" s="389">
        <v>45709</v>
      </c>
      <c r="C370" s="432" t="str">
        <f t="shared" si="138"/>
        <v>(金)</v>
      </c>
      <c r="D370" s="562" t="s">
        <v>400</v>
      </c>
      <c r="E370" s="508">
        <v>0</v>
      </c>
      <c r="F370" s="509">
        <v>3</v>
      </c>
      <c r="G370" s="309">
        <v>6.5</v>
      </c>
      <c r="H370" s="512">
        <v>7.5</v>
      </c>
      <c r="I370" s="511">
        <v>39.200000000000003</v>
      </c>
      <c r="J370" s="510">
        <v>7.3</v>
      </c>
      <c r="K370" s="309">
        <v>9.73</v>
      </c>
      <c r="L370" s="645">
        <v>7.14</v>
      </c>
      <c r="M370" s="646">
        <v>37.200000000000003</v>
      </c>
      <c r="N370" s="513">
        <v>9.3000000000000007</v>
      </c>
      <c r="O370" s="511">
        <v>28.1</v>
      </c>
      <c r="P370" s="512">
        <v>34.299999999999997</v>
      </c>
      <c r="Q370" s="647">
        <v>83</v>
      </c>
      <c r="R370" s="513">
        <v>53</v>
      </c>
      <c r="S370" s="647">
        <v>117</v>
      </c>
      <c r="T370" s="513">
        <v>118</v>
      </c>
      <c r="U370" s="647">
        <v>68</v>
      </c>
      <c r="V370" s="513">
        <v>68</v>
      </c>
      <c r="W370" s="646">
        <v>49</v>
      </c>
      <c r="X370" s="513">
        <v>50</v>
      </c>
      <c r="Y370" s="309">
        <v>34.1</v>
      </c>
      <c r="Z370" s="648">
        <v>38.299999999999997</v>
      </c>
      <c r="AA370" s="511">
        <v>31</v>
      </c>
      <c r="AB370" s="512">
        <v>13.6</v>
      </c>
      <c r="AC370" s="649">
        <v>0</v>
      </c>
      <c r="AD370" s="515">
        <v>230</v>
      </c>
      <c r="AE370" s="650">
        <v>0.21</v>
      </c>
      <c r="AF370" s="548">
        <v>5203</v>
      </c>
      <c r="AG370" s="651">
        <v>3307</v>
      </c>
      <c r="AH370" s="705">
        <v>2074</v>
      </c>
      <c r="AI370" s="83"/>
      <c r="AJ370" s="3" t="s">
        <v>14</v>
      </c>
      <c r="AK370" s="893" t="s">
        <v>313</v>
      </c>
      <c r="AL370" s="138">
        <v>30</v>
      </c>
      <c r="AM370" s="228">
        <v>7</v>
      </c>
      <c r="AN370" s="138">
        <v>13</v>
      </c>
      <c r="AO370" s="228">
        <v>6.6</v>
      </c>
    </row>
    <row r="371" spans="1:41" ht="13.5" customHeight="1" x14ac:dyDescent="0.2">
      <c r="A371" s="1051"/>
      <c r="B371" s="389">
        <v>45710</v>
      </c>
      <c r="C371" s="432" t="str">
        <f t="shared" si="138"/>
        <v>(土)</v>
      </c>
      <c r="D371" s="531" t="s">
        <v>400</v>
      </c>
      <c r="E371" s="474">
        <v>0</v>
      </c>
      <c r="F371" s="475">
        <v>3</v>
      </c>
      <c r="G371" s="11">
        <v>6.5</v>
      </c>
      <c r="H371" s="225">
        <v>9</v>
      </c>
      <c r="I371" s="12">
        <v>35</v>
      </c>
      <c r="J371" s="223">
        <v>5.9</v>
      </c>
      <c r="K371" s="11">
        <v>9.83</v>
      </c>
      <c r="L371" s="367">
        <v>7.2</v>
      </c>
      <c r="M371" s="114">
        <v>32.200000000000003</v>
      </c>
      <c r="N371" s="224">
        <v>7.9</v>
      </c>
      <c r="O371" s="12">
        <v>31.1</v>
      </c>
      <c r="P371" s="225">
        <v>37.200000000000003</v>
      </c>
      <c r="Q371" s="606">
        <v>86</v>
      </c>
      <c r="R371" s="224">
        <v>50</v>
      </c>
      <c r="S371" s="606">
        <v>126</v>
      </c>
      <c r="T371" s="224">
        <v>113</v>
      </c>
      <c r="U371" s="606">
        <v>66</v>
      </c>
      <c r="V371" s="224">
        <v>65</v>
      </c>
      <c r="W371" s="114">
        <v>60</v>
      </c>
      <c r="X371" s="224">
        <v>48</v>
      </c>
      <c r="Y371" s="11">
        <v>36.9</v>
      </c>
      <c r="Z371" s="607">
        <v>41.9</v>
      </c>
      <c r="AA371" s="12">
        <v>28.9</v>
      </c>
      <c r="AB371" s="225">
        <v>12.3</v>
      </c>
      <c r="AC371" s="614">
        <v>0.05</v>
      </c>
      <c r="AD371" s="478">
        <v>240</v>
      </c>
      <c r="AE371" s="644">
        <v>0</v>
      </c>
      <c r="AF371" s="610">
        <v>5453</v>
      </c>
      <c r="AG371" s="611">
        <v>3762</v>
      </c>
      <c r="AH371" s="612">
        <v>2298</v>
      </c>
      <c r="AI371" s="80"/>
      <c r="AJ371" s="3" t="s">
        <v>15</v>
      </c>
      <c r="AK371" s="893" t="s">
        <v>313</v>
      </c>
      <c r="AL371" s="138">
        <v>14</v>
      </c>
      <c r="AM371" s="228">
        <v>2.8</v>
      </c>
      <c r="AN371" s="13" t="s">
        <v>24</v>
      </c>
      <c r="AO371" s="227" t="s">
        <v>24</v>
      </c>
    </row>
    <row r="372" spans="1:41" x14ac:dyDescent="0.2">
      <c r="A372" s="1051"/>
      <c r="B372" s="389">
        <v>45711</v>
      </c>
      <c r="C372" s="432" t="str">
        <f t="shared" si="138"/>
        <v>(日)</v>
      </c>
      <c r="D372" s="531" t="s">
        <v>400</v>
      </c>
      <c r="E372" s="474">
        <v>0</v>
      </c>
      <c r="F372" s="475">
        <v>2</v>
      </c>
      <c r="G372" s="11">
        <v>8.5</v>
      </c>
      <c r="H372" s="225">
        <v>8</v>
      </c>
      <c r="I372" s="12">
        <v>35.6</v>
      </c>
      <c r="J372" s="223">
        <v>7.2</v>
      </c>
      <c r="K372" s="11">
        <v>9.86</v>
      </c>
      <c r="L372" s="367">
        <v>7.1</v>
      </c>
      <c r="M372" s="114">
        <v>36.4</v>
      </c>
      <c r="N372" s="224">
        <v>9.1</v>
      </c>
      <c r="O372" s="12">
        <v>30.6</v>
      </c>
      <c r="P372" s="225">
        <v>34.700000000000003</v>
      </c>
      <c r="Q372" s="606">
        <v>81</v>
      </c>
      <c r="R372" s="224">
        <v>45</v>
      </c>
      <c r="S372" s="606">
        <v>106</v>
      </c>
      <c r="T372" s="224">
        <v>125</v>
      </c>
      <c r="U372" s="606">
        <v>61</v>
      </c>
      <c r="V372" s="224">
        <v>65</v>
      </c>
      <c r="W372" s="114">
        <v>45</v>
      </c>
      <c r="X372" s="224">
        <v>60</v>
      </c>
      <c r="Y372" s="11">
        <v>38.299999999999997</v>
      </c>
      <c r="Z372" s="607">
        <v>43.5</v>
      </c>
      <c r="AA372" s="12">
        <v>28.4</v>
      </c>
      <c r="AB372" s="225">
        <v>13.7</v>
      </c>
      <c r="AC372" s="614">
        <v>0</v>
      </c>
      <c r="AD372" s="478">
        <v>250</v>
      </c>
      <c r="AE372" s="644">
        <v>0</v>
      </c>
      <c r="AF372" s="610">
        <v>5202</v>
      </c>
      <c r="AG372" s="611">
        <v>3910</v>
      </c>
      <c r="AH372" s="612">
        <v>2074</v>
      </c>
      <c r="AI372" s="80"/>
      <c r="AJ372" s="3" t="s">
        <v>193</v>
      </c>
      <c r="AK372" s="893" t="s">
        <v>313</v>
      </c>
      <c r="AL372" s="138">
        <v>13</v>
      </c>
      <c r="AM372" s="228">
        <v>13</v>
      </c>
      <c r="AN372" s="13" t="s">
        <v>24</v>
      </c>
      <c r="AO372" s="227" t="s">
        <v>24</v>
      </c>
    </row>
    <row r="373" spans="1:41" x14ac:dyDescent="0.2">
      <c r="A373" s="1051"/>
      <c r="B373" s="389">
        <v>45712</v>
      </c>
      <c r="C373" s="432" t="str">
        <f t="shared" si="138"/>
        <v>(月)</v>
      </c>
      <c r="D373" s="531" t="s">
        <v>400</v>
      </c>
      <c r="E373" s="474">
        <v>0</v>
      </c>
      <c r="F373" s="475">
        <v>-1</v>
      </c>
      <c r="G373" s="11">
        <v>7.5</v>
      </c>
      <c r="H373" s="225">
        <v>8.5</v>
      </c>
      <c r="I373" s="12">
        <v>36.299999999999997</v>
      </c>
      <c r="J373" s="223">
        <v>4.8</v>
      </c>
      <c r="K373" s="11">
        <v>9.76</v>
      </c>
      <c r="L373" s="367">
        <v>7.07</v>
      </c>
      <c r="M373" s="114">
        <v>37.299999999999997</v>
      </c>
      <c r="N373" s="224">
        <v>6.8</v>
      </c>
      <c r="O373" s="12">
        <v>28.2</v>
      </c>
      <c r="P373" s="225">
        <v>34.4</v>
      </c>
      <c r="Q373" s="606">
        <v>82</v>
      </c>
      <c r="R373" s="224">
        <v>40</v>
      </c>
      <c r="S373" s="606">
        <v>103</v>
      </c>
      <c r="T373" s="224">
        <v>106</v>
      </c>
      <c r="U373" s="606">
        <v>59</v>
      </c>
      <c r="V373" s="224">
        <v>60</v>
      </c>
      <c r="W373" s="114">
        <v>44</v>
      </c>
      <c r="X373" s="224">
        <v>46</v>
      </c>
      <c r="Y373" s="11">
        <v>36.9</v>
      </c>
      <c r="Z373" s="607">
        <v>36.9</v>
      </c>
      <c r="AA373" s="12">
        <v>30</v>
      </c>
      <c r="AB373" s="225">
        <v>16.100000000000001</v>
      </c>
      <c r="AC373" s="614">
        <v>0.05</v>
      </c>
      <c r="AD373" s="478">
        <v>250</v>
      </c>
      <c r="AE373" s="644">
        <v>0</v>
      </c>
      <c r="AF373" s="610">
        <v>5202</v>
      </c>
      <c r="AG373" s="611">
        <v>3910</v>
      </c>
      <c r="AH373" s="612">
        <v>2196</v>
      </c>
      <c r="AI373" s="80"/>
      <c r="AJ373" s="3" t="s">
        <v>16</v>
      </c>
      <c r="AK373" s="893" t="s">
        <v>313</v>
      </c>
      <c r="AL373" s="305">
        <v>0</v>
      </c>
      <c r="AM373" s="306">
        <v>0</v>
      </c>
      <c r="AN373" s="284" t="s">
        <v>24</v>
      </c>
      <c r="AO373" s="285" t="s">
        <v>24</v>
      </c>
    </row>
    <row r="374" spans="1:41" x14ac:dyDescent="0.2">
      <c r="A374" s="1051"/>
      <c r="B374" s="389">
        <v>45713</v>
      </c>
      <c r="C374" s="432" t="str">
        <f t="shared" si="138"/>
        <v>(火)</v>
      </c>
      <c r="D374" s="531" t="s">
        <v>400</v>
      </c>
      <c r="E374" s="474">
        <v>0</v>
      </c>
      <c r="F374" s="475">
        <v>2</v>
      </c>
      <c r="G374" s="11">
        <v>11</v>
      </c>
      <c r="H374" s="225">
        <v>8</v>
      </c>
      <c r="I374" s="12">
        <v>33.200000000000003</v>
      </c>
      <c r="J374" s="223">
        <v>6.5</v>
      </c>
      <c r="K374" s="11">
        <v>9.75</v>
      </c>
      <c r="L374" s="367">
        <v>7.03</v>
      </c>
      <c r="M374" s="114">
        <v>34.200000000000003</v>
      </c>
      <c r="N374" s="224">
        <v>8.1</v>
      </c>
      <c r="O374" s="12">
        <v>29.5</v>
      </c>
      <c r="P374" s="225">
        <v>34.9</v>
      </c>
      <c r="Q374" s="606">
        <v>82</v>
      </c>
      <c r="R374" s="224">
        <v>44</v>
      </c>
      <c r="S374" s="606">
        <v>106</v>
      </c>
      <c r="T374" s="224">
        <v>109</v>
      </c>
      <c r="U374" s="606">
        <v>60</v>
      </c>
      <c r="V374" s="224">
        <v>65</v>
      </c>
      <c r="W374" s="114">
        <v>46</v>
      </c>
      <c r="X374" s="224">
        <v>44</v>
      </c>
      <c r="Y374" s="11">
        <v>39.1</v>
      </c>
      <c r="Z374" s="607">
        <v>41.9</v>
      </c>
      <c r="AA374" s="12">
        <v>29.7</v>
      </c>
      <c r="AB374" s="225">
        <v>12.3</v>
      </c>
      <c r="AC374" s="614">
        <v>0.1</v>
      </c>
      <c r="AD374" s="478">
        <v>240</v>
      </c>
      <c r="AE374" s="644">
        <v>0</v>
      </c>
      <c r="AF374" s="610">
        <v>5964</v>
      </c>
      <c r="AG374" s="611">
        <v>3828</v>
      </c>
      <c r="AH374" s="612">
        <v>2196</v>
      </c>
      <c r="AI374" s="80"/>
      <c r="AJ374" s="3" t="s">
        <v>195</v>
      </c>
      <c r="AK374" s="893" t="s">
        <v>313</v>
      </c>
      <c r="AL374" s="140">
        <v>4.0999999999999996</v>
      </c>
      <c r="AM374" s="229">
        <v>1.9</v>
      </c>
      <c r="AN374" s="13" t="s">
        <v>24</v>
      </c>
      <c r="AO374" s="227" t="s">
        <v>24</v>
      </c>
    </row>
    <row r="375" spans="1:41" x14ac:dyDescent="0.2">
      <c r="A375" s="1051"/>
      <c r="B375" s="389">
        <v>45714</v>
      </c>
      <c r="C375" s="432" t="str">
        <f t="shared" si="138"/>
        <v>(水)</v>
      </c>
      <c r="D375" s="531" t="s">
        <v>400</v>
      </c>
      <c r="E375" s="474">
        <v>0</v>
      </c>
      <c r="F375" s="475">
        <v>5</v>
      </c>
      <c r="G375" s="11">
        <v>9</v>
      </c>
      <c r="H375" s="225">
        <v>9.5</v>
      </c>
      <c r="I375" s="12">
        <v>32.200000000000003</v>
      </c>
      <c r="J375" s="223">
        <v>6</v>
      </c>
      <c r="K375" s="11">
        <v>9.84</v>
      </c>
      <c r="L375" s="367">
        <v>7.06</v>
      </c>
      <c r="M375" s="114">
        <v>34.700000000000003</v>
      </c>
      <c r="N375" s="224">
        <v>10</v>
      </c>
      <c r="O375" s="12">
        <v>28.8</v>
      </c>
      <c r="P375" s="225">
        <v>31.4</v>
      </c>
      <c r="Q375" s="606">
        <v>76</v>
      </c>
      <c r="R375" s="224">
        <v>41</v>
      </c>
      <c r="S375" s="606">
        <v>105</v>
      </c>
      <c r="T375" s="224">
        <v>106</v>
      </c>
      <c r="U375" s="606">
        <v>55</v>
      </c>
      <c r="V375" s="224">
        <v>57</v>
      </c>
      <c r="W375" s="114">
        <v>50</v>
      </c>
      <c r="X375" s="224">
        <v>49</v>
      </c>
      <c r="Y375" s="11">
        <v>39.799999999999997</v>
      </c>
      <c r="Z375" s="607">
        <v>39.799999999999997</v>
      </c>
      <c r="AA375" s="12">
        <v>28.8</v>
      </c>
      <c r="AB375" s="225">
        <v>14.9</v>
      </c>
      <c r="AC375" s="614">
        <v>0.05</v>
      </c>
      <c r="AD375" s="478">
        <v>250</v>
      </c>
      <c r="AE375" s="644">
        <v>0</v>
      </c>
      <c r="AF375" s="610">
        <v>5759</v>
      </c>
      <c r="AG375" s="611">
        <v>3910</v>
      </c>
      <c r="AH375" s="612">
        <v>2074</v>
      </c>
      <c r="AI375" s="80"/>
      <c r="AJ375" s="3" t="s">
        <v>196</v>
      </c>
      <c r="AK375" s="893" t="s">
        <v>313</v>
      </c>
      <c r="AL375" s="307">
        <v>0.25</v>
      </c>
      <c r="AM375" s="308">
        <v>0</v>
      </c>
      <c r="AN375" s="286" t="s">
        <v>24</v>
      </c>
      <c r="AO375" s="287" t="s">
        <v>24</v>
      </c>
    </row>
    <row r="376" spans="1:41" x14ac:dyDescent="0.2">
      <c r="A376" s="1051"/>
      <c r="B376" s="389">
        <v>45715</v>
      </c>
      <c r="C376" s="432" t="str">
        <f t="shared" si="138"/>
        <v>(木)</v>
      </c>
      <c r="D376" s="531" t="s">
        <v>400</v>
      </c>
      <c r="E376" s="474">
        <v>0</v>
      </c>
      <c r="F376" s="475">
        <v>5</v>
      </c>
      <c r="G376" s="11">
        <v>9</v>
      </c>
      <c r="H376" s="225">
        <v>9.5</v>
      </c>
      <c r="I376" s="12">
        <v>27.9</v>
      </c>
      <c r="J376" s="223">
        <v>5.8</v>
      </c>
      <c r="K376" s="11">
        <v>9.75</v>
      </c>
      <c r="L376" s="367">
        <v>7.02</v>
      </c>
      <c r="M376" s="114">
        <v>32.6</v>
      </c>
      <c r="N376" s="224">
        <v>7.5</v>
      </c>
      <c r="O376" s="12">
        <v>28.2</v>
      </c>
      <c r="P376" s="225">
        <v>32</v>
      </c>
      <c r="Q376" s="606">
        <v>76</v>
      </c>
      <c r="R376" s="224">
        <v>44</v>
      </c>
      <c r="S376" s="606">
        <v>108</v>
      </c>
      <c r="T376" s="224">
        <v>107</v>
      </c>
      <c r="U376" s="606">
        <v>59</v>
      </c>
      <c r="V376" s="224">
        <v>60</v>
      </c>
      <c r="W376" s="114">
        <v>49</v>
      </c>
      <c r="X376" s="224">
        <v>47</v>
      </c>
      <c r="Y376" s="11">
        <v>36.200000000000003</v>
      </c>
      <c r="Z376" s="607">
        <v>38.299999999999997</v>
      </c>
      <c r="AA376" s="12">
        <v>26.1</v>
      </c>
      <c r="AB376" s="225">
        <v>13.9</v>
      </c>
      <c r="AC376" s="614">
        <v>0.1</v>
      </c>
      <c r="AD376" s="478">
        <v>230</v>
      </c>
      <c r="AE376" s="644">
        <v>0</v>
      </c>
      <c r="AF376" s="610">
        <v>6044</v>
      </c>
      <c r="AG376" s="611">
        <v>3600</v>
      </c>
      <c r="AH376" s="612">
        <v>2196</v>
      </c>
      <c r="AI376" s="80"/>
      <c r="AJ376" s="3" t="s">
        <v>197</v>
      </c>
      <c r="AK376" s="893" t="s">
        <v>313</v>
      </c>
      <c r="AL376" s="138">
        <v>26</v>
      </c>
      <c r="AM376" s="228">
        <v>63</v>
      </c>
      <c r="AN376" s="11" t="s">
        <v>24</v>
      </c>
      <c r="AO376" s="223" t="s">
        <v>24</v>
      </c>
    </row>
    <row r="377" spans="1:41" x14ac:dyDescent="0.2">
      <c r="A377" s="1051"/>
      <c r="B377" s="389">
        <v>45716</v>
      </c>
      <c r="C377" s="432" t="str">
        <f t="shared" si="138"/>
        <v>(金)</v>
      </c>
      <c r="D377" s="562" t="s">
        <v>400</v>
      </c>
      <c r="E377" s="508">
        <v>0</v>
      </c>
      <c r="F377" s="509">
        <v>2</v>
      </c>
      <c r="G377" s="309">
        <v>9.5</v>
      </c>
      <c r="H377" s="512">
        <v>10.5</v>
      </c>
      <c r="I377" s="511">
        <v>31.9</v>
      </c>
      <c r="J377" s="510">
        <v>5.7</v>
      </c>
      <c r="K377" s="309">
        <v>9.75</v>
      </c>
      <c r="L377" s="645">
        <v>6.99</v>
      </c>
      <c r="M377" s="646">
        <v>34.700000000000003</v>
      </c>
      <c r="N377" s="513">
        <v>8.1</v>
      </c>
      <c r="O377" s="511">
        <v>28.3</v>
      </c>
      <c r="P377" s="512">
        <v>33.1</v>
      </c>
      <c r="Q377" s="647">
        <v>60</v>
      </c>
      <c r="R377" s="513">
        <v>40</v>
      </c>
      <c r="S377" s="647">
        <v>102</v>
      </c>
      <c r="T377" s="513">
        <v>106</v>
      </c>
      <c r="U377" s="647">
        <v>54</v>
      </c>
      <c r="V377" s="513">
        <v>54</v>
      </c>
      <c r="W377" s="646">
        <v>48</v>
      </c>
      <c r="X377" s="513">
        <v>52</v>
      </c>
      <c r="Y377" s="309">
        <v>39.799999999999997</v>
      </c>
      <c r="Z377" s="648">
        <v>43.3</v>
      </c>
      <c r="AA377" s="511">
        <v>30</v>
      </c>
      <c r="AB377" s="512">
        <v>13.3</v>
      </c>
      <c r="AC377" s="649">
        <v>0.05</v>
      </c>
      <c r="AD377" s="515">
        <v>240</v>
      </c>
      <c r="AE377" s="650">
        <v>0</v>
      </c>
      <c r="AF377" s="548">
        <v>5946</v>
      </c>
      <c r="AG377" s="651">
        <v>3995</v>
      </c>
      <c r="AH377" s="705">
        <v>2440</v>
      </c>
      <c r="AI377" s="120"/>
      <c r="AJ377" s="3" t="s">
        <v>17</v>
      </c>
      <c r="AK377" s="893" t="s">
        <v>313</v>
      </c>
      <c r="AL377" s="138">
        <v>13</v>
      </c>
      <c r="AM377" s="228">
        <v>13</v>
      </c>
      <c r="AN377" s="11" t="s">
        <v>24</v>
      </c>
      <c r="AO377" s="223" t="s">
        <v>24</v>
      </c>
    </row>
    <row r="378" spans="1:41" x14ac:dyDescent="0.2">
      <c r="A378" s="1051"/>
      <c r="B378" s="1043" t="s">
        <v>239</v>
      </c>
      <c r="C378" s="1043"/>
      <c r="D378" s="479"/>
      <c r="E378" s="464">
        <f>MAX(E350:E377)</f>
        <v>6.1</v>
      </c>
      <c r="F378" s="480">
        <f t="shared" ref="F378:AH378" si="139">IF(COUNT(F350:F377)=0,"",MAX(F350:F377))</f>
        <v>6</v>
      </c>
      <c r="G378" s="10">
        <f t="shared" si="139"/>
        <v>11</v>
      </c>
      <c r="H378" s="222">
        <f t="shared" si="139"/>
        <v>12</v>
      </c>
      <c r="I378" s="466">
        <f t="shared" si="139"/>
        <v>52.2</v>
      </c>
      <c r="J378" s="467">
        <f t="shared" si="139"/>
        <v>9.9</v>
      </c>
      <c r="K378" s="10">
        <f t="shared" si="139"/>
        <v>9.89</v>
      </c>
      <c r="L378" s="615">
        <f t="shared" si="139"/>
        <v>7.23</v>
      </c>
      <c r="M378" s="599">
        <f t="shared" si="139"/>
        <v>66.3</v>
      </c>
      <c r="N378" s="598">
        <f t="shared" si="139"/>
        <v>11.7</v>
      </c>
      <c r="O378" s="466">
        <f t="shared" si="139"/>
        <v>31.1</v>
      </c>
      <c r="P378" s="467">
        <f t="shared" si="139"/>
        <v>37.200000000000003</v>
      </c>
      <c r="Q378" s="598">
        <f t="shared" si="139"/>
        <v>89</v>
      </c>
      <c r="R378" s="468">
        <f t="shared" si="139"/>
        <v>54</v>
      </c>
      <c r="S378" s="598">
        <f t="shared" si="139"/>
        <v>126</v>
      </c>
      <c r="T378" s="468">
        <f t="shared" si="139"/>
        <v>125</v>
      </c>
      <c r="U378" s="599">
        <f t="shared" si="139"/>
        <v>70</v>
      </c>
      <c r="V378" s="468">
        <f t="shared" si="139"/>
        <v>68</v>
      </c>
      <c r="W378" s="599">
        <f t="shared" si="139"/>
        <v>60</v>
      </c>
      <c r="X378" s="468">
        <f t="shared" si="139"/>
        <v>60</v>
      </c>
      <c r="Y378" s="600">
        <f t="shared" si="139"/>
        <v>44</v>
      </c>
      <c r="Z378" s="222">
        <f t="shared" si="139"/>
        <v>43.5</v>
      </c>
      <c r="AA378" s="10">
        <f t="shared" si="139"/>
        <v>33.799999999999997</v>
      </c>
      <c r="AB378" s="600">
        <f t="shared" si="139"/>
        <v>16.100000000000001</v>
      </c>
      <c r="AC378" s="618">
        <f t="shared" si="139"/>
        <v>0.1</v>
      </c>
      <c r="AD378" s="484">
        <f t="shared" si="139"/>
        <v>250</v>
      </c>
      <c r="AE378" s="619">
        <f t="shared" si="139"/>
        <v>0.21</v>
      </c>
      <c r="AF378" s="1027">
        <f t="shared" si="139"/>
        <v>6864</v>
      </c>
      <c r="AG378" s="1028">
        <f t="shared" si="139"/>
        <v>3995</v>
      </c>
      <c r="AH378" s="1029">
        <f t="shared" si="139"/>
        <v>2440</v>
      </c>
      <c r="AI378" s="80"/>
      <c r="AJ378" s="290"/>
      <c r="AK378" s="897"/>
      <c r="AL378" s="366"/>
      <c r="AM378" s="367"/>
      <c r="AN378" s="366"/>
      <c r="AO378" s="223"/>
    </row>
    <row r="379" spans="1:41" x14ac:dyDescent="0.2">
      <c r="A379" s="1051"/>
      <c r="B379" s="1044" t="s">
        <v>240</v>
      </c>
      <c r="C379" s="1044"/>
      <c r="D379" s="233"/>
      <c r="E379" s="234"/>
      <c r="F379" s="487">
        <f t="shared" ref="F379:AE379" si="140">IF(COUNT(F350:F377)=0,"",MIN(F350:F377))</f>
        <v>-3</v>
      </c>
      <c r="G379" s="11">
        <f t="shared" si="140"/>
        <v>5.5</v>
      </c>
      <c r="H379" s="223">
        <f t="shared" si="140"/>
        <v>6</v>
      </c>
      <c r="I379" s="12">
        <f t="shared" si="140"/>
        <v>19.3</v>
      </c>
      <c r="J379" s="225">
        <f t="shared" si="140"/>
        <v>3.3</v>
      </c>
      <c r="K379" s="11">
        <f t="shared" si="140"/>
        <v>9.4</v>
      </c>
      <c r="L379" s="367">
        <f t="shared" si="140"/>
        <v>6.86</v>
      </c>
      <c r="M379" s="114">
        <f t="shared" si="140"/>
        <v>20.3</v>
      </c>
      <c r="N379" s="606">
        <f t="shared" si="140"/>
        <v>3.5</v>
      </c>
      <c r="O379" s="12">
        <f t="shared" si="140"/>
        <v>26.7</v>
      </c>
      <c r="P379" s="225">
        <f t="shared" si="140"/>
        <v>29.9</v>
      </c>
      <c r="Q379" s="606">
        <f t="shared" si="140"/>
        <v>50</v>
      </c>
      <c r="R379" s="224">
        <f t="shared" si="140"/>
        <v>38</v>
      </c>
      <c r="S379" s="606">
        <f t="shared" si="140"/>
        <v>96</v>
      </c>
      <c r="T379" s="224">
        <f t="shared" si="140"/>
        <v>100</v>
      </c>
      <c r="U379" s="114">
        <f t="shared" si="140"/>
        <v>50</v>
      </c>
      <c r="V379" s="224">
        <f t="shared" si="140"/>
        <v>52</v>
      </c>
      <c r="W379" s="114">
        <f t="shared" si="140"/>
        <v>30</v>
      </c>
      <c r="X379" s="224">
        <f t="shared" si="140"/>
        <v>43</v>
      </c>
      <c r="Y379" s="626">
        <f t="shared" si="140"/>
        <v>32.700000000000003</v>
      </c>
      <c r="Z379" s="666">
        <f t="shared" si="140"/>
        <v>34.1</v>
      </c>
      <c r="AA379" s="625">
        <f t="shared" si="140"/>
        <v>19</v>
      </c>
      <c r="AB379" s="626">
        <f t="shared" si="140"/>
        <v>9.8000000000000007</v>
      </c>
      <c r="AC379" s="627">
        <f t="shared" si="140"/>
        <v>0</v>
      </c>
      <c r="AD379" s="491">
        <f t="shared" si="140"/>
        <v>210</v>
      </c>
      <c r="AE379" s="628">
        <f t="shared" si="140"/>
        <v>0</v>
      </c>
      <c r="AF379" s="674"/>
      <c r="AG379" s="675"/>
      <c r="AH379" s="708"/>
      <c r="AI379" s="80"/>
      <c r="AJ379" s="104" t="s">
        <v>238</v>
      </c>
      <c r="AK379" s="896"/>
      <c r="AL379" s="107"/>
      <c r="AM379" s="107"/>
      <c r="AN379" s="107"/>
      <c r="AO379" s="718"/>
    </row>
    <row r="380" spans="1:41" x14ac:dyDescent="0.2">
      <c r="A380" s="1051"/>
      <c r="B380" s="1044" t="s">
        <v>241</v>
      </c>
      <c r="C380" s="1044"/>
      <c r="D380" s="416"/>
      <c r="E380" s="235"/>
      <c r="F380" s="494">
        <f t="shared" ref="F380:AE380" si="141">IF(COUNT(F350:F377)=0,"",AVERAGE(F350:F377))</f>
        <v>1.9642857142857142</v>
      </c>
      <c r="G380" s="309">
        <f t="shared" si="141"/>
        <v>8.1785714285714288</v>
      </c>
      <c r="H380" s="510">
        <f t="shared" si="141"/>
        <v>8.5892857142857135</v>
      </c>
      <c r="I380" s="511">
        <f t="shared" si="141"/>
        <v>32.867857142857147</v>
      </c>
      <c r="J380" s="512">
        <f t="shared" si="141"/>
        <v>5.5642857142857158</v>
      </c>
      <c r="K380" s="309">
        <f t="shared" si="141"/>
        <v>9.6982142857142879</v>
      </c>
      <c r="L380" s="645">
        <f t="shared" si="141"/>
        <v>7.0496428571428567</v>
      </c>
      <c r="M380" s="646">
        <f t="shared" si="141"/>
        <v>33.642857142857146</v>
      </c>
      <c r="N380" s="647">
        <f t="shared" si="141"/>
        <v>7.507142857142858</v>
      </c>
      <c r="O380" s="511">
        <f t="shared" si="141"/>
        <v>28.95</v>
      </c>
      <c r="P380" s="512">
        <f t="shared" si="141"/>
        <v>32.964285714285715</v>
      </c>
      <c r="Q380" s="647">
        <f t="shared" si="141"/>
        <v>76.571428571428569</v>
      </c>
      <c r="R380" s="224">
        <f t="shared" si="141"/>
        <v>45.5</v>
      </c>
      <c r="S380" s="647">
        <f t="shared" si="141"/>
        <v>106.67857142857143</v>
      </c>
      <c r="T380" s="513">
        <f t="shared" si="141"/>
        <v>108.35714285714286</v>
      </c>
      <c r="U380" s="114">
        <f t="shared" si="141"/>
        <v>59.75</v>
      </c>
      <c r="V380" s="224">
        <f t="shared" si="141"/>
        <v>60.714285714285715</v>
      </c>
      <c r="W380" s="114">
        <f t="shared" si="141"/>
        <v>46.928571428571431</v>
      </c>
      <c r="X380" s="224">
        <f t="shared" si="141"/>
        <v>47.642857142857146</v>
      </c>
      <c r="Y380" s="626">
        <f t="shared" si="141"/>
        <v>36.392857142857146</v>
      </c>
      <c r="Z380" s="666">
        <f t="shared" si="141"/>
        <v>38.199999999999989</v>
      </c>
      <c r="AA380" s="625">
        <f t="shared" si="141"/>
        <v>27.046428571428574</v>
      </c>
      <c r="AB380" s="626">
        <f t="shared" si="141"/>
        <v>12.60357142857143</v>
      </c>
      <c r="AC380" s="627">
        <f t="shared" si="141"/>
        <v>6.0714285714285735E-2</v>
      </c>
      <c r="AD380" s="495">
        <f t="shared" si="141"/>
        <v>235.71428571428572</v>
      </c>
      <c r="AE380" s="628">
        <f t="shared" si="141"/>
        <v>7.4999999999999997E-3</v>
      </c>
      <c r="AF380" s="674"/>
      <c r="AG380" s="675"/>
      <c r="AH380" s="709"/>
      <c r="AI380" s="80"/>
      <c r="AJ380" s="719" t="s">
        <v>304</v>
      </c>
      <c r="AK380" s="720"/>
      <c r="AL380" s="720"/>
      <c r="AM380" s="720"/>
      <c r="AN380" s="720"/>
      <c r="AO380" s="721"/>
    </row>
    <row r="381" spans="1:41" x14ac:dyDescent="0.2">
      <c r="A381" s="1056"/>
      <c r="B381" s="1045" t="s">
        <v>242</v>
      </c>
      <c r="C381" s="1045"/>
      <c r="D381" s="394"/>
      <c r="E381" s="497">
        <f>SUM(E350:E377)</f>
        <v>6.22</v>
      </c>
      <c r="F381" s="236"/>
      <c r="G381" s="236"/>
      <c r="H381" s="498"/>
      <c r="I381" s="236"/>
      <c r="J381" s="498"/>
      <c r="K381" s="500"/>
      <c r="L381" s="500"/>
      <c r="M381" s="634"/>
      <c r="N381" s="526"/>
      <c r="O381" s="524"/>
      <c r="P381" s="502"/>
      <c r="Q381" s="503"/>
      <c r="R381" s="633"/>
      <c r="S381" s="632"/>
      <c r="T381" s="526"/>
      <c r="U381" s="503"/>
      <c r="V381" s="526"/>
      <c r="W381" s="634"/>
      <c r="X381" s="526"/>
      <c r="Y381" s="499"/>
      <c r="Z381" s="710"/>
      <c r="AA381" s="711"/>
      <c r="AB381" s="712"/>
      <c r="AC381" s="638"/>
      <c r="AD381" s="238"/>
      <c r="AE381" s="639"/>
      <c r="AF381" s="506">
        <f>SUM(AF350:AF377)</f>
        <v>159819</v>
      </c>
      <c r="AG381" s="690">
        <f>SUM(AG350:AG377)</f>
        <v>102226</v>
      </c>
      <c r="AH381" s="641">
        <f>SUM(AH350:AH377)</f>
        <v>61690</v>
      </c>
      <c r="AI381" s="80"/>
      <c r="AJ381" s="725"/>
      <c r="AK381" s="894"/>
      <c r="AL381" s="726"/>
      <c r="AM381" s="726"/>
      <c r="AN381" s="726"/>
      <c r="AO381" s="727"/>
    </row>
    <row r="382" spans="1:41" ht="13.5" customHeight="1" x14ac:dyDescent="0.2">
      <c r="A382" s="1057" t="s">
        <v>252</v>
      </c>
      <c r="B382" s="327">
        <v>45717</v>
      </c>
      <c r="C382" s="431" t="str">
        <f>IF(B382="","",IF(WEEKDAY(B382)=1,"(日)",IF(WEEKDAY(B382)=2,"(月)",IF(WEEKDAY(B382)=3,"(火)",IF(WEEKDAY(B382)=4,"(水)",IF(WEEKDAY(B382)=5,"(木)",IF(WEEKDAY(B382)=6,"(金)","(土)")))))))</f>
        <v>(土)</v>
      </c>
      <c r="D382" s="463" t="s">
        <v>400</v>
      </c>
      <c r="E382" s="464">
        <v>0</v>
      </c>
      <c r="F382" s="465">
        <v>7</v>
      </c>
      <c r="G382" s="10">
        <v>11.5</v>
      </c>
      <c r="H382" s="222">
        <v>11</v>
      </c>
      <c r="I382" s="466">
        <v>27.7</v>
      </c>
      <c r="J382" s="467">
        <v>6.3</v>
      </c>
      <c r="K382" s="10">
        <v>9.76</v>
      </c>
      <c r="L382" s="615">
        <v>6.93</v>
      </c>
      <c r="M382" s="599">
        <v>34.799999999999997</v>
      </c>
      <c r="N382" s="468">
        <v>6.8</v>
      </c>
      <c r="O382" s="466">
        <v>26.5</v>
      </c>
      <c r="P382" s="467">
        <v>30.7</v>
      </c>
      <c r="Q382" s="598">
        <v>72</v>
      </c>
      <c r="R382" s="468">
        <v>41</v>
      </c>
      <c r="S382" s="598">
        <v>102</v>
      </c>
      <c r="T382" s="468">
        <v>104</v>
      </c>
      <c r="U382" s="598">
        <v>52</v>
      </c>
      <c r="V382" s="468">
        <v>60</v>
      </c>
      <c r="W382" s="599">
        <v>50</v>
      </c>
      <c r="X382" s="468">
        <v>44</v>
      </c>
      <c r="Y382" s="10">
        <v>38.299999999999997</v>
      </c>
      <c r="Z382" s="600">
        <v>40.5</v>
      </c>
      <c r="AA382" s="466">
        <v>30.9</v>
      </c>
      <c r="AB382" s="467">
        <v>11.7</v>
      </c>
      <c r="AC382" s="642">
        <v>0</v>
      </c>
      <c r="AD382" s="472">
        <v>230</v>
      </c>
      <c r="AE382" s="643">
        <v>0</v>
      </c>
      <c r="AF382" s="603">
        <v>5950</v>
      </c>
      <c r="AG382" s="604">
        <v>3467</v>
      </c>
      <c r="AH382" s="890">
        <v>1522</v>
      </c>
      <c r="AI382" s="80"/>
      <c r="AJ382" s="270" t="s">
        <v>286</v>
      </c>
      <c r="AK382" s="342"/>
      <c r="AL382" s="1080">
        <v>45729</v>
      </c>
      <c r="AM382" s="1081"/>
      <c r="AN382" s="1076">
        <v>45737</v>
      </c>
      <c r="AO382" s="1077"/>
    </row>
    <row r="383" spans="1:41" x14ac:dyDescent="0.2">
      <c r="A383" s="1057"/>
      <c r="B383" s="389">
        <v>45718</v>
      </c>
      <c r="C383" s="432" t="str">
        <f t="shared" ref="C383:C412" si="142">IF(B383="","",IF(WEEKDAY(B383)=1,"(日)",IF(WEEKDAY(B383)=2,"(月)",IF(WEEKDAY(B383)=3,"(火)",IF(WEEKDAY(B383)=4,"(水)",IF(WEEKDAY(B383)=5,"(木)",IF(WEEKDAY(B383)=6,"(金)","(土)")))))))</f>
        <v>(日)</v>
      </c>
      <c r="D383" s="473" t="s">
        <v>400</v>
      </c>
      <c r="E383" s="474">
        <v>0</v>
      </c>
      <c r="F383" s="475">
        <v>6</v>
      </c>
      <c r="G383" s="11">
        <v>12</v>
      </c>
      <c r="H383" s="223">
        <v>11.5</v>
      </c>
      <c r="I383" s="12">
        <v>26.7</v>
      </c>
      <c r="J383" s="225">
        <v>5.7</v>
      </c>
      <c r="K383" s="11">
        <v>9.9600000000000009</v>
      </c>
      <c r="L383" s="367">
        <v>6.91</v>
      </c>
      <c r="M383" s="114">
        <v>35.1</v>
      </c>
      <c r="N383" s="224">
        <v>7.8</v>
      </c>
      <c r="O383" s="12">
        <v>30.1</v>
      </c>
      <c r="P383" s="225">
        <v>35</v>
      </c>
      <c r="Q383" s="606">
        <v>74</v>
      </c>
      <c r="R383" s="224">
        <v>40</v>
      </c>
      <c r="S383" s="606">
        <v>96</v>
      </c>
      <c r="T383" s="224">
        <v>100</v>
      </c>
      <c r="U383" s="606">
        <v>54</v>
      </c>
      <c r="V383" s="224">
        <v>56</v>
      </c>
      <c r="W383" s="114">
        <v>42</v>
      </c>
      <c r="X383" s="224">
        <v>44</v>
      </c>
      <c r="Y383" s="11">
        <v>42.6</v>
      </c>
      <c r="Z383" s="607">
        <v>42.6</v>
      </c>
      <c r="AA383" s="12">
        <v>30.7</v>
      </c>
      <c r="AB383" s="225">
        <v>11.4</v>
      </c>
      <c r="AC383" s="614">
        <v>0.1</v>
      </c>
      <c r="AD383" s="478">
        <v>230</v>
      </c>
      <c r="AE383" s="644">
        <v>0</v>
      </c>
      <c r="AF383" s="610">
        <v>5387</v>
      </c>
      <c r="AG383" s="611">
        <v>3493</v>
      </c>
      <c r="AH383" s="624">
        <v>1952</v>
      </c>
      <c r="AI383" s="80"/>
      <c r="AJ383" s="313" t="s">
        <v>2</v>
      </c>
      <c r="AK383" s="344" t="s">
        <v>305</v>
      </c>
      <c r="AL383" s="1078">
        <v>10</v>
      </c>
      <c r="AM383" s="1079"/>
      <c r="AN383" s="1078">
        <v>2</v>
      </c>
      <c r="AO383" s="1079"/>
    </row>
    <row r="384" spans="1:41" x14ac:dyDescent="0.2">
      <c r="A384" s="1057"/>
      <c r="B384" s="389">
        <v>45719</v>
      </c>
      <c r="C384" s="432" t="str">
        <f t="shared" si="142"/>
        <v>(月)</v>
      </c>
      <c r="D384" s="473" t="s">
        <v>402</v>
      </c>
      <c r="E384" s="474">
        <v>27.4</v>
      </c>
      <c r="F384" s="475">
        <v>8</v>
      </c>
      <c r="G384" s="11">
        <v>12.5</v>
      </c>
      <c r="H384" s="223">
        <v>13</v>
      </c>
      <c r="I384" s="12">
        <v>38</v>
      </c>
      <c r="J384" s="225">
        <v>4.3</v>
      </c>
      <c r="K384" s="11">
        <v>9.6999999999999993</v>
      </c>
      <c r="L384" s="367">
        <v>6.95</v>
      </c>
      <c r="M384" s="114">
        <v>52</v>
      </c>
      <c r="N384" s="224">
        <v>8</v>
      </c>
      <c r="O384" s="12">
        <v>28.6</v>
      </c>
      <c r="P384" s="225">
        <v>35.1</v>
      </c>
      <c r="Q384" s="606">
        <v>72</v>
      </c>
      <c r="R384" s="224">
        <v>40</v>
      </c>
      <c r="S384" s="606">
        <v>98</v>
      </c>
      <c r="T384" s="224">
        <v>100</v>
      </c>
      <c r="U384" s="606">
        <v>52</v>
      </c>
      <c r="V384" s="224">
        <v>55</v>
      </c>
      <c r="W384" s="114">
        <v>46</v>
      </c>
      <c r="X384" s="224">
        <v>45</v>
      </c>
      <c r="Y384" s="11">
        <v>40.5</v>
      </c>
      <c r="Z384" s="607">
        <v>39.1</v>
      </c>
      <c r="AA384" s="12">
        <v>32.5</v>
      </c>
      <c r="AB384" s="225">
        <v>12.6</v>
      </c>
      <c r="AC384" s="614">
        <v>0</v>
      </c>
      <c r="AD384" s="478">
        <v>230</v>
      </c>
      <c r="AE384" s="644">
        <v>0</v>
      </c>
      <c r="AF384" s="610">
        <v>5659</v>
      </c>
      <c r="AG384" s="611">
        <v>3412</v>
      </c>
      <c r="AH384" s="624">
        <v>2196</v>
      </c>
      <c r="AI384" s="80"/>
      <c r="AJ384" s="4" t="s">
        <v>19</v>
      </c>
      <c r="AK384" s="5" t="s">
        <v>20</v>
      </c>
      <c r="AL384" s="6" t="s">
        <v>21</v>
      </c>
      <c r="AM384" s="5" t="s">
        <v>22</v>
      </c>
      <c r="AN384" s="6" t="s">
        <v>21</v>
      </c>
      <c r="AO384" s="5" t="s">
        <v>22</v>
      </c>
    </row>
    <row r="385" spans="1:41" x14ac:dyDescent="0.2">
      <c r="A385" s="1057"/>
      <c r="B385" s="389">
        <v>45720</v>
      </c>
      <c r="C385" s="432" t="str">
        <f t="shared" si="142"/>
        <v>(火)</v>
      </c>
      <c r="D385" s="473" t="s">
        <v>409</v>
      </c>
      <c r="E385" s="474">
        <v>10.8</v>
      </c>
      <c r="F385" s="475">
        <v>1</v>
      </c>
      <c r="G385" s="11">
        <v>7.5</v>
      </c>
      <c r="H385" s="223">
        <v>10</v>
      </c>
      <c r="I385" s="12">
        <v>36.4</v>
      </c>
      <c r="J385" s="225">
        <v>3.9</v>
      </c>
      <c r="K385" s="11">
        <v>9.15</v>
      </c>
      <c r="L385" s="367">
        <v>7.2</v>
      </c>
      <c r="M385" s="114">
        <v>46.3</v>
      </c>
      <c r="N385" s="224">
        <v>7.2</v>
      </c>
      <c r="O385" s="12">
        <v>26.5</v>
      </c>
      <c r="P385" s="225">
        <v>31.2</v>
      </c>
      <c r="Q385" s="606">
        <v>68</v>
      </c>
      <c r="R385" s="224">
        <v>46</v>
      </c>
      <c r="S385" s="606">
        <v>92</v>
      </c>
      <c r="T385" s="224">
        <v>98</v>
      </c>
      <c r="U385" s="606">
        <v>54</v>
      </c>
      <c r="V385" s="224">
        <v>56</v>
      </c>
      <c r="W385" s="114">
        <v>38</v>
      </c>
      <c r="X385" s="224">
        <v>42</v>
      </c>
      <c r="Y385" s="11">
        <v>32.700000000000003</v>
      </c>
      <c r="Z385" s="607">
        <v>32</v>
      </c>
      <c r="AA385" s="12">
        <v>26.9</v>
      </c>
      <c r="AB385" s="225">
        <v>10.4</v>
      </c>
      <c r="AC385" s="614">
        <v>0.05</v>
      </c>
      <c r="AD385" s="478">
        <v>220</v>
      </c>
      <c r="AE385" s="644">
        <v>0.31</v>
      </c>
      <c r="AF385" s="610">
        <v>5573</v>
      </c>
      <c r="AG385" s="611">
        <v>2662</v>
      </c>
      <c r="AH385" s="624">
        <v>2074</v>
      </c>
      <c r="AI385" s="80"/>
      <c r="AJ385" s="2" t="s">
        <v>182</v>
      </c>
      <c r="AK385" s="396" t="s">
        <v>11</v>
      </c>
      <c r="AL385" s="10">
        <v>13.5</v>
      </c>
      <c r="AM385" s="222">
        <v>10</v>
      </c>
      <c r="AN385" s="10">
        <v>10.5</v>
      </c>
      <c r="AO385" s="222">
        <v>11</v>
      </c>
    </row>
    <row r="386" spans="1:41" x14ac:dyDescent="0.2">
      <c r="A386" s="1057"/>
      <c r="B386" s="389">
        <v>45721</v>
      </c>
      <c r="C386" s="432" t="str">
        <f t="shared" si="142"/>
        <v>(水)</v>
      </c>
      <c r="D386" s="473" t="s">
        <v>402</v>
      </c>
      <c r="E386" s="474">
        <v>15</v>
      </c>
      <c r="F386" s="475">
        <v>3</v>
      </c>
      <c r="G386" s="11">
        <v>7.5</v>
      </c>
      <c r="H386" s="223">
        <v>9</v>
      </c>
      <c r="I386" s="12">
        <v>21.1</v>
      </c>
      <c r="J386" s="225">
        <v>4.5</v>
      </c>
      <c r="K386" s="11">
        <v>9.4600000000000009</v>
      </c>
      <c r="L386" s="367">
        <v>7.1</v>
      </c>
      <c r="M386" s="114">
        <v>33.5</v>
      </c>
      <c r="N386" s="224">
        <v>8.1999999999999993</v>
      </c>
      <c r="O386" s="12">
        <v>25.6</v>
      </c>
      <c r="P386" s="225">
        <v>31.1</v>
      </c>
      <c r="Q386" s="606">
        <v>68</v>
      </c>
      <c r="R386" s="224">
        <v>50</v>
      </c>
      <c r="S386" s="606">
        <v>96</v>
      </c>
      <c r="T386" s="224">
        <v>102</v>
      </c>
      <c r="U386" s="606">
        <v>60</v>
      </c>
      <c r="V386" s="224">
        <v>61</v>
      </c>
      <c r="W386" s="114">
        <v>36</v>
      </c>
      <c r="X386" s="224">
        <v>41</v>
      </c>
      <c r="Y386" s="11">
        <v>32.700000000000003</v>
      </c>
      <c r="Z386" s="607">
        <v>33.4</v>
      </c>
      <c r="AA386" s="12">
        <v>23.7</v>
      </c>
      <c r="AB386" s="225">
        <v>11.4</v>
      </c>
      <c r="AC386" s="614">
        <v>0.1</v>
      </c>
      <c r="AD386" s="478">
        <v>230</v>
      </c>
      <c r="AE386" s="644">
        <v>0</v>
      </c>
      <c r="AF386" s="610">
        <v>5574</v>
      </c>
      <c r="AG386" s="611">
        <v>2419</v>
      </c>
      <c r="AH386" s="624">
        <v>2010</v>
      </c>
      <c r="AI386" s="80"/>
      <c r="AJ386" s="3" t="s">
        <v>183</v>
      </c>
      <c r="AK386" s="893" t="s">
        <v>184</v>
      </c>
      <c r="AL386" s="11">
        <v>17.600000000000001</v>
      </c>
      <c r="AM386" s="223">
        <v>8</v>
      </c>
      <c r="AN386" s="11">
        <v>28.2</v>
      </c>
      <c r="AO386" s="223">
        <v>7.8</v>
      </c>
    </row>
    <row r="387" spans="1:41" x14ac:dyDescent="0.2">
      <c r="A387" s="1057"/>
      <c r="B387" s="389">
        <v>45722</v>
      </c>
      <c r="C387" s="432" t="str">
        <f t="shared" si="142"/>
        <v>(木)</v>
      </c>
      <c r="D387" s="473" t="s">
        <v>409</v>
      </c>
      <c r="E387" s="474">
        <v>0.4</v>
      </c>
      <c r="F387" s="475">
        <v>6</v>
      </c>
      <c r="G387" s="11">
        <v>9</v>
      </c>
      <c r="H387" s="223">
        <v>9.5</v>
      </c>
      <c r="I387" s="12">
        <v>15.4</v>
      </c>
      <c r="J387" s="225">
        <v>3.8</v>
      </c>
      <c r="K387" s="11">
        <v>9.42</v>
      </c>
      <c r="L387" s="367">
        <v>7.25</v>
      </c>
      <c r="M387" s="114">
        <v>26.6</v>
      </c>
      <c r="N387" s="224">
        <v>9.1999999999999993</v>
      </c>
      <c r="O387" s="12">
        <v>27.6</v>
      </c>
      <c r="P387" s="225">
        <v>29.5</v>
      </c>
      <c r="Q387" s="606">
        <v>66</v>
      </c>
      <c r="R387" s="224">
        <v>50</v>
      </c>
      <c r="S387" s="606">
        <v>98</v>
      </c>
      <c r="T387" s="224">
        <v>105</v>
      </c>
      <c r="U387" s="606">
        <v>59</v>
      </c>
      <c r="V387" s="224">
        <v>60</v>
      </c>
      <c r="W387" s="114">
        <v>39</v>
      </c>
      <c r="X387" s="224">
        <v>45</v>
      </c>
      <c r="Y387" s="11">
        <v>30.5</v>
      </c>
      <c r="Z387" s="607">
        <v>32</v>
      </c>
      <c r="AA387" s="12">
        <v>19.3</v>
      </c>
      <c r="AB387" s="225">
        <v>13.6</v>
      </c>
      <c r="AC387" s="614">
        <v>0.05</v>
      </c>
      <c r="AD387" s="478">
        <v>230</v>
      </c>
      <c r="AE387" s="644">
        <v>0</v>
      </c>
      <c r="AF387" s="610">
        <v>5017</v>
      </c>
      <c r="AG387" s="611">
        <v>2431</v>
      </c>
      <c r="AH387" s="624">
        <v>2196</v>
      </c>
      <c r="AI387" s="80"/>
      <c r="AJ387" s="3" t="s">
        <v>12</v>
      </c>
      <c r="AK387" s="893"/>
      <c r="AL387" s="11">
        <v>9.66</v>
      </c>
      <c r="AM387" s="223">
        <v>7.2</v>
      </c>
      <c r="AN387" s="11">
        <v>9.7799999999999994</v>
      </c>
      <c r="AO387" s="223">
        <v>7.24</v>
      </c>
    </row>
    <row r="388" spans="1:41" x14ac:dyDescent="0.2">
      <c r="A388" s="1057"/>
      <c r="B388" s="389">
        <v>45723</v>
      </c>
      <c r="C388" s="432" t="str">
        <f t="shared" si="142"/>
        <v>(金)</v>
      </c>
      <c r="D388" s="473" t="s">
        <v>400</v>
      </c>
      <c r="E388" s="474">
        <v>0</v>
      </c>
      <c r="F388" s="475">
        <v>5</v>
      </c>
      <c r="G388" s="11">
        <v>8</v>
      </c>
      <c r="H388" s="223">
        <v>8.5</v>
      </c>
      <c r="I388" s="12">
        <v>14.8</v>
      </c>
      <c r="J388" s="225">
        <v>4.5999999999999996</v>
      </c>
      <c r="K388" s="11">
        <v>8.65</v>
      </c>
      <c r="L388" s="367">
        <v>7.4</v>
      </c>
      <c r="M388" s="114">
        <v>25.1</v>
      </c>
      <c r="N388" s="224">
        <v>8.3000000000000007</v>
      </c>
      <c r="O388" s="12">
        <v>30.4</v>
      </c>
      <c r="P388" s="225">
        <v>31.7</v>
      </c>
      <c r="Q388" s="606">
        <v>81</v>
      </c>
      <c r="R388" s="224">
        <v>47</v>
      </c>
      <c r="S388" s="606">
        <v>113</v>
      </c>
      <c r="T388" s="224">
        <v>116</v>
      </c>
      <c r="U388" s="606">
        <v>67</v>
      </c>
      <c r="V388" s="224">
        <v>74</v>
      </c>
      <c r="W388" s="114">
        <v>46</v>
      </c>
      <c r="X388" s="224">
        <v>42</v>
      </c>
      <c r="Y388" s="11">
        <v>31.2</v>
      </c>
      <c r="Z388" s="607">
        <v>33.700000000000003</v>
      </c>
      <c r="AA388" s="12">
        <v>19</v>
      </c>
      <c r="AB388" s="225">
        <v>12.3</v>
      </c>
      <c r="AC388" s="614">
        <v>0</v>
      </c>
      <c r="AD388" s="478">
        <v>230</v>
      </c>
      <c r="AE388" s="644">
        <v>0</v>
      </c>
      <c r="AF388" s="610">
        <v>4274</v>
      </c>
      <c r="AG388" s="611">
        <v>2749</v>
      </c>
      <c r="AH388" s="624">
        <v>2196</v>
      </c>
      <c r="AI388" s="80"/>
      <c r="AJ388" s="3" t="s">
        <v>198</v>
      </c>
      <c r="AK388" s="893" t="s">
        <v>184</v>
      </c>
      <c r="AL388" s="114">
        <v>23.9</v>
      </c>
      <c r="AM388" s="224">
        <v>8</v>
      </c>
      <c r="AN388" s="114">
        <v>32</v>
      </c>
      <c r="AO388" s="224">
        <v>7</v>
      </c>
    </row>
    <row r="389" spans="1:41" x14ac:dyDescent="0.2">
      <c r="A389" s="1057"/>
      <c r="B389" s="389">
        <v>45724</v>
      </c>
      <c r="C389" s="432" t="str">
        <f t="shared" si="142"/>
        <v>(土)</v>
      </c>
      <c r="D389" s="473" t="s">
        <v>409</v>
      </c>
      <c r="E389" s="474">
        <v>4.7</v>
      </c>
      <c r="F389" s="475">
        <v>2</v>
      </c>
      <c r="G389" s="11">
        <v>8.5</v>
      </c>
      <c r="H389" s="223">
        <v>9</v>
      </c>
      <c r="I389" s="12">
        <v>16.100000000000001</v>
      </c>
      <c r="J389" s="225">
        <v>4.8</v>
      </c>
      <c r="K389" s="11">
        <v>8.3000000000000007</v>
      </c>
      <c r="L389" s="367">
        <v>7.27</v>
      </c>
      <c r="M389" s="114">
        <v>29.4</v>
      </c>
      <c r="N389" s="224">
        <v>9.6999999999999993</v>
      </c>
      <c r="O389" s="12">
        <v>30</v>
      </c>
      <c r="P389" s="225">
        <v>30.8</v>
      </c>
      <c r="Q389" s="606">
        <v>74</v>
      </c>
      <c r="R389" s="224">
        <v>50</v>
      </c>
      <c r="S389" s="606">
        <v>114</v>
      </c>
      <c r="T389" s="224">
        <v>112</v>
      </c>
      <c r="U389" s="606">
        <v>70</v>
      </c>
      <c r="V389" s="224">
        <v>72</v>
      </c>
      <c r="W389" s="114">
        <v>44</v>
      </c>
      <c r="X389" s="224">
        <v>40</v>
      </c>
      <c r="Y389" s="11">
        <v>26.3</v>
      </c>
      <c r="Z389" s="607">
        <v>33.4</v>
      </c>
      <c r="AA389" s="12">
        <v>18.600000000000001</v>
      </c>
      <c r="AB389" s="225">
        <v>10.4</v>
      </c>
      <c r="AC389" s="614">
        <v>0</v>
      </c>
      <c r="AD389" s="478">
        <v>230</v>
      </c>
      <c r="AE389" s="644">
        <v>0</v>
      </c>
      <c r="AF389" s="610">
        <v>4145</v>
      </c>
      <c r="AG389" s="611">
        <v>2579</v>
      </c>
      <c r="AH389" s="624">
        <v>2074</v>
      </c>
      <c r="AI389" s="80"/>
      <c r="AJ389" s="3" t="s">
        <v>185</v>
      </c>
      <c r="AK389" s="893" t="s">
        <v>13</v>
      </c>
      <c r="AL389" s="11">
        <v>28.5</v>
      </c>
      <c r="AM389" s="223">
        <v>33.4</v>
      </c>
      <c r="AN389" s="11">
        <v>26.4</v>
      </c>
      <c r="AO389" s="223">
        <v>26.1</v>
      </c>
    </row>
    <row r="390" spans="1:41" x14ac:dyDescent="0.2">
      <c r="A390" s="1057"/>
      <c r="B390" s="389">
        <v>45725</v>
      </c>
      <c r="C390" s="432" t="str">
        <f t="shared" si="142"/>
        <v>(日)</v>
      </c>
      <c r="D390" s="473" t="s">
        <v>486</v>
      </c>
      <c r="E390" s="474">
        <v>2.6</v>
      </c>
      <c r="F390" s="475">
        <v>2</v>
      </c>
      <c r="G390" s="11">
        <v>8.5</v>
      </c>
      <c r="H390" s="223">
        <v>9</v>
      </c>
      <c r="I390" s="12">
        <v>18.100000000000001</v>
      </c>
      <c r="J390" s="225">
        <v>4.0999999999999996</v>
      </c>
      <c r="K390" s="11">
        <v>9.32</v>
      </c>
      <c r="L390" s="367">
        <v>7.03</v>
      </c>
      <c r="M390" s="114">
        <v>28.3</v>
      </c>
      <c r="N390" s="224">
        <v>6.8</v>
      </c>
      <c r="O390" s="12">
        <v>30.2</v>
      </c>
      <c r="P390" s="225">
        <v>31.3</v>
      </c>
      <c r="Q390" s="606">
        <v>78</v>
      </c>
      <c r="R390" s="224">
        <v>50</v>
      </c>
      <c r="S390" s="606">
        <v>106</v>
      </c>
      <c r="T390" s="224">
        <v>108</v>
      </c>
      <c r="U390" s="606">
        <v>64</v>
      </c>
      <c r="V390" s="224">
        <v>66</v>
      </c>
      <c r="W390" s="114">
        <v>42</v>
      </c>
      <c r="X390" s="224">
        <v>42</v>
      </c>
      <c r="Y390" s="11">
        <v>31.2</v>
      </c>
      <c r="Z390" s="607">
        <v>30.5</v>
      </c>
      <c r="AA390" s="12">
        <v>20.5</v>
      </c>
      <c r="AB390" s="225">
        <v>9.8000000000000007</v>
      </c>
      <c r="AC390" s="614">
        <v>0</v>
      </c>
      <c r="AD390" s="478">
        <v>250</v>
      </c>
      <c r="AE390" s="644">
        <v>0</v>
      </c>
      <c r="AF390" s="610">
        <v>4088</v>
      </c>
      <c r="AG390" s="611">
        <v>2496</v>
      </c>
      <c r="AH390" s="624">
        <v>2196</v>
      </c>
      <c r="AI390" s="80"/>
      <c r="AJ390" s="3" t="s">
        <v>186</v>
      </c>
      <c r="AK390" s="893" t="s">
        <v>313</v>
      </c>
      <c r="AL390" s="114">
        <v>81</v>
      </c>
      <c r="AM390" s="224">
        <v>51</v>
      </c>
      <c r="AN390" s="114">
        <v>70</v>
      </c>
      <c r="AO390" s="224">
        <v>44</v>
      </c>
    </row>
    <row r="391" spans="1:41" x14ac:dyDescent="0.2">
      <c r="A391" s="1057"/>
      <c r="B391" s="389">
        <v>45726</v>
      </c>
      <c r="C391" s="432" t="str">
        <f t="shared" si="142"/>
        <v>(月)</v>
      </c>
      <c r="D391" s="473" t="s">
        <v>400</v>
      </c>
      <c r="E391" s="474">
        <v>0</v>
      </c>
      <c r="F391" s="475">
        <v>0</v>
      </c>
      <c r="G391" s="11">
        <v>8.5</v>
      </c>
      <c r="H391" s="223">
        <v>9</v>
      </c>
      <c r="I391" s="12">
        <v>16.399999999999999</v>
      </c>
      <c r="J391" s="225">
        <v>4.0999999999999996</v>
      </c>
      <c r="K391" s="11">
        <v>8.84</v>
      </c>
      <c r="L391" s="367">
        <v>7.14</v>
      </c>
      <c r="M391" s="114">
        <v>23.2</v>
      </c>
      <c r="N391" s="224">
        <v>6.7</v>
      </c>
      <c r="O391" s="12">
        <v>30.1</v>
      </c>
      <c r="P391" s="225">
        <v>32.299999999999997</v>
      </c>
      <c r="Q391" s="606">
        <v>78</v>
      </c>
      <c r="R391" s="224">
        <v>58</v>
      </c>
      <c r="S391" s="606">
        <v>112</v>
      </c>
      <c r="T391" s="224">
        <v>116</v>
      </c>
      <c r="U391" s="606">
        <v>74</v>
      </c>
      <c r="V391" s="224">
        <v>74</v>
      </c>
      <c r="W391" s="114">
        <v>38</v>
      </c>
      <c r="X391" s="224">
        <v>42</v>
      </c>
      <c r="Y391" s="11">
        <v>32.700000000000003</v>
      </c>
      <c r="Z391" s="607">
        <v>32.700000000000003</v>
      </c>
      <c r="AA391" s="12">
        <v>17.100000000000001</v>
      </c>
      <c r="AB391" s="225">
        <v>9.1999999999999993</v>
      </c>
      <c r="AC391" s="614">
        <v>0.05</v>
      </c>
      <c r="AD391" s="478">
        <v>250</v>
      </c>
      <c r="AE391" s="644">
        <v>0</v>
      </c>
      <c r="AF391" s="610">
        <v>3901</v>
      </c>
      <c r="AG391" s="611">
        <v>2579</v>
      </c>
      <c r="AH391" s="624">
        <v>2074</v>
      </c>
      <c r="AI391" s="80"/>
      <c r="AJ391" s="3" t="s">
        <v>187</v>
      </c>
      <c r="AK391" s="893" t="s">
        <v>313</v>
      </c>
      <c r="AL391" s="114">
        <v>101</v>
      </c>
      <c r="AM391" s="224">
        <v>120</v>
      </c>
      <c r="AN391" s="114">
        <v>110</v>
      </c>
      <c r="AO391" s="224">
        <v>102</v>
      </c>
    </row>
    <row r="392" spans="1:41" x14ac:dyDescent="0.2">
      <c r="A392" s="1057"/>
      <c r="B392" s="389">
        <v>45727</v>
      </c>
      <c r="C392" s="432" t="str">
        <f t="shared" si="142"/>
        <v>(火)</v>
      </c>
      <c r="D392" s="473" t="s">
        <v>419</v>
      </c>
      <c r="E392" s="474">
        <v>0.1</v>
      </c>
      <c r="F392" s="475">
        <v>4</v>
      </c>
      <c r="G392" s="11">
        <v>10</v>
      </c>
      <c r="H392" s="223">
        <v>11</v>
      </c>
      <c r="I392" s="12">
        <v>22.2</v>
      </c>
      <c r="J392" s="225">
        <v>7.1</v>
      </c>
      <c r="K392" s="11">
        <v>9.5399999999999991</v>
      </c>
      <c r="L392" s="367">
        <v>7.36</v>
      </c>
      <c r="M392" s="114">
        <v>27.3</v>
      </c>
      <c r="N392" s="224">
        <v>11.1</v>
      </c>
      <c r="O392" s="12">
        <v>29.4</v>
      </c>
      <c r="P392" s="225">
        <v>31.3</v>
      </c>
      <c r="Q392" s="606">
        <v>80</v>
      </c>
      <c r="R392" s="224">
        <v>59</v>
      </c>
      <c r="S392" s="606">
        <v>108</v>
      </c>
      <c r="T392" s="224">
        <v>116</v>
      </c>
      <c r="U392" s="606">
        <v>68</v>
      </c>
      <c r="V392" s="224">
        <v>72</v>
      </c>
      <c r="W392" s="114">
        <v>40</v>
      </c>
      <c r="X392" s="224">
        <v>44</v>
      </c>
      <c r="Y392" s="11">
        <v>32.299999999999997</v>
      </c>
      <c r="Z392" s="607">
        <v>34.799999999999997</v>
      </c>
      <c r="AA392" s="12">
        <v>22.4</v>
      </c>
      <c r="AB392" s="225">
        <v>12.6</v>
      </c>
      <c r="AC392" s="614">
        <v>0.05</v>
      </c>
      <c r="AD392" s="478">
        <v>250</v>
      </c>
      <c r="AE392" s="644">
        <v>0</v>
      </c>
      <c r="AF392" s="610">
        <v>4210</v>
      </c>
      <c r="AG392" s="611">
        <v>2445</v>
      </c>
      <c r="AH392" s="624">
        <v>1908</v>
      </c>
      <c r="AI392" s="80"/>
      <c r="AJ392" s="3" t="s">
        <v>188</v>
      </c>
      <c r="AK392" s="893" t="s">
        <v>313</v>
      </c>
      <c r="AL392" s="114">
        <v>61</v>
      </c>
      <c r="AM392" s="224">
        <v>65</v>
      </c>
      <c r="AN392" s="114">
        <v>71</v>
      </c>
      <c r="AO392" s="224">
        <v>68</v>
      </c>
    </row>
    <row r="393" spans="1:41" x14ac:dyDescent="0.2">
      <c r="A393" s="1057"/>
      <c r="B393" s="389">
        <v>45728</v>
      </c>
      <c r="C393" s="432" t="str">
        <f t="shared" si="142"/>
        <v>(水)</v>
      </c>
      <c r="D393" s="473" t="s">
        <v>402</v>
      </c>
      <c r="E393" s="474">
        <v>7.1</v>
      </c>
      <c r="F393" s="475">
        <v>10</v>
      </c>
      <c r="G393" s="11">
        <v>12</v>
      </c>
      <c r="H393" s="223">
        <v>10</v>
      </c>
      <c r="I393" s="12">
        <v>19</v>
      </c>
      <c r="J393" s="225">
        <v>5.6</v>
      </c>
      <c r="K393" s="11">
        <v>9.61</v>
      </c>
      <c r="L393" s="367">
        <v>7.15</v>
      </c>
      <c r="M393" s="114">
        <v>25</v>
      </c>
      <c r="N393" s="224">
        <v>8.6</v>
      </c>
      <c r="O393" s="12">
        <v>29.1</v>
      </c>
      <c r="P393" s="225">
        <v>30.1</v>
      </c>
      <c r="Q393" s="606">
        <v>80</v>
      </c>
      <c r="R393" s="224">
        <v>50</v>
      </c>
      <c r="S393" s="606">
        <v>108</v>
      </c>
      <c r="T393" s="224">
        <v>110</v>
      </c>
      <c r="U393" s="606">
        <v>66</v>
      </c>
      <c r="V393" s="224">
        <v>70</v>
      </c>
      <c r="W393" s="114">
        <v>42</v>
      </c>
      <c r="X393" s="224">
        <v>40</v>
      </c>
      <c r="Y393" s="11">
        <v>31.2</v>
      </c>
      <c r="Z393" s="607">
        <v>34.1</v>
      </c>
      <c r="AA393" s="12">
        <v>21.6</v>
      </c>
      <c r="AB393" s="225">
        <v>12.6</v>
      </c>
      <c r="AC393" s="614">
        <v>0</v>
      </c>
      <c r="AD393" s="478">
        <v>270</v>
      </c>
      <c r="AE393" s="644">
        <v>0.23</v>
      </c>
      <c r="AF393" s="610">
        <v>5153</v>
      </c>
      <c r="AG393" s="611">
        <v>3744</v>
      </c>
      <c r="AH393" s="624">
        <v>2196</v>
      </c>
      <c r="AI393" s="80"/>
      <c r="AJ393" s="3" t="s">
        <v>189</v>
      </c>
      <c r="AK393" s="893" t="s">
        <v>313</v>
      </c>
      <c r="AL393" s="114">
        <v>40</v>
      </c>
      <c r="AM393" s="224">
        <v>55</v>
      </c>
      <c r="AN393" s="114">
        <v>39</v>
      </c>
      <c r="AO393" s="224">
        <v>34</v>
      </c>
    </row>
    <row r="394" spans="1:41" x14ac:dyDescent="0.2">
      <c r="A394" s="1057"/>
      <c r="B394" s="389">
        <v>45729</v>
      </c>
      <c r="C394" s="432" t="str">
        <f t="shared" si="142"/>
        <v>(木)</v>
      </c>
      <c r="D394" s="473" t="s">
        <v>419</v>
      </c>
      <c r="E394" s="474">
        <v>0.4</v>
      </c>
      <c r="F394" s="475">
        <v>10</v>
      </c>
      <c r="G394" s="11">
        <v>13.5</v>
      </c>
      <c r="H394" s="223">
        <v>10</v>
      </c>
      <c r="I394" s="12">
        <v>17.600000000000001</v>
      </c>
      <c r="J394" s="225">
        <v>8</v>
      </c>
      <c r="K394" s="11">
        <v>9.66</v>
      </c>
      <c r="L394" s="367">
        <v>7.2</v>
      </c>
      <c r="M394" s="114">
        <v>23.9</v>
      </c>
      <c r="N394" s="224">
        <v>8</v>
      </c>
      <c r="O394" s="12">
        <v>28.5</v>
      </c>
      <c r="P394" s="225">
        <v>33.4</v>
      </c>
      <c r="Q394" s="606">
        <v>81</v>
      </c>
      <c r="R394" s="224">
        <v>51</v>
      </c>
      <c r="S394" s="606">
        <v>101</v>
      </c>
      <c r="T394" s="224">
        <v>120</v>
      </c>
      <c r="U394" s="606">
        <v>61</v>
      </c>
      <c r="V394" s="224">
        <v>65</v>
      </c>
      <c r="W394" s="114">
        <v>40</v>
      </c>
      <c r="X394" s="224">
        <v>55</v>
      </c>
      <c r="Y394" s="11">
        <v>36.200000000000003</v>
      </c>
      <c r="Z394" s="607">
        <v>34.799999999999997</v>
      </c>
      <c r="AA394" s="12">
        <v>19.600000000000001</v>
      </c>
      <c r="AB394" s="225">
        <v>11.7</v>
      </c>
      <c r="AC394" s="614">
        <v>0</v>
      </c>
      <c r="AD394" s="478">
        <v>240</v>
      </c>
      <c r="AE394" s="644">
        <v>0</v>
      </c>
      <c r="AF394" s="610">
        <v>4646</v>
      </c>
      <c r="AG394" s="611">
        <v>3245</v>
      </c>
      <c r="AH394" s="624">
        <v>2010</v>
      </c>
      <c r="AI394" s="80"/>
      <c r="AJ394" s="3" t="s">
        <v>190</v>
      </c>
      <c r="AK394" s="893" t="s">
        <v>313</v>
      </c>
      <c r="AL394" s="11">
        <v>36.200000000000003</v>
      </c>
      <c r="AM394" s="225">
        <v>34.799999999999997</v>
      </c>
      <c r="AN394" s="12">
        <v>26.3</v>
      </c>
      <c r="AO394" s="225">
        <v>27</v>
      </c>
    </row>
    <row r="395" spans="1:41" x14ac:dyDescent="0.2">
      <c r="A395" s="1057"/>
      <c r="B395" s="389">
        <v>45730</v>
      </c>
      <c r="C395" s="432" t="str">
        <f t="shared" si="142"/>
        <v>(金)</v>
      </c>
      <c r="D395" s="473" t="s">
        <v>400</v>
      </c>
      <c r="E395" s="474">
        <v>0</v>
      </c>
      <c r="F395" s="475">
        <v>10</v>
      </c>
      <c r="G395" s="11">
        <v>13.5</v>
      </c>
      <c r="H395" s="223">
        <v>14</v>
      </c>
      <c r="I395" s="12">
        <v>29</v>
      </c>
      <c r="J395" s="225">
        <v>8</v>
      </c>
      <c r="K395" s="11">
        <v>9.6199999999999992</v>
      </c>
      <c r="L395" s="367">
        <v>7.3</v>
      </c>
      <c r="M395" s="114">
        <v>37.299999999999997</v>
      </c>
      <c r="N395" s="224">
        <v>11.2</v>
      </c>
      <c r="O395" s="12">
        <v>26.5</v>
      </c>
      <c r="P395" s="225">
        <v>33.200000000000003</v>
      </c>
      <c r="Q395" s="606">
        <v>78</v>
      </c>
      <c r="R395" s="224">
        <v>50</v>
      </c>
      <c r="S395" s="606">
        <v>108</v>
      </c>
      <c r="T395" s="224">
        <v>110</v>
      </c>
      <c r="U395" s="606">
        <v>66</v>
      </c>
      <c r="V395" s="224">
        <v>64</v>
      </c>
      <c r="W395" s="114">
        <v>42</v>
      </c>
      <c r="X395" s="224">
        <v>46</v>
      </c>
      <c r="Y395" s="11">
        <v>34.1</v>
      </c>
      <c r="Z395" s="607">
        <v>35.5</v>
      </c>
      <c r="AA395" s="12">
        <v>25.6</v>
      </c>
      <c r="AB395" s="225">
        <v>14.5</v>
      </c>
      <c r="AC395" s="614">
        <v>0</v>
      </c>
      <c r="AD395" s="478">
        <v>230</v>
      </c>
      <c r="AE395" s="644">
        <v>0</v>
      </c>
      <c r="AF395" s="610">
        <v>5016</v>
      </c>
      <c r="AG395" s="611">
        <v>3245</v>
      </c>
      <c r="AH395" s="624">
        <v>2318</v>
      </c>
      <c r="AI395" s="80"/>
      <c r="AJ395" s="3" t="s">
        <v>288</v>
      </c>
      <c r="AK395" s="893" t="s">
        <v>313</v>
      </c>
      <c r="AL395" s="11">
        <v>19.600000000000001</v>
      </c>
      <c r="AM395" s="225">
        <v>11.7</v>
      </c>
      <c r="AN395" s="12">
        <v>24.3</v>
      </c>
      <c r="AO395" s="225">
        <v>13.3</v>
      </c>
    </row>
    <row r="396" spans="1:41" x14ac:dyDescent="0.2">
      <c r="A396" s="1057"/>
      <c r="B396" s="389">
        <v>45731</v>
      </c>
      <c r="C396" s="432" t="str">
        <f t="shared" si="142"/>
        <v>(土)</v>
      </c>
      <c r="D396" s="473" t="s">
        <v>416</v>
      </c>
      <c r="E396" s="474">
        <v>0.1</v>
      </c>
      <c r="F396" s="475">
        <v>9</v>
      </c>
      <c r="G396" s="11">
        <v>13.5</v>
      </c>
      <c r="H396" s="223">
        <v>14</v>
      </c>
      <c r="I396" s="12">
        <v>27.9</v>
      </c>
      <c r="J396" s="225">
        <v>4.8</v>
      </c>
      <c r="K396" s="11">
        <v>9.58</v>
      </c>
      <c r="L396" s="367">
        <v>7.19</v>
      </c>
      <c r="M396" s="114">
        <v>34.5</v>
      </c>
      <c r="N396" s="224">
        <v>9.1</v>
      </c>
      <c r="O396" s="12">
        <v>28.6</v>
      </c>
      <c r="P396" s="225">
        <v>33.1</v>
      </c>
      <c r="Q396" s="606">
        <v>78</v>
      </c>
      <c r="R396" s="224">
        <v>50</v>
      </c>
      <c r="S396" s="606">
        <v>110</v>
      </c>
      <c r="T396" s="224">
        <v>113</v>
      </c>
      <c r="U396" s="606">
        <v>63</v>
      </c>
      <c r="V396" s="224">
        <v>62</v>
      </c>
      <c r="W396" s="114">
        <v>47</v>
      </c>
      <c r="X396" s="224">
        <v>51</v>
      </c>
      <c r="Y396" s="11">
        <v>40.1</v>
      </c>
      <c r="Z396" s="607">
        <v>35.5</v>
      </c>
      <c r="AA396" s="12">
        <v>25.9</v>
      </c>
      <c r="AB396" s="225">
        <v>12.2</v>
      </c>
      <c r="AC396" s="614">
        <v>0</v>
      </c>
      <c r="AD396" s="478">
        <v>230</v>
      </c>
      <c r="AE396" s="644">
        <v>0</v>
      </c>
      <c r="AF396" s="610">
        <v>4909</v>
      </c>
      <c r="AG396" s="611">
        <v>2995</v>
      </c>
      <c r="AH396" s="624">
        <v>2196</v>
      </c>
      <c r="AI396" s="80"/>
      <c r="AJ396" s="3" t="s">
        <v>289</v>
      </c>
      <c r="AK396" s="893" t="s">
        <v>313</v>
      </c>
      <c r="AL396" s="451"/>
      <c r="AM396" s="452">
        <v>0</v>
      </c>
      <c r="AN396" s="451"/>
      <c r="AO396" s="452">
        <v>0.05</v>
      </c>
    </row>
    <row r="397" spans="1:41" x14ac:dyDescent="0.2">
      <c r="A397" s="1057"/>
      <c r="B397" s="389">
        <v>45732</v>
      </c>
      <c r="C397" s="432" t="str">
        <f t="shared" si="142"/>
        <v>(日)</v>
      </c>
      <c r="D397" s="473" t="s">
        <v>402</v>
      </c>
      <c r="E397" s="474">
        <v>26</v>
      </c>
      <c r="F397" s="475">
        <v>5</v>
      </c>
      <c r="G397" s="11">
        <v>12.5</v>
      </c>
      <c r="H397" s="223">
        <v>12.5</v>
      </c>
      <c r="I397" s="12">
        <v>30.9</v>
      </c>
      <c r="J397" s="225">
        <v>6.3</v>
      </c>
      <c r="K397" s="11">
        <v>9.51</v>
      </c>
      <c r="L397" s="367">
        <v>7.13</v>
      </c>
      <c r="M397" s="114">
        <v>36.799999999999997</v>
      </c>
      <c r="N397" s="224">
        <v>8.1</v>
      </c>
      <c r="O397" s="12">
        <v>29.6</v>
      </c>
      <c r="P397" s="225">
        <v>33.6</v>
      </c>
      <c r="Q397" s="606">
        <v>76</v>
      </c>
      <c r="R397" s="224">
        <v>49</v>
      </c>
      <c r="S397" s="606">
        <v>104</v>
      </c>
      <c r="T397" s="224">
        <v>108</v>
      </c>
      <c r="U397" s="606">
        <v>63</v>
      </c>
      <c r="V397" s="224">
        <v>64</v>
      </c>
      <c r="W397" s="114">
        <v>41</v>
      </c>
      <c r="X397" s="224">
        <v>44</v>
      </c>
      <c r="Y397" s="11">
        <v>32.700000000000003</v>
      </c>
      <c r="Z397" s="607">
        <v>32.700000000000003</v>
      </c>
      <c r="AA397" s="12">
        <v>29.1</v>
      </c>
      <c r="AB397" s="225">
        <v>10.4</v>
      </c>
      <c r="AC397" s="614">
        <v>0</v>
      </c>
      <c r="AD397" s="478">
        <v>230</v>
      </c>
      <c r="AE397" s="644">
        <v>0</v>
      </c>
      <c r="AF397" s="610">
        <v>4830</v>
      </c>
      <c r="AG397" s="611">
        <v>3245</v>
      </c>
      <c r="AH397" s="624">
        <v>2196</v>
      </c>
      <c r="AI397" s="80"/>
      <c r="AJ397" s="3" t="s">
        <v>191</v>
      </c>
      <c r="AK397" s="893" t="s">
        <v>313</v>
      </c>
      <c r="AL397" s="114" t="s">
        <v>24</v>
      </c>
      <c r="AM397" s="224">
        <v>240</v>
      </c>
      <c r="AN397" s="276">
        <v>230</v>
      </c>
      <c r="AO397" s="224">
        <v>220</v>
      </c>
    </row>
    <row r="398" spans="1:41" x14ac:dyDescent="0.2">
      <c r="A398" s="1057"/>
      <c r="B398" s="389">
        <v>45733</v>
      </c>
      <c r="C398" s="432" t="str">
        <f t="shared" si="142"/>
        <v>(月)</v>
      </c>
      <c r="D398" s="473" t="s">
        <v>440</v>
      </c>
      <c r="E398" s="474">
        <v>0</v>
      </c>
      <c r="F398" s="475">
        <v>10</v>
      </c>
      <c r="G398" s="11">
        <v>12.5</v>
      </c>
      <c r="H398" s="223">
        <v>12</v>
      </c>
      <c r="I398" s="12">
        <v>26.1</v>
      </c>
      <c r="J398" s="225">
        <v>3.7</v>
      </c>
      <c r="K398" s="11">
        <v>9.52</v>
      </c>
      <c r="L398" s="367">
        <v>7.14</v>
      </c>
      <c r="M398" s="114">
        <v>31.2</v>
      </c>
      <c r="N398" s="224">
        <v>5.5</v>
      </c>
      <c r="O398" s="12">
        <v>26.8</v>
      </c>
      <c r="P398" s="225">
        <v>29.5</v>
      </c>
      <c r="Q398" s="606">
        <v>76</v>
      </c>
      <c r="R398" s="224">
        <v>49</v>
      </c>
      <c r="S398" s="606">
        <v>109</v>
      </c>
      <c r="T398" s="224">
        <v>108</v>
      </c>
      <c r="U398" s="606">
        <v>69</v>
      </c>
      <c r="V398" s="224">
        <v>69</v>
      </c>
      <c r="W398" s="114">
        <v>40</v>
      </c>
      <c r="X398" s="224">
        <v>39</v>
      </c>
      <c r="Y398" s="11">
        <v>32</v>
      </c>
      <c r="Z398" s="607">
        <v>32.299999999999997</v>
      </c>
      <c r="AA398" s="12">
        <v>22.1</v>
      </c>
      <c r="AB398" s="225">
        <v>9.8000000000000007</v>
      </c>
      <c r="AC398" s="614">
        <v>0</v>
      </c>
      <c r="AD398" s="478">
        <v>230</v>
      </c>
      <c r="AE398" s="644">
        <v>0</v>
      </c>
      <c r="AF398" s="610">
        <v>4274</v>
      </c>
      <c r="AG398" s="611">
        <v>3078</v>
      </c>
      <c r="AH398" s="624">
        <v>2074</v>
      </c>
      <c r="AI398" s="80"/>
      <c r="AJ398" s="3" t="s">
        <v>192</v>
      </c>
      <c r="AK398" s="893" t="s">
        <v>313</v>
      </c>
      <c r="AL398" s="281" t="s">
        <v>24</v>
      </c>
      <c r="AM398" s="274">
        <v>0</v>
      </c>
      <c r="AN398" s="273">
        <v>0.57999999999999996</v>
      </c>
      <c r="AO398" s="274">
        <v>0</v>
      </c>
    </row>
    <row r="399" spans="1:41" x14ac:dyDescent="0.2">
      <c r="A399" s="1057"/>
      <c r="B399" s="389">
        <v>45734</v>
      </c>
      <c r="C399" s="432" t="str">
        <f t="shared" si="142"/>
        <v>(火)</v>
      </c>
      <c r="D399" s="473" t="s">
        <v>435</v>
      </c>
      <c r="E399" s="474">
        <v>0.8</v>
      </c>
      <c r="F399" s="475">
        <v>4</v>
      </c>
      <c r="G399" s="11">
        <v>12</v>
      </c>
      <c r="H399" s="223">
        <v>11</v>
      </c>
      <c r="I399" s="12">
        <v>29.1</v>
      </c>
      <c r="J399" s="225">
        <v>7</v>
      </c>
      <c r="K399" s="11">
        <v>9.6199999999999992</v>
      </c>
      <c r="L399" s="367">
        <v>7.1</v>
      </c>
      <c r="M399" s="114">
        <v>32.4</v>
      </c>
      <c r="N399" s="224">
        <v>7.7</v>
      </c>
      <c r="O399" s="12">
        <v>23.5</v>
      </c>
      <c r="P399" s="225">
        <v>28.6</v>
      </c>
      <c r="Q399" s="606">
        <v>64</v>
      </c>
      <c r="R399" s="224">
        <v>46</v>
      </c>
      <c r="S399" s="606">
        <v>98</v>
      </c>
      <c r="T399" s="224">
        <v>104</v>
      </c>
      <c r="U399" s="606">
        <v>62</v>
      </c>
      <c r="V399" s="224">
        <v>64</v>
      </c>
      <c r="W399" s="114">
        <v>36</v>
      </c>
      <c r="X399" s="224">
        <v>40</v>
      </c>
      <c r="Y399" s="11">
        <v>28.4</v>
      </c>
      <c r="Z399" s="607">
        <v>28.4</v>
      </c>
      <c r="AA399" s="12">
        <v>23.4</v>
      </c>
      <c r="AB399" s="225">
        <v>10.7</v>
      </c>
      <c r="AC399" s="614">
        <v>0.05</v>
      </c>
      <c r="AD399" s="478">
        <v>220</v>
      </c>
      <c r="AE399" s="644">
        <v>0</v>
      </c>
      <c r="AF399" s="610">
        <v>4459</v>
      </c>
      <c r="AG399" s="611">
        <v>3006</v>
      </c>
      <c r="AH399" s="624">
        <v>2318</v>
      </c>
      <c r="AI399" s="80"/>
      <c r="AJ399" s="3" t="s">
        <v>290</v>
      </c>
      <c r="AK399" s="893" t="s">
        <v>313</v>
      </c>
      <c r="AL399" s="282" t="s">
        <v>24</v>
      </c>
      <c r="AM399" s="283" t="s">
        <v>24</v>
      </c>
      <c r="AN399" s="271">
        <v>0</v>
      </c>
      <c r="AO399" s="272">
        <v>0</v>
      </c>
    </row>
    <row r="400" spans="1:41" x14ac:dyDescent="0.2">
      <c r="A400" s="1057"/>
      <c r="B400" s="389">
        <v>45735</v>
      </c>
      <c r="C400" s="432" t="str">
        <f t="shared" si="142"/>
        <v>(水)</v>
      </c>
      <c r="D400" s="473" t="s">
        <v>402</v>
      </c>
      <c r="E400" s="474">
        <v>29.4</v>
      </c>
      <c r="F400" s="475">
        <v>6</v>
      </c>
      <c r="G400" s="11">
        <v>12.5</v>
      </c>
      <c r="H400" s="223">
        <v>12.5</v>
      </c>
      <c r="I400" s="12">
        <v>29.8</v>
      </c>
      <c r="J400" s="225">
        <v>3.8</v>
      </c>
      <c r="K400" s="11">
        <v>9.6999999999999993</v>
      </c>
      <c r="L400" s="367">
        <v>7.25</v>
      </c>
      <c r="M400" s="114">
        <v>33.1</v>
      </c>
      <c r="N400" s="224">
        <v>6.6</v>
      </c>
      <c r="O400" s="12">
        <v>22.9</v>
      </c>
      <c r="P400" s="225">
        <v>26.4</v>
      </c>
      <c r="Q400" s="606">
        <v>71</v>
      </c>
      <c r="R400" s="224">
        <v>48</v>
      </c>
      <c r="S400" s="606">
        <v>104</v>
      </c>
      <c r="T400" s="224">
        <v>102</v>
      </c>
      <c r="U400" s="606">
        <v>69</v>
      </c>
      <c r="V400" s="224">
        <v>68</v>
      </c>
      <c r="W400" s="114">
        <v>35</v>
      </c>
      <c r="X400" s="224">
        <v>34</v>
      </c>
      <c r="Y400" s="11">
        <v>30.5</v>
      </c>
      <c r="Z400" s="607">
        <v>27</v>
      </c>
      <c r="AA400" s="12">
        <v>25.1</v>
      </c>
      <c r="AB400" s="225">
        <v>12</v>
      </c>
      <c r="AC400" s="614">
        <v>0.05</v>
      </c>
      <c r="AD400" s="478">
        <v>220</v>
      </c>
      <c r="AE400" s="644">
        <v>0</v>
      </c>
      <c r="AF400" s="610">
        <v>4226</v>
      </c>
      <c r="AG400" s="611">
        <v>2995</v>
      </c>
      <c r="AH400" s="624">
        <v>2196</v>
      </c>
      <c r="AI400" s="80"/>
      <c r="AJ400" s="3" t="s">
        <v>199</v>
      </c>
      <c r="AK400" s="893" t="s">
        <v>313</v>
      </c>
      <c r="AL400" s="11" t="s">
        <v>24</v>
      </c>
      <c r="AM400" s="223" t="s">
        <v>24</v>
      </c>
      <c r="AN400" s="276">
        <v>36.5</v>
      </c>
      <c r="AO400" s="288">
        <v>5.2</v>
      </c>
    </row>
    <row r="401" spans="1:41" x14ac:dyDescent="0.2">
      <c r="A401" s="1057"/>
      <c r="B401" s="389">
        <v>45736</v>
      </c>
      <c r="C401" s="432" t="str">
        <f t="shared" si="142"/>
        <v>(木)</v>
      </c>
      <c r="D401" s="473" t="s">
        <v>487</v>
      </c>
      <c r="E401" s="474">
        <v>0</v>
      </c>
      <c r="F401" s="475">
        <v>3</v>
      </c>
      <c r="G401" s="11">
        <v>8.5</v>
      </c>
      <c r="H401" s="223">
        <v>9</v>
      </c>
      <c r="I401" s="12">
        <v>26.9</v>
      </c>
      <c r="J401" s="225">
        <v>3.6</v>
      </c>
      <c r="K401" s="11">
        <v>9.6199999999999992</v>
      </c>
      <c r="L401" s="367">
        <v>7.21</v>
      </c>
      <c r="M401" s="114">
        <v>30.6</v>
      </c>
      <c r="N401" s="224">
        <v>5.0999999999999996</v>
      </c>
      <c r="O401" s="12">
        <v>25.1</v>
      </c>
      <c r="P401" s="225">
        <v>26.9</v>
      </c>
      <c r="Q401" s="606">
        <v>72</v>
      </c>
      <c r="R401" s="224">
        <v>47</v>
      </c>
      <c r="S401" s="606">
        <v>107</v>
      </c>
      <c r="T401" s="224">
        <v>103</v>
      </c>
      <c r="U401" s="606">
        <v>70</v>
      </c>
      <c r="V401" s="224">
        <v>66</v>
      </c>
      <c r="W401" s="114">
        <v>37</v>
      </c>
      <c r="X401" s="224">
        <v>37</v>
      </c>
      <c r="Y401" s="11">
        <v>28</v>
      </c>
      <c r="Z401" s="607">
        <v>27.7</v>
      </c>
      <c r="AA401" s="12">
        <v>22.4</v>
      </c>
      <c r="AB401" s="225">
        <v>11.1</v>
      </c>
      <c r="AC401" s="614">
        <v>0.25</v>
      </c>
      <c r="AD401" s="478">
        <v>220</v>
      </c>
      <c r="AE401" s="644">
        <v>0</v>
      </c>
      <c r="AF401" s="610">
        <v>4644</v>
      </c>
      <c r="AG401" s="611">
        <v>3245</v>
      </c>
      <c r="AH401" s="624">
        <v>2052</v>
      </c>
      <c r="AI401" s="80"/>
      <c r="AJ401" s="3" t="s">
        <v>291</v>
      </c>
      <c r="AK401" s="893"/>
      <c r="AL401" s="11" t="s">
        <v>24</v>
      </c>
      <c r="AM401" s="223" t="s">
        <v>24</v>
      </c>
      <c r="AN401" s="138">
        <v>1.34</v>
      </c>
      <c r="AO401" s="228">
        <v>-1.43</v>
      </c>
    </row>
    <row r="402" spans="1:41" x14ac:dyDescent="0.2">
      <c r="A402" s="1057"/>
      <c r="B402" s="389">
        <v>45737</v>
      </c>
      <c r="C402" s="432" t="str">
        <f t="shared" si="142"/>
        <v>(金)</v>
      </c>
      <c r="D402" s="473" t="s">
        <v>400</v>
      </c>
      <c r="E402" s="474">
        <v>0</v>
      </c>
      <c r="F402" s="475">
        <v>2</v>
      </c>
      <c r="G402" s="11">
        <v>10.5</v>
      </c>
      <c r="H402" s="223">
        <v>11</v>
      </c>
      <c r="I402" s="12">
        <v>28.2</v>
      </c>
      <c r="J402" s="225">
        <v>7.8</v>
      </c>
      <c r="K402" s="11">
        <v>9.7799999999999994</v>
      </c>
      <c r="L402" s="367">
        <v>7.24</v>
      </c>
      <c r="M402" s="114">
        <v>32</v>
      </c>
      <c r="N402" s="224">
        <v>7</v>
      </c>
      <c r="O402" s="12">
        <v>26.4</v>
      </c>
      <c r="P402" s="225">
        <v>26.1</v>
      </c>
      <c r="Q402" s="606">
        <v>70</v>
      </c>
      <c r="R402" s="224">
        <v>44</v>
      </c>
      <c r="S402" s="606">
        <v>110</v>
      </c>
      <c r="T402" s="224">
        <v>102</v>
      </c>
      <c r="U402" s="606">
        <v>71</v>
      </c>
      <c r="V402" s="224">
        <v>68</v>
      </c>
      <c r="W402" s="114">
        <v>39</v>
      </c>
      <c r="X402" s="224">
        <v>34</v>
      </c>
      <c r="Y402" s="11">
        <v>26.3</v>
      </c>
      <c r="Z402" s="607">
        <v>27</v>
      </c>
      <c r="AA402" s="12">
        <v>24.3</v>
      </c>
      <c r="AB402" s="225">
        <v>13.3</v>
      </c>
      <c r="AC402" s="614">
        <v>0.05</v>
      </c>
      <c r="AD402" s="478">
        <v>220</v>
      </c>
      <c r="AE402" s="644">
        <v>0</v>
      </c>
      <c r="AF402" s="610">
        <v>5018</v>
      </c>
      <c r="AG402" s="611">
        <v>2757</v>
      </c>
      <c r="AH402" s="624">
        <v>2074</v>
      </c>
      <c r="AI402" s="80"/>
      <c r="AJ402" s="3" t="s">
        <v>14</v>
      </c>
      <c r="AK402" s="893" t="s">
        <v>313</v>
      </c>
      <c r="AL402" s="138">
        <v>12</v>
      </c>
      <c r="AM402" s="228">
        <v>6.4</v>
      </c>
      <c r="AN402" s="138">
        <v>9.8000000000000007</v>
      </c>
      <c r="AO402" s="228">
        <v>4.8</v>
      </c>
    </row>
    <row r="403" spans="1:41" x14ac:dyDescent="0.2">
      <c r="A403" s="1057"/>
      <c r="B403" s="389">
        <v>45738</v>
      </c>
      <c r="C403" s="432" t="str">
        <f t="shared" si="142"/>
        <v>(土)</v>
      </c>
      <c r="D403" s="473" t="s">
        <v>400</v>
      </c>
      <c r="E403" s="474">
        <v>0</v>
      </c>
      <c r="F403" s="475">
        <v>15</v>
      </c>
      <c r="G403" s="11">
        <v>14</v>
      </c>
      <c r="H403" s="223">
        <v>12</v>
      </c>
      <c r="I403" s="12">
        <v>32.4</v>
      </c>
      <c r="J403" s="225">
        <v>4.9000000000000004</v>
      </c>
      <c r="K403" s="11">
        <v>9.7899999999999991</v>
      </c>
      <c r="L403" s="367">
        <v>7.21</v>
      </c>
      <c r="M403" s="114">
        <v>33.799999999999997</v>
      </c>
      <c r="N403" s="224">
        <v>5.4</v>
      </c>
      <c r="O403" s="12">
        <v>24.7</v>
      </c>
      <c r="P403" s="225">
        <v>29</v>
      </c>
      <c r="Q403" s="606">
        <v>68</v>
      </c>
      <c r="R403" s="224">
        <v>42</v>
      </c>
      <c r="S403" s="606">
        <v>98</v>
      </c>
      <c r="T403" s="224">
        <v>104</v>
      </c>
      <c r="U403" s="606">
        <v>64</v>
      </c>
      <c r="V403" s="224">
        <v>68</v>
      </c>
      <c r="W403" s="114">
        <v>34</v>
      </c>
      <c r="X403" s="224">
        <v>36</v>
      </c>
      <c r="Y403" s="11">
        <v>24.5</v>
      </c>
      <c r="Z403" s="607">
        <v>25.9</v>
      </c>
      <c r="AA403" s="12">
        <v>25</v>
      </c>
      <c r="AB403" s="225">
        <v>9.5</v>
      </c>
      <c r="AC403" s="614">
        <v>0</v>
      </c>
      <c r="AD403" s="478">
        <v>220</v>
      </c>
      <c r="AE403" s="644">
        <v>0</v>
      </c>
      <c r="AF403" s="610">
        <v>5939</v>
      </c>
      <c r="AG403" s="611">
        <v>3162</v>
      </c>
      <c r="AH403" s="624">
        <v>1970</v>
      </c>
      <c r="AI403" s="80"/>
      <c r="AJ403" s="3" t="s">
        <v>15</v>
      </c>
      <c r="AK403" s="893" t="s">
        <v>313</v>
      </c>
      <c r="AL403" s="138">
        <v>7.5</v>
      </c>
      <c r="AM403" s="228">
        <v>2.1</v>
      </c>
      <c r="AN403" s="13" t="s">
        <v>24</v>
      </c>
      <c r="AO403" s="227" t="s">
        <v>24</v>
      </c>
    </row>
    <row r="404" spans="1:41" x14ac:dyDescent="0.2">
      <c r="A404" s="1057"/>
      <c r="B404" s="389">
        <v>45739</v>
      </c>
      <c r="C404" s="432" t="str">
        <f t="shared" si="142"/>
        <v>(日)</v>
      </c>
      <c r="D404" s="473" t="s">
        <v>400</v>
      </c>
      <c r="E404" s="474">
        <v>0</v>
      </c>
      <c r="F404" s="475">
        <v>16</v>
      </c>
      <c r="G404" s="11">
        <v>15</v>
      </c>
      <c r="H404" s="223">
        <v>14</v>
      </c>
      <c r="I404" s="12">
        <v>29.9</v>
      </c>
      <c r="J404" s="225">
        <v>3.8</v>
      </c>
      <c r="K404" s="11">
        <v>9.6300000000000008</v>
      </c>
      <c r="L404" s="367">
        <v>7.09</v>
      </c>
      <c r="M404" s="114">
        <v>34.299999999999997</v>
      </c>
      <c r="N404" s="224">
        <v>6</v>
      </c>
      <c r="O404" s="12">
        <v>25.2</v>
      </c>
      <c r="P404" s="225">
        <v>27.3</v>
      </c>
      <c r="Q404" s="606">
        <v>66</v>
      </c>
      <c r="R404" s="224">
        <v>40</v>
      </c>
      <c r="S404" s="606">
        <v>94</v>
      </c>
      <c r="T404" s="224">
        <v>99</v>
      </c>
      <c r="U404" s="606">
        <v>56</v>
      </c>
      <c r="V404" s="224">
        <v>66</v>
      </c>
      <c r="W404" s="114">
        <v>38</v>
      </c>
      <c r="X404" s="224">
        <v>33</v>
      </c>
      <c r="Y404" s="11">
        <v>24.1</v>
      </c>
      <c r="Z404" s="607">
        <v>25.6</v>
      </c>
      <c r="AA404" s="12">
        <v>30</v>
      </c>
      <c r="AB404" s="225">
        <v>11.1</v>
      </c>
      <c r="AC404" s="614">
        <v>0</v>
      </c>
      <c r="AD404" s="478">
        <v>220</v>
      </c>
      <c r="AE404" s="644">
        <v>0</v>
      </c>
      <c r="AF404" s="610">
        <v>5388</v>
      </c>
      <c r="AG404" s="611">
        <v>3162</v>
      </c>
      <c r="AH404" s="624">
        <v>2318</v>
      </c>
      <c r="AI404" s="80"/>
      <c r="AJ404" s="3" t="s">
        <v>193</v>
      </c>
      <c r="AK404" s="893" t="s">
        <v>313</v>
      </c>
      <c r="AL404" s="138">
        <v>17</v>
      </c>
      <c r="AM404" s="228">
        <v>12</v>
      </c>
      <c r="AN404" s="13" t="s">
        <v>24</v>
      </c>
      <c r="AO404" s="227" t="s">
        <v>24</v>
      </c>
    </row>
    <row r="405" spans="1:41" x14ac:dyDescent="0.2">
      <c r="A405" s="1057"/>
      <c r="B405" s="389">
        <v>45740</v>
      </c>
      <c r="C405" s="432" t="str">
        <f t="shared" si="142"/>
        <v>(月)</v>
      </c>
      <c r="D405" s="473" t="s">
        <v>409</v>
      </c>
      <c r="E405" s="474">
        <v>0.1</v>
      </c>
      <c r="F405" s="475">
        <v>12</v>
      </c>
      <c r="G405" s="11">
        <v>15</v>
      </c>
      <c r="H405" s="223">
        <v>15</v>
      </c>
      <c r="I405" s="12">
        <v>35.6</v>
      </c>
      <c r="J405" s="225">
        <v>3.7</v>
      </c>
      <c r="K405" s="11">
        <v>9.6199999999999992</v>
      </c>
      <c r="L405" s="367">
        <v>7.01</v>
      </c>
      <c r="M405" s="114">
        <v>36.299999999999997</v>
      </c>
      <c r="N405" s="224">
        <v>6</v>
      </c>
      <c r="O405" s="12">
        <v>24.9</v>
      </c>
      <c r="P405" s="225">
        <v>26.6</v>
      </c>
      <c r="Q405" s="606">
        <v>67</v>
      </c>
      <c r="R405" s="224">
        <v>42</v>
      </c>
      <c r="S405" s="606">
        <v>95</v>
      </c>
      <c r="T405" s="224">
        <v>100</v>
      </c>
      <c r="U405" s="606">
        <v>61</v>
      </c>
      <c r="V405" s="224">
        <v>62</v>
      </c>
      <c r="W405" s="114">
        <v>34</v>
      </c>
      <c r="X405" s="224">
        <v>38</v>
      </c>
      <c r="Y405" s="11">
        <v>26.3</v>
      </c>
      <c r="Z405" s="607">
        <v>29.4</v>
      </c>
      <c r="AA405" s="12">
        <v>25.3</v>
      </c>
      <c r="AB405" s="225">
        <v>9.8000000000000007</v>
      </c>
      <c r="AC405" s="614">
        <v>0</v>
      </c>
      <c r="AD405" s="478">
        <v>220</v>
      </c>
      <c r="AE405" s="644">
        <v>0</v>
      </c>
      <c r="AF405" s="610">
        <v>5506</v>
      </c>
      <c r="AG405" s="611">
        <v>3170</v>
      </c>
      <c r="AH405" s="624">
        <v>1952</v>
      </c>
      <c r="AI405" s="80"/>
      <c r="AJ405" s="3" t="s">
        <v>16</v>
      </c>
      <c r="AK405" s="893" t="s">
        <v>313</v>
      </c>
      <c r="AL405" s="305">
        <v>0</v>
      </c>
      <c r="AM405" s="306">
        <v>0</v>
      </c>
      <c r="AN405" s="284" t="s">
        <v>24</v>
      </c>
      <c r="AO405" s="285" t="s">
        <v>24</v>
      </c>
    </row>
    <row r="406" spans="1:41" x14ac:dyDescent="0.2">
      <c r="A406" s="1057"/>
      <c r="B406" s="389">
        <v>45741</v>
      </c>
      <c r="C406" s="432" t="str">
        <f t="shared" si="142"/>
        <v>(火)</v>
      </c>
      <c r="D406" s="473" t="s">
        <v>412</v>
      </c>
      <c r="E406" s="474">
        <v>12.7</v>
      </c>
      <c r="F406" s="475">
        <v>9</v>
      </c>
      <c r="G406" s="11">
        <v>15</v>
      </c>
      <c r="H406" s="223">
        <v>15.5</v>
      </c>
      <c r="I406" s="12">
        <v>32.5</v>
      </c>
      <c r="J406" s="225">
        <v>4</v>
      </c>
      <c r="K406" s="11">
        <v>9.6999999999999993</v>
      </c>
      <c r="L406" s="367">
        <v>6.98</v>
      </c>
      <c r="M406" s="114">
        <v>34.6</v>
      </c>
      <c r="N406" s="224">
        <v>6.2</v>
      </c>
      <c r="O406" s="12">
        <v>23.6</v>
      </c>
      <c r="P406" s="225">
        <v>24.9</v>
      </c>
      <c r="Q406" s="606">
        <v>58</v>
      </c>
      <c r="R406" s="224">
        <v>37</v>
      </c>
      <c r="S406" s="606">
        <v>91</v>
      </c>
      <c r="T406" s="224">
        <v>92</v>
      </c>
      <c r="U406" s="606">
        <v>59</v>
      </c>
      <c r="V406" s="224">
        <v>60</v>
      </c>
      <c r="W406" s="114">
        <v>32</v>
      </c>
      <c r="X406" s="224">
        <v>32</v>
      </c>
      <c r="Y406" s="11">
        <v>26.3</v>
      </c>
      <c r="Z406" s="607">
        <v>26.3</v>
      </c>
      <c r="AA406" s="12">
        <v>25</v>
      </c>
      <c r="AB406" s="225">
        <v>11.1</v>
      </c>
      <c r="AC406" s="614">
        <v>0.1</v>
      </c>
      <c r="AD406" s="478">
        <v>210</v>
      </c>
      <c r="AE406" s="644">
        <v>0</v>
      </c>
      <c r="AF406" s="610">
        <v>5759</v>
      </c>
      <c r="AG406" s="611">
        <v>3235</v>
      </c>
      <c r="AH406" s="624">
        <v>2440</v>
      </c>
      <c r="AI406" s="80"/>
      <c r="AJ406" s="3" t="s">
        <v>195</v>
      </c>
      <c r="AK406" s="893" t="s">
        <v>313</v>
      </c>
      <c r="AL406" s="140">
        <v>3.2</v>
      </c>
      <c r="AM406" s="229">
        <v>2.2999999999999998</v>
      </c>
      <c r="AN406" s="13" t="s">
        <v>24</v>
      </c>
      <c r="AO406" s="227" t="s">
        <v>24</v>
      </c>
    </row>
    <row r="407" spans="1:41" x14ac:dyDescent="0.2">
      <c r="A407" s="1057"/>
      <c r="B407" s="389">
        <v>45742</v>
      </c>
      <c r="C407" s="432" t="str">
        <f t="shared" si="142"/>
        <v>(水)</v>
      </c>
      <c r="D407" s="473" t="s">
        <v>400</v>
      </c>
      <c r="E407" s="474">
        <v>0</v>
      </c>
      <c r="F407" s="475">
        <v>19</v>
      </c>
      <c r="G407" s="11">
        <v>18</v>
      </c>
      <c r="H407" s="223">
        <v>17</v>
      </c>
      <c r="I407" s="12">
        <v>33.5</v>
      </c>
      <c r="J407" s="225">
        <v>5</v>
      </c>
      <c r="K407" s="11">
        <v>9.35</v>
      </c>
      <c r="L407" s="367">
        <v>7.1</v>
      </c>
      <c r="M407" s="114">
        <v>37.5</v>
      </c>
      <c r="N407" s="224">
        <v>7.2</v>
      </c>
      <c r="O407" s="12">
        <v>23.1</v>
      </c>
      <c r="P407" s="225">
        <v>27.1</v>
      </c>
      <c r="Q407" s="606">
        <v>58</v>
      </c>
      <c r="R407" s="224">
        <v>40</v>
      </c>
      <c r="S407" s="606">
        <v>97</v>
      </c>
      <c r="T407" s="224">
        <v>94</v>
      </c>
      <c r="U407" s="606">
        <v>61</v>
      </c>
      <c r="V407" s="224">
        <v>59</v>
      </c>
      <c r="W407" s="114">
        <v>36</v>
      </c>
      <c r="X407" s="224">
        <v>35</v>
      </c>
      <c r="Y407" s="11">
        <v>24.1</v>
      </c>
      <c r="Z407" s="607">
        <v>29.5</v>
      </c>
      <c r="AA407" s="12">
        <v>27.8</v>
      </c>
      <c r="AB407" s="225">
        <v>11.1</v>
      </c>
      <c r="AC407" s="614">
        <v>0.05</v>
      </c>
      <c r="AD407" s="478">
        <v>210</v>
      </c>
      <c r="AE407" s="644">
        <v>0</v>
      </c>
      <c r="AF407" s="610">
        <v>5388</v>
      </c>
      <c r="AG407" s="611">
        <v>2663</v>
      </c>
      <c r="AH407" s="624">
        <v>1952</v>
      </c>
      <c r="AI407" s="80"/>
      <c r="AJ407" s="3" t="s">
        <v>196</v>
      </c>
      <c r="AK407" s="893" t="s">
        <v>313</v>
      </c>
      <c r="AL407" s="307">
        <v>9.7000000000000003E-2</v>
      </c>
      <c r="AM407" s="308">
        <v>0</v>
      </c>
      <c r="AN407" s="286" t="s">
        <v>24</v>
      </c>
      <c r="AO407" s="287" t="s">
        <v>24</v>
      </c>
    </row>
    <row r="408" spans="1:41" x14ac:dyDescent="0.2">
      <c r="A408" s="1057"/>
      <c r="B408" s="389">
        <v>45743</v>
      </c>
      <c r="C408" s="432" t="str">
        <f t="shared" si="142"/>
        <v>(木)</v>
      </c>
      <c r="D408" s="507" t="s">
        <v>440</v>
      </c>
      <c r="E408" s="508">
        <v>0</v>
      </c>
      <c r="F408" s="509">
        <v>11</v>
      </c>
      <c r="G408" s="309">
        <v>16</v>
      </c>
      <c r="H408" s="510">
        <v>16.5</v>
      </c>
      <c r="I408" s="511">
        <v>35.700000000000003</v>
      </c>
      <c r="J408" s="512">
        <v>5</v>
      </c>
      <c r="K408" s="309">
        <v>9.68</v>
      </c>
      <c r="L408" s="645">
        <v>7.02</v>
      </c>
      <c r="M408" s="646">
        <v>37</v>
      </c>
      <c r="N408" s="513">
        <v>6.8</v>
      </c>
      <c r="O408" s="511">
        <v>22.5</v>
      </c>
      <c r="P408" s="512">
        <v>27.5</v>
      </c>
      <c r="Q408" s="647">
        <v>68</v>
      </c>
      <c r="R408" s="513">
        <v>40</v>
      </c>
      <c r="S408" s="647">
        <v>98</v>
      </c>
      <c r="T408" s="513">
        <v>96</v>
      </c>
      <c r="U408" s="647">
        <v>62</v>
      </c>
      <c r="V408" s="513">
        <v>64</v>
      </c>
      <c r="W408" s="646">
        <v>36</v>
      </c>
      <c r="X408" s="513">
        <v>32</v>
      </c>
      <c r="Y408" s="309">
        <v>26.3</v>
      </c>
      <c r="Z408" s="648">
        <v>27.7</v>
      </c>
      <c r="AA408" s="511">
        <v>25.6</v>
      </c>
      <c r="AB408" s="512">
        <v>11.1</v>
      </c>
      <c r="AC408" s="649">
        <v>0</v>
      </c>
      <c r="AD408" s="515">
        <v>220</v>
      </c>
      <c r="AE408" s="650">
        <v>0</v>
      </c>
      <c r="AF408" s="548">
        <v>5745</v>
      </c>
      <c r="AG408" s="651">
        <v>2995</v>
      </c>
      <c r="AH408" s="310">
        <v>2318</v>
      </c>
      <c r="AI408" s="80"/>
      <c r="AJ408" s="3" t="s">
        <v>197</v>
      </c>
      <c r="AK408" s="893" t="s">
        <v>313</v>
      </c>
      <c r="AL408" s="138">
        <v>25</v>
      </c>
      <c r="AM408" s="228">
        <v>55</v>
      </c>
      <c r="AN408" s="11" t="s">
        <v>24</v>
      </c>
      <c r="AO408" s="223" t="s">
        <v>24</v>
      </c>
    </row>
    <row r="409" spans="1:41" x14ac:dyDescent="0.2">
      <c r="A409" s="1057"/>
      <c r="B409" s="389">
        <v>45744</v>
      </c>
      <c r="C409" s="432" t="str">
        <f t="shared" si="142"/>
        <v>(金)</v>
      </c>
      <c r="D409" s="507" t="s">
        <v>418</v>
      </c>
      <c r="E409" s="508">
        <v>6.2</v>
      </c>
      <c r="F409" s="509">
        <v>18</v>
      </c>
      <c r="G409" s="309">
        <v>18</v>
      </c>
      <c r="H409" s="510">
        <v>18</v>
      </c>
      <c r="I409" s="511">
        <v>33.9</v>
      </c>
      <c r="J409" s="512">
        <v>4.7</v>
      </c>
      <c r="K409" s="309">
        <v>9.32</v>
      </c>
      <c r="L409" s="645">
        <v>6.99</v>
      </c>
      <c r="M409" s="646">
        <v>35.5</v>
      </c>
      <c r="N409" s="513">
        <v>6.6</v>
      </c>
      <c r="O409" s="511">
        <v>25.8</v>
      </c>
      <c r="P409" s="512">
        <v>26.9</v>
      </c>
      <c r="Q409" s="647">
        <v>68</v>
      </c>
      <c r="R409" s="513">
        <v>42</v>
      </c>
      <c r="S409" s="647">
        <v>96</v>
      </c>
      <c r="T409" s="513">
        <v>94</v>
      </c>
      <c r="U409" s="647">
        <v>58</v>
      </c>
      <c r="V409" s="513">
        <v>64</v>
      </c>
      <c r="W409" s="646">
        <v>38</v>
      </c>
      <c r="X409" s="513">
        <v>30</v>
      </c>
      <c r="Y409" s="309">
        <v>28.4</v>
      </c>
      <c r="Z409" s="648">
        <v>28.4</v>
      </c>
      <c r="AA409" s="511">
        <v>26.2</v>
      </c>
      <c r="AB409" s="512">
        <v>11.4</v>
      </c>
      <c r="AC409" s="649">
        <v>0</v>
      </c>
      <c r="AD409" s="515">
        <v>220</v>
      </c>
      <c r="AE409" s="650">
        <v>0</v>
      </c>
      <c r="AF409" s="548">
        <v>5387</v>
      </c>
      <c r="AG409" s="651">
        <v>2775</v>
      </c>
      <c r="AH409" s="310">
        <v>1952</v>
      </c>
      <c r="AI409" s="80"/>
      <c r="AJ409" s="3" t="s">
        <v>17</v>
      </c>
      <c r="AK409" s="893" t="s">
        <v>313</v>
      </c>
      <c r="AL409" s="138">
        <v>12</v>
      </c>
      <c r="AM409" s="228">
        <v>12</v>
      </c>
      <c r="AN409" s="11" t="s">
        <v>24</v>
      </c>
      <c r="AO409" s="223" t="s">
        <v>24</v>
      </c>
    </row>
    <row r="410" spans="1:41" x14ac:dyDescent="0.2">
      <c r="A410" s="1057"/>
      <c r="B410" s="389">
        <v>45745</v>
      </c>
      <c r="C410" s="432" t="str">
        <f t="shared" si="142"/>
        <v>(土)</v>
      </c>
      <c r="D410" s="507" t="s">
        <v>402</v>
      </c>
      <c r="E410" s="508">
        <v>7.7</v>
      </c>
      <c r="F410" s="509">
        <v>8</v>
      </c>
      <c r="G410" s="309">
        <v>16.5</v>
      </c>
      <c r="H410" s="510">
        <v>17</v>
      </c>
      <c r="I410" s="511">
        <v>57.8</v>
      </c>
      <c r="J410" s="512">
        <v>5</v>
      </c>
      <c r="K410" s="309">
        <v>9.16</v>
      </c>
      <c r="L410" s="645">
        <v>6.83</v>
      </c>
      <c r="M410" s="646">
        <v>62.4</v>
      </c>
      <c r="N410" s="513">
        <v>7.3</v>
      </c>
      <c r="O410" s="511">
        <v>24.6</v>
      </c>
      <c r="P410" s="512">
        <v>27.5</v>
      </c>
      <c r="Q410" s="647">
        <v>58</v>
      </c>
      <c r="R410" s="513">
        <v>40</v>
      </c>
      <c r="S410" s="647">
        <v>88</v>
      </c>
      <c r="T410" s="513">
        <v>94</v>
      </c>
      <c r="U410" s="647">
        <v>56</v>
      </c>
      <c r="V410" s="513">
        <v>60</v>
      </c>
      <c r="W410" s="646">
        <v>32</v>
      </c>
      <c r="X410" s="513">
        <v>34</v>
      </c>
      <c r="Y410" s="309">
        <v>26.3</v>
      </c>
      <c r="Z410" s="648">
        <v>27.7</v>
      </c>
      <c r="AA410" s="511">
        <v>33.5</v>
      </c>
      <c r="AB410" s="512">
        <v>11.7</v>
      </c>
      <c r="AC410" s="649">
        <v>0</v>
      </c>
      <c r="AD410" s="515">
        <v>210</v>
      </c>
      <c r="AE410" s="650">
        <v>0</v>
      </c>
      <c r="AF410" s="548">
        <v>5427</v>
      </c>
      <c r="AG410" s="651">
        <v>2662</v>
      </c>
      <c r="AH410" s="310">
        <v>2152</v>
      </c>
      <c r="AI410" s="80"/>
      <c r="AJ410" s="3"/>
      <c r="AK410" s="897"/>
      <c r="AL410" s="11"/>
      <c r="AM410" s="223"/>
      <c r="AN410" s="352"/>
      <c r="AO410" s="223"/>
    </row>
    <row r="411" spans="1:41" x14ac:dyDescent="0.2">
      <c r="A411" s="1057"/>
      <c r="B411" s="389">
        <v>45746</v>
      </c>
      <c r="C411" s="432" t="str">
        <f t="shared" si="142"/>
        <v>(日)</v>
      </c>
      <c r="D411" s="507" t="s">
        <v>416</v>
      </c>
      <c r="E411" s="508">
        <v>0.3</v>
      </c>
      <c r="F411" s="509">
        <v>7</v>
      </c>
      <c r="G411" s="309">
        <v>13.5</v>
      </c>
      <c r="H411" s="510">
        <v>13.5</v>
      </c>
      <c r="I411" s="511">
        <v>38.200000000000003</v>
      </c>
      <c r="J411" s="512">
        <v>5.4</v>
      </c>
      <c r="K411" s="309">
        <v>8.98</v>
      </c>
      <c r="L411" s="645">
        <v>6.97</v>
      </c>
      <c r="M411" s="646">
        <v>42.2</v>
      </c>
      <c r="N411" s="513">
        <v>6.9</v>
      </c>
      <c r="O411" s="511">
        <v>25.6</v>
      </c>
      <c r="P411" s="512">
        <v>28</v>
      </c>
      <c r="Q411" s="647">
        <v>64</v>
      </c>
      <c r="R411" s="513">
        <v>48</v>
      </c>
      <c r="S411" s="647">
        <v>91</v>
      </c>
      <c r="T411" s="513">
        <v>94</v>
      </c>
      <c r="U411" s="647">
        <v>56</v>
      </c>
      <c r="V411" s="513">
        <v>60</v>
      </c>
      <c r="W411" s="646">
        <v>35</v>
      </c>
      <c r="X411" s="513">
        <v>34</v>
      </c>
      <c r="Y411" s="309">
        <v>27</v>
      </c>
      <c r="Z411" s="648">
        <v>27.7</v>
      </c>
      <c r="AA411" s="511">
        <v>25</v>
      </c>
      <c r="AB411" s="512">
        <v>11.4</v>
      </c>
      <c r="AC411" s="649">
        <v>0</v>
      </c>
      <c r="AD411" s="515">
        <v>200</v>
      </c>
      <c r="AE411" s="650">
        <v>0</v>
      </c>
      <c r="AF411" s="548">
        <v>4831</v>
      </c>
      <c r="AG411" s="651">
        <v>2163</v>
      </c>
      <c r="AH411" s="310">
        <v>2074</v>
      </c>
      <c r="AI411" s="80"/>
      <c r="AJ411" s="290"/>
      <c r="AK411" s="897"/>
      <c r="AL411" s="366"/>
      <c r="AM411" s="300"/>
      <c r="AN411" s="352"/>
      <c r="AO411" s="223"/>
    </row>
    <row r="412" spans="1:41" x14ac:dyDescent="0.2">
      <c r="A412" s="1057"/>
      <c r="B412" s="389">
        <v>45747</v>
      </c>
      <c r="C412" s="432" t="str">
        <f t="shared" si="142"/>
        <v>(月)</v>
      </c>
      <c r="D412" s="544" t="s">
        <v>418</v>
      </c>
      <c r="E412" s="497">
        <v>0.1</v>
      </c>
      <c r="F412" s="535">
        <v>6</v>
      </c>
      <c r="G412" s="366">
        <v>12</v>
      </c>
      <c r="H412" s="300">
        <v>14.5</v>
      </c>
      <c r="I412" s="537">
        <v>50.6</v>
      </c>
      <c r="J412" s="536">
        <v>3.9</v>
      </c>
      <c r="K412" s="366">
        <v>9.41</v>
      </c>
      <c r="L412" s="369">
        <v>7.23</v>
      </c>
      <c r="M412" s="658">
        <v>58.1</v>
      </c>
      <c r="N412" s="538">
        <v>6.7</v>
      </c>
      <c r="O412" s="537">
        <v>24.1</v>
      </c>
      <c r="P412" s="536">
        <v>28.1</v>
      </c>
      <c r="Q412" s="659">
        <v>64</v>
      </c>
      <c r="R412" s="538">
        <v>52</v>
      </c>
      <c r="S412" s="659">
        <v>93</v>
      </c>
      <c r="T412" s="538">
        <v>104</v>
      </c>
      <c r="U412" s="659">
        <v>61</v>
      </c>
      <c r="V412" s="538">
        <v>64</v>
      </c>
      <c r="W412" s="658">
        <v>32</v>
      </c>
      <c r="X412" s="538">
        <v>40</v>
      </c>
      <c r="Y412" s="366">
        <v>27.7</v>
      </c>
      <c r="Z412" s="660">
        <v>29.1</v>
      </c>
      <c r="AA412" s="537">
        <v>31.9</v>
      </c>
      <c r="AB412" s="536">
        <v>12.3</v>
      </c>
      <c r="AC412" s="661">
        <v>0</v>
      </c>
      <c r="AD412" s="540">
        <v>190</v>
      </c>
      <c r="AE412" s="662">
        <v>0</v>
      </c>
      <c r="AF412" s="545">
        <v>5945</v>
      </c>
      <c r="AG412" s="663">
        <v>2579</v>
      </c>
      <c r="AH412" s="713">
        <v>2318</v>
      </c>
      <c r="AI412" s="80"/>
      <c r="AJ412" s="104" t="s">
        <v>238</v>
      </c>
      <c r="AK412" s="717"/>
      <c r="AL412" s="107"/>
      <c r="AM412" s="107"/>
      <c r="AN412" s="107"/>
      <c r="AO412" s="718"/>
    </row>
    <row r="413" spans="1:41" x14ac:dyDescent="0.2">
      <c r="A413" s="1057"/>
      <c r="B413" s="1075" t="s">
        <v>239</v>
      </c>
      <c r="C413" s="1038"/>
      <c r="D413" s="479"/>
      <c r="E413" s="464">
        <f>MAX(E382:E412)</f>
        <v>29.4</v>
      </c>
      <c r="F413" s="480">
        <f t="shared" ref="F413:AH413" si="143">IF(COUNT(F382:F412)=0,"",MAX(F382:F412))</f>
        <v>19</v>
      </c>
      <c r="G413" s="10">
        <f t="shared" si="143"/>
        <v>18</v>
      </c>
      <c r="H413" s="222">
        <f t="shared" si="143"/>
        <v>18</v>
      </c>
      <c r="I413" s="466">
        <f t="shared" si="143"/>
        <v>57.8</v>
      </c>
      <c r="J413" s="467">
        <f t="shared" si="143"/>
        <v>8</v>
      </c>
      <c r="K413" s="10">
        <f t="shared" si="143"/>
        <v>9.9600000000000009</v>
      </c>
      <c r="L413" s="615">
        <f t="shared" si="143"/>
        <v>7.4</v>
      </c>
      <c r="M413" s="599">
        <f>IF(COUNT(M382:M412)=0,"",MAX(M382:M412))</f>
        <v>62.4</v>
      </c>
      <c r="N413" s="598">
        <f>IF(COUNT(N382:N412)=0,"",MAX(N382:N412))</f>
        <v>11.2</v>
      </c>
      <c r="O413" s="466">
        <f t="shared" si="143"/>
        <v>30.4</v>
      </c>
      <c r="P413" s="467">
        <f t="shared" si="143"/>
        <v>35.1</v>
      </c>
      <c r="Q413" s="598">
        <f t="shared" ref="Q413:AC413" si="144">IF(COUNT(Q382:Q412)=0,"",MAX(Q382:Q412))</f>
        <v>81</v>
      </c>
      <c r="R413" s="468">
        <f t="shared" si="144"/>
        <v>59</v>
      </c>
      <c r="S413" s="598">
        <f t="shared" si="144"/>
        <v>114</v>
      </c>
      <c r="T413" s="468">
        <f t="shared" si="144"/>
        <v>120</v>
      </c>
      <c r="U413" s="599">
        <f t="shared" si="144"/>
        <v>74</v>
      </c>
      <c r="V413" s="468">
        <f t="shared" si="144"/>
        <v>74</v>
      </c>
      <c r="W413" s="599">
        <f t="shared" si="144"/>
        <v>50</v>
      </c>
      <c r="X413" s="468">
        <f t="shared" si="144"/>
        <v>55</v>
      </c>
      <c r="Y413" s="600">
        <f t="shared" si="144"/>
        <v>42.6</v>
      </c>
      <c r="Z413" s="222">
        <f t="shared" si="144"/>
        <v>42.6</v>
      </c>
      <c r="AA413" s="10">
        <f t="shared" si="144"/>
        <v>33.5</v>
      </c>
      <c r="AB413" s="600">
        <f t="shared" si="144"/>
        <v>14.5</v>
      </c>
      <c r="AC413" s="618">
        <f t="shared" si="144"/>
        <v>0.25</v>
      </c>
      <c r="AD413" s="484">
        <f t="shared" si="143"/>
        <v>270</v>
      </c>
      <c r="AE413" s="619">
        <f t="shared" si="143"/>
        <v>0.31</v>
      </c>
      <c r="AF413" s="706">
        <f>IF(COUNT(AF382:AF412)=0,"",MAX(AF382:AF412))</f>
        <v>5950</v>
      </c>
      <c r="AG413" s="707">
        <f>IF(COUNT(AG382:AG412)=0,"",MAX(AG382:AG412))</f>
        <v>3744</v>
      </c>
      <c r="AH413" s="653">
        <f t="shared" si="143"/>
        <v>2440</v>
      </c>
      <c r="AI413" s="83"/>
      <c r="AJ413" s="719" t="s">
        <v>304</v>
      </c>
      <c r="AK413" s="720"/>
      <c r="AL413" s="720"/>
      <c r="AM413" s="720"/>
      <c r="AN413" s="720"/>
      <c r="AO413" s="721"/>
    </row>
    <row r="414" spans="1:41" x14ac:dyDescent="0.2">
      <c r="A414" s="1057"/>
      <c r="B414" s="1074" t="s">
        <v>240</v>
      </c>
      <c r="C414" s="1040"/>
      <c r="D414" s="233"/>
      <c r="E414" s="234"/>
      <c r="F414" s="487">
        <f t="shared" ref="F414:AE414" si="145">IF(COUNT(F382:F412)=0,"",MIN(F382:F412))</f>
        <v>0</v>
      </c>
      <c r="G414" s="11">
        <f t="shared" si="145"/>
        <v>7.5</v>
      </c>
      <c r="H414" s="223">
        <f t="shared" si="145"/>
        <v>8.5</v>
      </c>
      <c r="I414" s="12">
        <f t="shared" si="145"/>
        <v>14.8</v>
      </c>
      <c r="J414" s="225">
        <f t="shared" si="145"/>
        <v>3.6</v>
      </c>
      <c r="K414" s="11">
        <f t="shared" si="145"/>
        <v>8.3000000000000007</v>
      </c>
      <c r="L414" s="367">
        <f t="shared" si="145"/>
        <v>6.83</v>
      </c>
      <c r="M414" s="114">
        <f>IF(COUNT(M382:M412)=0,"",MIN(M382:M412))</f>
        <v>23.2</v>
      </c>
      <c r="N414" s="606">
        <f>IF(COUNT(N382:N412)=0,"",MIN(N382:N412))</f>
        <v>5.0999999999999996</v>
      </c>
      <c r="O414" s="12">
        <f t="shared" si="145"/>
        <v>22.5</v>
      </c>
      <c r="P414" s="225">
        <f t="shared" si="145"/>
        <v>24.9</v>
      </c>
      <c r="Q414" s="606">
        <f t="shared" ref="Q414:AC414" si="146">IF(COUNT(Q382:Q412)=0,"",MIN(Q382:Q412))</f>
        <v>58</v>
      </c>
      <c r="R414" s="224">
        <f t="shared" si="146"/>
        <v>37</v>
      </c>
      <c r="S414" s="606">
        <f t="shared" si="146"/>
        <v>88</v>
      </c>
      <c r="T414" s="224">
        <f t="shared" si="146"/>
        <v>92</v>
      </c>
      <c r="U414" s="114">
        <f t="shared" si="146"/>
        <v>52</v>
      </c>
      <c r="V414" s="224">
        <f t="shared" si="146"/>
        <v>55</v>
      </c>
      <c r="W414" s="114">
        <f t="shared" si="146"/>
        <v>32</v>
      </c>
      <c r="X414" s="224">
        <f t="shared" si="146"/>
        <v>30</v>
      </c>
      <c r="Y414" s="626">
        <f t="shared" si="146"/>
        <v>24.1</v>
      </c>
      <c r="Z414" s="666">
        <f t="shared" si="146"/>
        <v>25.6</v>
      </c>
      <c r="AA414" s="625">
        <f t="shared" si="146"/>
        <v>17.100000000000001</v>
      </c>
      <c r="AB414" s="626">
        <f t="shared" si="146"/>
        <v>9.1999999999999993</v>
      </c>
      <c r="AC414" s="627">
        <f t="shared" si="146"/>
        <v>0</v>
      </c>
      <c r="AD414" s="491">
        <f t="shared" si="145"/>
        <v>190</v>
      </c>
      <c r="AE414" s="628">
        <f t="shared" si="145"/>
        <v>0</v>
      </c>
      <c r="AF414" s="674"/>
      <c r="AG414" s="675"/>
      <c r="AH414" s="631"/>
      <c r="AI414" s="83"/>
      <c r="AJ414" s="722"/>
      <c r="AK414" s="723"/>
      <c r="AL414" s="723"/>
      <c r="AM414" s="723"/>
      <c r="AN414" s="723"/>
      <c r="AO414" s="724"/>
    </row>
    <row r="415" spans="1:41" x14ac:dyDescent="0.2">
      <c r="A415" s="1057"/>
      <c r="B415" s="1074" t="s">
        <v>241</v>
      </c>
      <c r="C415" s="1040"/>
      <c r="D415" s="416"/>
      <c r="E415" s="235"/>
      <c r="F415" s="494">
        <f t="shared" ref="F415:AE415" si="147">IF(COUNT(F382:F412)=0,"",AVERAGE(F382:F412))</f>
        <v>7.5483870967741939</v>
      </c>
      <c r="G415" s="309">
        <f t="shared" si="147"/>
        <v>12.17741935483871</v>
      </c>
      <c r="H415" s="510">
        <f t="shared" si="147"/>
        <v>12.241935483870968</v>
      </c>
      <c r="I415" s="511">
        <f t="shared" si="147"/>
        <v>28.951612903225808</v>
      </c>
      <c r="J415" s="512">
        <f t="shared" si="147"/>
        <v>5.0709677419354833</v>
      </c>
      <c r="K415" s="309">
        <f t="shared" si="147"/>
        <v>9.4503225806451621</v>
      </c>
      <c r="L415" s="645">
        <f t="shared" si="147"/>
        <v>7.1251612903225814</v>
      </c>
      <c r="M415" s="646">
        <f>IF(COUNT(M382:M412)=0,"",AVERAGE(M382:M412))</f>
        <v>35.164516129032251</v>
      </c>
      <c r="N415" s="647">
        <f>IF(COUNT(N382:N412)=0,"",AVERAGE(N382:N412))</f>
        <v>7.477419354838708</v>
      </c>
      <c r="O415" s="511">
        <f t="shared" si="147"/>
        <v>26.648387096774201</v>
      </c>
      <c r="P415" s="512">
        <f t="shared" si="147"/>
        <v>29.799999999999997</v>
      </c>
      <c r="Q415" s="647">
        <f t="shared" ref="Q415:AC415" si="148">IF(COUNT(Q382:Q412)=0,"",AVERAGE(Q382:Q412))</f>
        <v>70.838709677419359</v>
      </c>
      <c r="R415" s="224">
        <f t="shared" si="148"/>
        <v>46.387096774193552</v>
      </c>
      <c r="S415" s="647">
        <f t="shared" si="148"/>
        <v>101.12903225806451</v>
      </c>
      <c r="T415" s="513">
        <f t="shared" si="148"/>
        <v>104.12903225806451</v>
      </c>
      <c r="U415" s="114">
        <f t="shared" si="148"/>
        <v>62.193548387096776</v>
      </c>
      <c r="V415" s="224">
        <f t="shared" si="148"/>
        <v>64.290322580645167</v>
      </c>
      <c r="W415" s="114">
        <f t="shared" si="148"/>
        <v>38.935483870967744</v>
      </c>
      <c r="X415" s="224">
        <f t="shared" si="148"/>
        <v>39.838709677419352</v>
      </c>
      <c r="Y415" s="626">
        <f t="shared" si="148"/>
        <v>30.693548387096772</v>
      </c>
      <c r="Z415" s="666">
        <f t="shared" si="148"/>
        <v>31.516129032258068</v>
      </c>
      <c r="AA415" s="625">
        <f t="shared" si="148"/>
        <v>25.032258064516128</v>
      </c>
      <c r="AB415" s="626">
        <f t="shared" si="148"/>
        <v>11.425806451612905</v>
      </c>
      <c r="AC415" s="627">
        <f t="shared" si="148"/>
        <v>3.0645161290322583E-2</v>
      </c>
      <c r="AD415" s="521">
        <f t="shared" si="147"/>
        <v>226.12903225806451</v>
      </c>
      <c r="AE415" s="654">
        <f t="shared" si="147"/>
        <v>1.741935483870968E-2</v>
      </c>
      <c r="AF415" s="674"/>
      <c r="AG415" s="675"/>
      <c r="AH415" s="655"/>
      <c r="AI415" s="83"/>
      <c r="AJ415" s="722"/>
      <c r="AK415" s="723"/>
      <c r="AL415" s="723"/>
      <c r="AM415" s="723"/>
      <c r="AN415" s="723"/>
      <c r="AO415" s="724"/>
    </row>
    <row r="416" spans="1:41" x14ac:dyDescent="0.2">
      <c r="A416" s="1057"/>
      <c r="B416" s="1048" t="s">
        <v>242</v>
      </c>
      <c r="C416" s="1049"/>
      <c r="D416" s="394"/>
      <c r="E416" s="497">
        <f>SUM(E382:E412)</f>
        <v>151.89999999999998</v>
      </c>
      <c r="F416" s="236"/>
      <c r="G416" s="236"/>
      <c r="H416" s="388"/>
      <c r="I416" s="236"/>
      <c r="J416" s="388"/>
      <c r="K416" s="499"/>
      <c r="L416" s="500"/>
      <c r="M416" s="634"/>
      <c r="N416" s="526"/>
      <c r="O416" s="524"/>
      <c r="P416" s="525"/>
      <c r="Q416" s="633"/>
      <c r="R416" s="526"/>
      <c r="S416" s="633"/>
      <c r="T416" s="526"/>
      <c r="U416" s="633"/>
      <c r="V416" s="526"/>
      <c r="W416" s="634"/>
      <c r="X416" s="526"/>
      <c r="Y416" s="499"/>
      <c r="Z416" s="635"/>
      <c r="AA416" s="636"/>
      <c r="AB416" s="637"/>
      <c r="AC416" s="638"/>
      <c r="AD416" s="238"/>
      <c r="AE416" s="639"/>
      <c r="AF416" s="506">
        <f>SUM(AF382:AF412)</f>
        <v>156268</v>
      </c>
      <c r="AG416" s="690">
        <f>SUM(AG382:AG412)</f>
        <v>90853</v>
      </c>
      <c r="AH416" s="657">
        <f>SUM(AH382:AH412)</f>
        <v>65474</v>
      </c>
      <c r="AI416" s="83"/>
      <c r="AJ416" s="588"/>
      <c r="AK416" s="589"/>
      <c r="AL416" s="589"/>
      <c r="AM416" s="589"/>
      <c r="AN416" s="728"/>
      <c r="AO416" s="729"/>
    </row>
    <row r="417" spans="1:36" x14ac:dyDescent="0.2">
      <c r="A417" s="1054" t="s">
        <v>247</v>
      </c>
      <c r="B417" s="1037" t="s">
        <v>239</v>
      </c>
      <c r="C417" s="1038"/>
      <c r="D417" s="479"/>
      <c r="E417" s="464">
        <f t="shared" ref="E417:AH417" si="149">MAX(E$4:E$33,E$38:E$68,E$73:E$102,E$107:E$137,E$142:E$172,E$177:E$206,E$211:E$241,E$246:E$275,E$280:E$310,E$315:E$345,E$350:E$377,E$382:E$412)</f>
        <v>87.8</v>
      </c>
      <c r="F417" s="464">
        <f t="shared" si="149"/>
        <v>34</v>
      </c>
      <c r="G417" s="875">
        <f t="shared" si="149"/>
        <v>30.5</v>
      </c>
      <c r="H417" s="876">
        <f t="shared" si="149"/>
        <v>30</v>
      </c>
      <c r="I417" s="877">
        <f t="shared" si="149"/>
        <v>57.8</v>
      </c>
      <c r="J417" s="878">
        <f t="shared" si="149"/>
        <v>14.7</v>
      </c>
      <c r="K417" s="875">
        <f t="shared" si="149"/>
        <v>10.1</v>
      </c>
      <c r="L417" s="876">
        <f t="shared" si="149"/>
        <v>7.46</v>
      </c>
      <c r="M417" s="599">
        <f t="shared" si="149"/>
        <v>82.5</v>
      </c>
      <c r="N417" s="546">
        <f t="shared" si="149"/>
        <v>22.7</v>
      </c>
      <c r="O417" s="875">
        <f t="shared" si="149"/>
        <v>33.5</v>
      </c>
      <c r="P417" s="876">
        <f t="shared" si="149"/>
        <v>37.200000000000003</v>
      </c>
      <c r="Q417" s="599">
        <f t="shared" si="149"/>
        <v>98</v>
      </c>
      <c r="R417" s="546">
        <f t="shared" si="149"/>
        <v>69</v>
      </c>
      <c r="S417" s="599">
        <f t="shared" si="149"/>
        <v>126</v>
      </c>
      <c r="T417" s="546">
        <f t="shared" si="149"/>
        <v>126</v>
      </c>
      <c r="U417" s="599">
        <f t="shared" si="149"/>
        <v>80</v>
      </c>
      <c r="V417" s="546">
        <f t="shared" si="149"/>
        <v>84</v>
      </c>
      <c r="W417" s="599">
        <f t="shared" si="149"/>
        <v>60</v>
      </c>
      <c r="X417" s="546">
        <f t="shared" si="149"/>
        <v>64</v>
      </c>
      <c r="Y417" s="875">
        <f t="shared" si="149"/>
        <v>44</v>
      </c>
      <c r="Z417" s="879">
        <f t="shared" si="149"/>
        <v>43.5</v>
      </c>
      <c r="AA417" s="10">
        <f t="shared" si="149"/>
        <v>33.799999999999997</v>
      </c>
      <c r="AB417" s="351">
        <f t="shared" si="149"/>
        <v>20.5</v>
      </c>
      <c r="AC417" s="880">
        <f t="shared" si="149"/>
        <v>0.4</v>
      </c>
      <c r="AD417" s="599">
        <f t="shared" si="149"/>
        <v>270</v>
      </c>
      <c r="AE417" s="881">
        <f t="shared" si="149"/>
        <v>0.31</v>
      </c>
      <c r="AF417" s="882">
        <f t="shared" si="149"/>
        <v>19480</v>
      </c>
      <c r="AG417" s="882">
        <f t="shared" si="149"/>
        <v>4660</v>
      </c>
      <c r="AH417" s="882">
        <f t="shared" si="149"/>
        <v>3416</v>
      </c>
    </row>
    <row r="418" spans="1:36" s="1" customFormat="1" ht="13.5" customHeight="1" x14ac:dyDescent="0.2">
      <c r="A418" s="1054"/>
      <c r="B418" s="1074" t="s">
        <v>240</v>
      </c>
      <c r="C418" s="1040"/>
      <c r="D418" s="233"/>
      <c r="E418" s="234"/>
      <c r="F418" s="197">
        <f t="shared" ref="F418:AE418" si="150">MIN(F$4:F$33,F$38:F$68,F$73:F$102,F$107:F$137,F$142:F$172,F$177:F$206,F$211:F$241,F$246:F$275,F$280:F$310,F$315:F$345,F$350:F$377,F$382:F$412)</f>
        <v>-5</v>
      </c>
      <c r="G418" s="851">
        <f t="shared" si="150"/>
        <v>5</v>
      </c>
      <c r="H418" s="850">
        <f t="shared" si="150"/>
        <v>5.5</v>
      </c>
      <c r="I418" s="853">
        <f t="shared" si="150"/>
        <v>13.3</v>
      </c>
      <c r="J418" s="852">
        <f t="shared" si="150"/>
        <v>3</v>
      </c>
      <c r="K418" s="851">
        <f t="shared" si="150"/>
        <v>6.99</v>
      </c>
      <c r="L418" s="850">
        <f t="shared" si="150"/>
        <v>6.71</v>
      </c>
      <c r="M418" s="698">
        <f t="shared" si="150"/>
        <v>14.5</v>
      </c>
      <c r="N418" s="555">
        <f t="shared" si="150"/>
        <v>2</v>
      </c>
      <c r="O418" s="851">
        <f t="shared" si="150"/>
        <v>16.3</v>
      </c>
      <c r="P418" s="850">
        <f t="shared" si="150"/>
        <v>18.7</v>
      </c>
      <c r="Q418" s="698">
        <f t="shared" si="150"/>
        <v>30.6</v>
      </c>
      <c r="R418" s="555">
        <f t="shared" si="150"/>
        <v>34</v>
      </c>
      <c r="S418" s="698">
        <f t="shared" si="150"/>
        <v>68</v>
      </c>
      <c r="T418" s="555">
        <f t="shared" si="150"/>
        <v>70</v>
      </c>
      <c r="U418" s="698">
        <f t="shared" si="150"/>
        <v>38</v>
      </c>
      <c r="V418" s="555">
        <f t="shared" si="150"/>
        <v>42</v>
      </c>
      <c r="W418" s="698">
        <f t="shared" si="150"/>
        <v>14</v>
      </c>
      <c r="X418" s="555">
        <f t="shared" si="150"/>
        <v>20</v>
      </c>
      <c r="Y418" s="851">
        <f t="shared" si="150"/>
        <v>11.4</v>
      </c>
      <c r="Z418" s="858">
        <f t="shared" si="150"/>
        <v>14.9</v>
      </c>
      <c r="AA418" s="121">
        <f t="shared" si="150"/>
        <v>14.2</v>
      </c>
      <c r="AB418" s="857">
        <f t="shared" si="150"/>
        <v>6.6</v>
      </c>
      <c r="AC418" s="855">
        <f t="shared" si="150"/>
        <v>0</v>
      </c>
      <c r="AD418" s="698">
        <f t="shared" si="150"/>
        <v>150</v>
      </c>
      <c r="AE418" s="856">
        <f t="shared" si="150"/>
        <v>0</v>
      </c>
      <c r="AF418" s="834"/>
      <c r="AG418" s="834"/>
      <c r="AH418" s="834"/>
      <c r="AI418" s="80"/>
      <c r="AJ418" s="111"/>
    </row>
    <row r="419" spans="1:36" s="1" customFormat="1" ht="13.5" customHeight="1" x14ac:dyDescent="0.2">
      <c r="A419" s="1054"/>
      <c r="B419" s="1074" t="s">
        <v>241</v>
      </c>
      <c r="C419" s="1040"/>
      <c r="D419" s="416"/>
      <c r="E419" s="235"/>
      <c r="F419" s="197">
        <f t="shared" ref="F419:AE419" si="151">AVERAGE(F$4:F$33,F$38:F$68,F$73:F$102,F$107:F$137,F$142:F$172,F$177:F$206,F$211:F$241,F$246:F$275,F$280:F$310,F$315:F$345,F$350:F$377,F$382:F$412)</f>
        <v>15.306849315068494</v>
      </c>
      <c r="G419" s="851">
        <f t="shared" si="151"/>
        <v>18.012328767123286</v>
      </c>
      <c r="H419" s="850">
        <f t="shared" si="151"/>
        <v>18.123287671232877</v>
      </c>
      <c r="I419" s="853">
        <f t="shared" si="151"/>
        <v>28.09397260273975</v>
      </c>
      <c r="J419" s="852">
        <f t="shared" si="151"/>
        <v>6.7849315068493139</v>
      </c>
      <c r="K419" s="851">
        <f t="shared" si="151"/>
        <v>9.0505205479452027</v>
      </c>
      <c r="L419" s="850">
        <f t="shared" si="151"/>
        <v>7.0418630136986309</v>
      </c>
      <c r="M419" s="698">
        <f t="shared" si="151"/>
        <v>34.846383561643819</v>
      </c>
      <c r="N419" s="555">
        <f t="shared" si="151"/>
        <v>9.0078356164383599</v>
      </c>
      <c r="O419" s="849">
        <f t="shared" si="151"/>
        <v>25.319178082191812</v>
      </c>
      <c r="P419" s="854">
        <f t="shared" si="151"/>
        <v>28.67917808219179</v>
      </c>
      <c r="Q419" s="698">
        <f t="shared" si="151"/>
        <v>74.801643835616431</v>
      </c>
      <c r="R419" s="555">
        <f t="shared" si="151"/>
        <v>50.353424657534248</v>
      </c>
      <c r="S419" s="698">
        <f t="shared" si="151"/>
        <v>97.68493150684931</v>
      </c>
      <c r="T419" s="555">
        <f t="shared" si="151"/>
        <v>100.12876712328767</v>
      </c>
      <c r="U419" s="698">
        <f t="shared" si="151"/>
        <v>60.271232876712325</v>
      </c>
      <c r="V419" s="555">
        <f t="shared" si="151"/>
        <v>62.049315068493151</v>
      </c>
      <c r="W419" s="698">
        <f t="shared" si="151"/>
        <v>37.413698630136984</v>
      </c>
      <c r="X419" s="555">
        <f t="shared" si="151"/>
        <v>38.079452054794523</v>
      </c>
      <c r="Y419" s="851">
        <f t="shared" si="151"/>
        <v>27.15506849315069</v>
      </c>
      <c r="Z419" s="858">
        <f t="shared" si="151"/>
        <v>28.333424657534227</v>
      </c>
      <c r="AA419" s="121">
        <f t="shared" si="151"/>
        <v>24.012328767123272</v>
      </c>
      <c r="AB419" s="857">
        <f t="shared" si="151"/>
        <v>12.329315068493152</v>
      </c>
      <c r="AC419" s="855">
        <f t="shared" si="151"/>
        <v>6.8093922651933841E-2</v>
      </c>
      <c r="AD419" s="698">
        <f t="shared" si="151"/>
        <v>212.73972602739727</v>
      </c>
      <c r="AE419" s="856">
        <f t="shared" si="151"/>
        <v>1.2027397260273975E-2</v>
      </c>
      <c r="AF419" s="835"/>
      <c r="AG419" s="835"/>
      <c r="AH419" s="835"/>
      <c r="AI419" s="80"/>
      <c r="AJ419" s="111"/>
    </row>
    <row r="420" spans="1:36" s="1" customFormat="1" ht="13.5" customHeight="1" x14ac:dyDescent="0.2">
      <c r="A420" s="1054"/>
      <c r="B420" s="1074" t="s">
        <v>242</v>
      </c>
      <c r="C420" s="1040"/>
      <c r="D420" s="394"/>
      <c r="E420" s="197">
        <f>SUM(E$4:E$33,E$38:E$68,E$73:E$102,E$107:E$137,E$142:E$172,E$177:E$206,E$211:E$241,E$246:E$275,E$280:E$310,E$315:E$345,E$350:E$377,E$382:E$412)</f>
        <v>1453.9199999999987</v>
      </c>
      <c r="F420" s="236"/>
      <c r="G420" s="236"/>
      <c r="H420" s="388"/>
      <c r="I420" s="236"/>
      <c r="J420" s="388"/>
      <c r="K420" s="237"/>
      <c r="L420" s="419"/>
      <c r="M420" s="634"/>
      <c r="N420" s="526"/>
      <c r="O420" s="236"/>
      <c r="P420" s="388"/>
      <c r="Q420" s="633"/>
      <c r="R420" s="526"/>
      <c r="S420" s="633"/>
      <c r="T420" s="526"/>
      <c r="U420" s="714"/>
      <c r="V420" s="388"/>
      <c r="W420" s="237"/>
      <c r="X420" s="388"/>
      <c r="Y420" s="499"/>
      <c r="Z420" s="635"/>
      <c r="AA420" s="715"/>
      <c r="AB420" s="716"/>
      <c r="AC420" s="638"/>
      <c r="AD420" s="238"/>
      <c r="AE420" s="639"/>
      <c r="AF420" s="833">
        <f>SUM(AF$4:AF$33,AF$38:AF$68,AF$73:AF$102,AF$107:AF$137,AF$142:AF$172,AF$177:AF$206,AF$211:AF$241,AF$246:AF$275,AF$280:AF$310,AF$315:AF$345,AF$350:AF$377,AF$382:AF$412)</f>
        <v>2836675</v>
      </c>
      <c r="AG420" s="833">
        <f>SUM(AG$4:AG$33,AG$38:AG$68,AG$73:AG$102,AG$107:AG$137,AG$142:AG$172,AG$177:AG$206,AG$211:AG$241,AG$246:AG$275,AG$280:AG$310,AG$315:AG$345,AG$350:AG$377,AG$382:AG$412)</f>
        <v>838805</v>
      </c>
      <c r="AH420" s="833">
        <f>SUM(AH$4:AH$33,AH$38:AH$68,AH$73:AH$102,AH$107:AH$137,AH$142:AH$172,AH$177:AH$206,AH$211:AH$241,AH$246:AH$275,AH$280:AH$310,AH$315:AH$345,AH$350:AH$377,AH$382:AH$412)</f>
        <v>832052</v>
      </c>
      <c r="AI420" s="80"/>
      <c r="AJ420" s="111"/>
    </row>
    <row r="421" spans="1:36" s="1" customFormat="1" ht="13.5" customHeight="1" x14ac:dyDescent="0.2">
      <c r="A421" s="105"/>
      <c r="B421" s="1048" t="s">
        <v>246</v>
      </c>
      <c r="C421" s="1049"/>
      <c r="D421" s="825">
        <f>COUNT(E$4:E$33,E$38:E$68,E$73:E$102,E$107:E$137,E$142:E$172,E$177:E$206,E$211:E$241,E$246:E$275,E$280:E$310,E$315:E$345,E$350:E$377,E$382:E$412)</f>
        <v>365</v>
      </c>
      <c r="E421" s="106"/>
      <c r="F421" s="107"/>
      <c r="G421" s="107"/>
      <c r="H421" s="107"/>
      <c r="I421" s="108"/>
      <c r="J421" s="108"/>
      <c r="K421" s="109"/>
      <c r="L421" s="109"/>
      <c r="M421" s="109"/>
      <c r="N421" s="109"/>
      <c r="O421" s="108"/>
      <c r="P421" s="108"/>
      <c r="Q421" s="108"/>
      <c r="R421" s="107"/>
      <c r="S421" s="107"/>
      <c r="T421" s="107"/>
      <c r="U421" s="107"/>
      <c r="V421" s="107"/>
      <c r="W421" s="107"/>
      <c r="X421" s="107"/>
      <c r="Y421" s="107"/>
      <c r="Z421" s="108"/>
      <c r="AA421" s="108"/>
      <c r="AB421" s="108"/>
      <c r="AC421" s="109"/>
      <c r="AD421" s="110"/>
      <c r="AE421" s="109"/>
      <c r="AF421" s="109"/>
      <c r="AG421" s="109"/>
      <c r="AH421" s="110"/>
      <c r="AI421" s="80"/>
      <c r="AJ421" s="111"/>
    </row>
    <row r="422" spans="1:36" s="1" customFormat="1" ht="13.5" customHeight="1" x14ac:dyDescent="0.2">
      <c r="AI422" s="80"/>
      <c r="AJ422" s="111"/>
    </row>
  </sheetData>
  <protectedRanges>
    <protectedRange sqref="AC281:AC310 D281:Q310" name="範囲1_1"/>
    <protectedRange sqref="R281:AB310 AD281:AG310" name="範囲1_5_1"/>
  </protectedRanges>
  <mergeCells count="121">
    <mergeCell ref="AJ278:AO279"/>
    <mergeCell ref="AL351:AM351"/>
    <mergeCell ref="AN351:AO351"/>
    <mergeCell ref="AN383:AO383"/>
    <mergeCell ref="AL383:AM383"/>
    <mergeCell ref="AN382:AO382"/>
    <mergeCell ref="AL382:AM382"/>
    <mergeCell ref="AL315:AM315"/>
    <mergeCell ref="AN315:AO315"/>
    <mergeCell ref="AL316:AM316"/>
    <mergeCell ref="AN316:AO316"/>
    <mergeCell ref="AL350:AM350"/>
    <mergeCell ref="AN350:AO350"/>
    <mergeCell ref="AL247:AM247"/>
    <mergeCell ref="AN247:AO247"/>
    <mergeCell ref="AL211:AM211"/>
    <mergeCell ref="AN211:AO211"/>
    <mergeCell ref="AL212:AM212"/>
    <mergeCell ref="AN212:AO212"/>
    <mergeCell ref="AL246:AM246"/>
    <mergeCell ref="AN246:AO246"/>
    <mergeCell ref="B1:E1"/>
    <mergeCell ref="AL143:AM143"/>
    <mergeCell ref="AN143:AO143"/>
    <mergeCell ref="AL177:AM177"/>
    <mergeCell ref="AN177:AO177"/>
    <mergeCell ref="AL178:AM178"/>
    <mergeCell ref="AN178:AO178"/>
    <mergeCell ref="AL107:AM107"/>
    <mergeCell ref="AN107:AO107"/>
    <mergeCell ref="AL108:AM108"/>
    <mergeCell ref="AN108:AO108"/>
    <mergeCell ref="AL142:AM142"/>
    <mergeCell ref="AN142:AO142"/>
    <mergeCell ref="AL4:AM4"/>
    <mergeCell ref="AF2:AH2"/>
    <mergeCell ref="A4:A37"/>
    <mergeCell ref="AN4:AO4"/>
    <mergeCell ref="AN5:AO5"/>
    <mergeCell ref="AJ2:AO3"/>
    <mergeCell ref="AL5:AM5"/>
    <mergeCell ref="A73:A106"/>
    <mergeCell ref="B103:C103"/>
    <mergeCell ref="B104:C104"/>
    <mergeCell ref="B105:C105"/>
    <mergeCell ref="B106:C106"/>
    <mergeCell ref="A38:A72"/>
    <mergeCell ref="B69:C69"/>
    <mergeCell ref="B70:C70"/>
    <mergeCell ref="B71:C71"/>
    <mergeCell ref="B72:C72"/>
    <mergeCell ref="AL73:AM73"/>
    <mergeCell ref="AN73:AO73"/>
    <mergeCell ref="AL74:AM74"/>
    <mergeCell ref="AN74:AO74"/>
    <mergeCell ref="AL38:AM38"/>
    <mergeCell ref="AN38:AO38"/>
    <mergeCell ref="AL39:AM39"/>
    <mergeCell ref="AN39:AO39"/>
    <mergeCell ref="A142:A176"/>
    <mergeCell ref="B173:C173"/>
    <mergeCell ref="B174:C174"/>
    <mergeCell ref="B175:C175"/>
    <mergeCell ref="B176:C176"/>
    <mergeCell ref="A107:A141"/>
    <mergeCell ref="B138:C138"/>
    <mergeCell ref="B139:C139"/>
    <mergeCell ref="B140:C140"/>
    <mergeCell ref="B141:C141"/>
    <mergeCell ref="A211:A245"/>
    <mergeCell ref="B242:C242"/>
    <mergeCell ref="B243:C243"/>
    <mergeCell ref="B244:C244"/>
    <mergeCell ref="B245:C245"/>
    <mergeCell ref="A177:A210"/>
    <mergeCell ref="B207:C207"/>
    <mergeCell ref="B208:C208"/>
    <mergeCell ref="B209:C209"/>
    <mergeCell ref="B210:C210"/>
    <mergeCell ref="A280:A314"/>
    <mergeCell ref="B311:C311"/>
    <mergeCell ref="B312:C312"/>
    <mergeCell ref="B313:C313"/>
    <mergeCell ref="B314:C314"/>
    <mergeCell ref="A246:A279"/>
    <mergeCell ref="B276:C276"/>
    <mergeCell ref="B277:C277"/>
    <mergeCell ref="B278:C278"/>
    <mergeCell ref="B279:C279"/>
    <mergeCell ref="A350:A381"/>
    <mergeCell ref="B379:C379"/>
    <mergeCell ref="B380:C380"/>
    <mergeCell ref="B381:C381"/>
    <mergeCell ref="A315:A349"/>
    <mergeCell ref="B346:C346"/>
    <mergeCell ref="B347:C347"/>
    <mergeCell ref="B348:C348"/>
    <mergeCell ref="B349:C349"/>
    <mergeCell ref="A417:A420"/>
    <mergeCell ref="B417:C417"/>
    <mergeCell ref="B418:C418"/>
    <mergeCell ref="B419:C419"/>
    <mergeCell ref="B420:C420"/>
    <mergeCell ref="A382:A416"/>
    <mergeCell ref="B413:C413"/>
    <mergeCell ref="B414:C414"/>
    <mergeCell ref="B415:C415"/>
    <mergeCell ref="B416:C416"/>
    <mergeCell ref="B421:C421"/>
    <mergeCell ref="M2:N2"/>
    <mergeCell ref="AA2:AB2"/>
    <mergeCell ref="S2:T2"/>
    <mergeCell ref="U2:V2"/>
    <mergeCell ref="W2:X2"/>
    <mergeCell ref="Q2:R2"/>
    <mergeCell ref="I2:J2"/>
    <mergeCell ref="K2:L2"/>
    <mergeCell ref="O2:P2"/>
    <mergeCell ref="G2:H2"/>
    <mergeCell ref="Y2:Z2"/>
    <mergeCell ref="B378:C378"/>
  </mergeCells>
  <phoneticPr fontId="4"/>
  <conditionalFormatting sqref="D349">
    <cfRule type="expression" dxfId="215" priority="182" stopIfTrue="1">
      <formula>$A$1=1</formula>
    </cfRule>
  </conditionalFormatting>
  <conditionalFormatting sqref="D381">
    <cfRule type="expression" dxfId="214" priority="181" stopIfTrue="1">
      <formula>$A$1=1</formula>
    </cfRule>
  </conditionalFormatting>
  <conditionalFormatting sqref="D416">
    <cfRule type="expression" dxfId="213" priority="171" stopIfTrue="1">
      <formula>$A$1=1</formula>
    </cfRule>
  </conditionalFormatting>
  <conditionalFormatting sqref="D420">
    <cfRule type="expression" dxfId="212" priority="169" stopIfTrue="1">
      <formula>$A$1=1</formula>
    </cfRule>
  </conditionalFormatting>
  <conditionalFormatting sqref="D281:AC310 AC420">
    <cfRule type="expression" dxfId="211" priority="152" stopIfTrue="1">
      <formula>$A$1=1</formula>
    </cfRule>
  </conditionalFormatting>
  <conditionalFormatting sqref="E34 F34:AB36 AD34:AE36 F37:Y37 AD69:AE71 F72:Y72 F103:AB105 AD103:AE105 F106:Y106 F138:AB140 F141:Y141 F176:Y176 F207:AB209 F210:Y210 F245:Y245 F279:Y279 F311:AB313 F314:Y314 AD346:AE348 F349:Y349 F381:Y381 AD413:AE415 F416:Y416 F420:Y420">
    <cfRule type="expression" dxfId="210" priority="185" stopIfTrue="1">
      <formula>$A$1=1</formula>
    </cfRule>
  </conditionalFormatting>
  <conditionalFormatting sqref="F69:AB71">
    <cfRule type="expression" dxfId="209" priority="38" stopIfTrue="1">
      <formula>$A$1=1</formula>
    </cfRule>
  </conditionalFormatting>
  <conditionalFormatting sqref="F173:AB175 AD173:AE175">
    <cfRule type="expression" dxfId="208" priority="29" stopIfTrue="1">
      <formula>$A$1=1</formula>
    </cfRule>
  </conditionalFormatting>
  <conditionalFormatting sqref="F242:AB244 AD242:AE244">
    <cfRule type="expression" dxfId="207" priority="24" stopIfTrue="1">
      <formula>$A$1=1</formula>
    </cfRule>
  </conditionalFormatting>
  <conditionalFormatting sqref="F276:AB278">
    <cfRule type="expression" dxfId="206" priority="20" stopIfTrue="1">
      <formula>$A$1=1</formula>
    </cfRule>
  </conditionalFormatting>
  <conditionalFormatting sqref="F346:AB348">
    <cfRule type="expression" dxfId="205" priority="15" stopIfTrue="1">
      <formula>$A$1=1</formula>
    </cfRule>
  </conditionalFormatting>
  <conditionalFormatting sqref="F378:AB380">
    <cfRule type="expression" dxfId="204" priority="10" stopIfTrue="1">
      <formula>$A$1=1</formula>
    </cfRule>
  </conditionalFormatting>
  <conditionalFormatting sqref="F413:AB415">
    <cfRule type="expression" dxfId="203" priority="6" stopIfTrue="1">
      <formula>$A$1=1</formula>
    </cfRule>
  </conditionalFormatting>
  <conditionalFormatting sqref="AC34:AC37">
    <cfRule type="expression" dxfId="202" priority="151" stopIfTrue="1">
      <formula>$A$1=1</formula>
    </cfRule>
  </conditionalFormatting>
  <conditionalFormatting sqref="AC69:AC72">
    <cfRule type="expression" dxfId="201" priority="37" stopIfTrue="1">
      <formula>$A$1=1</formula>
    </cfRule>
  </conditionalFormatting>
  <conditionalFormatting sqref="AC103:AC106">
    <cfRule type="expression" dxfId="200" priority="36" stopIfTrue="1">
      <formula>$A$1=1</formula>
    </cfRule>
  </conditionalFormatting>
  <conditionalFormatting sqref="AC138:AC141">
    <cfRule type="expression" dxfId="199" priority="30" stopIfTrue="1">
      <formula>$A$1=1</formula>
    </cfRule>
  </conditionalFormatting>
  <conditionalFormatting sqref="AC173:AC176">
    <cfRule type="expression" dxfId="198" priority="27" stopIfTrue="1">
      <formula>$A$1=1</formula>
    </cfRule>
  </conditionalFormatting>
  <conditionalFormatting sqref="AC207:AC210">
    <cfRule type="expression" dxfId="197" priority="25" stopIfTrue="1">
      <formula>$A$1=1</formula>
    </cfRule>
  </conditionalFormatting>
  <conditionalFormatting sqref="AC242:AC245">
    <cfRule type="expression" dxfId="196" priority="22" stopIfTrue="1">
      <formula>$A$1=1</formula>
    </cfRule>
  </conditionalFormatting>
  <conditionalFormatting sqref="AC276:AC279">
    <cfRule type="expression" dxfId="195" priority="18" stopIfTrue="1">
      <formula>$A$1=1</formula>
    </cfRule>
  </conditionalFormatting>
  <conditionalFormatting sqref="AC311:AC314">
    <cfRule type="expression" dxfId="194" priority="16" stopIfTrue="1">
      <formula>$A$1=1</formula>
    </cfRule>
  </conditionalFormatting>
  <conditionalFormatting sqref="AC346:AC349">
    <cfRule type="expression" dxfId="193" priority="13" stopIfTrue="1">
      <formula>$A$1=1</formula>
    </cfRule>
  </conditionalFormatting>
  <conditionalFormatting sqref="AC378:AC381">
    <cfRule type="expression" dxfId="192" priority="8" stopIfTrue="1">
      <formula>$A$1=1</formula>
    </cfRule>
  </conditionalFormatting>
  <conditionalFormatting sqref="AC413:AC416">
    <cfRule type="expression" dxfId="191" priority="4" stopIfTrue="1">
      <formula>$A$1=1</formula>
    </cfRule>
  </conditionalFormatting>
  <conditionalFormatting sqref="AD138:AG140 AH138:AH141 AF141:AG141">
    <cfRule type="expression" dxfId="190" priority="176" stopIfTrue="1">
      <formula>$A$1=1</formula>
    </cfRule>
  </conditionalFormatting>
  <conditionalFormatting sqref="AD207:AG209 AH207:AH210 AF210:AG210">
    <cfRule type="expression" dxfId="189" priority="177" stopIfTrue="1">
      <formula>$A$1=1</formula>
    </cfRule>
  </conditionalFormatting>
  <conditionalFormatting sqref="AD276:AG278 AH276:AH279 AF279:AG279">
    <cfRule type="expression" dxfId="188" priority="165" stopIfTrue="1">
      <formula>$A$1=1</formula>
    </cfRule>
  </conditionalFormatting>
  <conditionalFormatting sqref="AD281:AG313 AH311:AH314 AF314:AG314">
    <cfRule type="expression" dxfId="187" priority="167" stopIfTrue="1">
      <formula>$A$1=1</formula>
    </cfRule>
  </conditionalFormatting>
  <conditionalFormatting sqref="AD378:AG380 AH378:AH381 AF381:AG381">
    <cfRule type="expression" dxfId="186" priority="180" stopIfTrue="1">
      <formula>$A$1=1</formula>
    </cfRule>
  </conditionalFormatting>
  <conditionalFormatting sqref="AF34:AH37">
    <cfRule type="expression" dxfId="185" priority="172" stopIfTrue="1">
      <formula>$A$1=1</formula>
    </cfRule>
  </conditionalFormatting>
  <conditionalFormatting sqref="AF69:AH72">
    <cfRule type="expression" dxfId="184" priority="39" stopIfTrue="1">
      <formula>$A$1=1</formula>
    </cfRule>
  </conditionalFormatting>
  <conditionalFormatting sqref="AF103:AH106">
    <cfRule type="expression" dxfId="183" priority="32" stopIfTrue="1">
      <formula>$A$1=1</formula>
    </cfRule>
  </conditionalFormatting>
  <conditionalFormatting sqref="AF173:AH176">
    <cfRule type="expression" dxfId="182" priority="175" stopIfTrue="1">
      <formula>$A$1=1</formula>
    </cfRule>
  </conditionalFormatting>
  <conditionalFormatting sqref="AF242:AH245">
    <cfRule type="expression" dxfId="181" priority="174" stopIfTrue="1">
      <formula>$A$1=1</formula>
    </cfRule>
  </conditionalFormatting>
  <conditionalFormatting sqref="AF346:AH349">
    <cfRule type="expression" dxfId="180" priority="11" stopIfTrue="1">
      <formula>$A$1=1</formula>
    </cfRule>
  </conditionalFormatting>
  <conditionalFormatting sqref="AF413:AH416">
    <cfRule type="expression" dxfId="179" priority="2" stopIfTrue="1">
      <formula>$A$1=1</formula>
    </cfRule>
  </conditionalFormatting>
  <conditionalFormatting sqref="AF418:AH419">
    <cfRule type="expression" dxfId="178" priority="1" stopIfTrue="1">
      <formula>$A$1=1</formula>
    </cfRule>
  </conditionalFormatting>
  <conditionalFormatting sqref="AI310:AI315">
    <cfRule type="expression" dxfId="177" priority="184" stopIfTrue="1">
      <formula>$A$1=1</formula>
    </cfRule>
  </conditionalFormatting>
  <conditionalFormatting sqref="AJ314:AM314">
    <cfRule type="expression" dxfId="176" priority="183" stopIfTrue="1">
      <formula>$A$1=1</formula>
    </cfRule>
  </conditionalFormatting>
  <conditionalFormatting sqref="AL7:AO34 AL353:AO380">
    <cfRule type="expression" dxfId="175" priority="155" stopIfTrue="1">
      <formula>$B$1=1</formula>
    </cfRule>
  </conditionalFormatting>
  <conditionalFormatting sqref="AL41:AO68">
    <cfRule type="expression" dxfId="174" priority="141" stopIfTrue="1">
      <formula>$B$1=1</formula>
    </cfRule>
  </conditionalFormatting>
  <conditionalFormatting sqref="AL76:AO103">
    <cfRule type="expression" dxfId="173" priority="131" stopIfTrue="1">
      <formula>$B$1=1</formula>
    </cfRule>
  </conditionalFormatting>
  <conditionalFormatting sqref="AL110:AO137">
    <cfRule type="expression" dxfId="172" priority="121" stopIfTrue="1">
      <formula>$B$1=1</formula>
    </cfRule>
  </conditionalFormatting>
  <conditionalFormatting sqref="AL145:AO172">
    <cfRule type="expression" dxfId="171" priority="111" stopIfTrue="1">
      <formula>$B$1=1</formula>
    </cfRule>
  </conditionalFormatting>
  <conditionalFormatting sqref="AL180:AO207">
    <cfRule type="expression" dxfId="170" priority="101" stopIfTrue="1">
      <formula>$B$1=1</formula>
    </cfRule>
  </conditionalFormatting>
  <conditionalFormatting sqref="AL214:AO241">
    <cfRule type="expression" dxfId="169" priority="91" stopIfTrue="1">
      <formula>$B$1=1</formula>
    </cfRule>
  </conditionalFormatting>
  <conditionalFormatting sqref="AL249:AO276">
    <cfRule type="expression" dxfId="168" priority="81" stopIfTrue="1">
      <formula>$B$1=1</formula>
    </cfRule>
  </conditionalFormatting>
  <conditionalFormatting sqref="AL283:AO310">
    <cfRule type="expression" dxfId="167" priority="71" stopIfTrue="1">
      <formula>$B$1=1</formula>
    </cfRule>
  </conditionalFormatting>
  <conditionalFormatting sqref="AL318:AO345">
    <cfRule type="expression" dxfId="166" priority="61" stopIfTrue="1">
      <formula>$B$1=1</formula>
    </cfRule>
  </conditionalFormatting>
  <conditionalFormatting sqref="AL385:AO413">
    <cfRule type="expression" dxfId="165" priority="41" stopIfTrue="1">
      <formula>$B$1=1</formula>
    </cfRule>
  </conditionalFormatting>
  <dataValidations count="2">
    <dataValidation imeMode="on" allowBlank="1" showInputMessage="1" showErrorMessage="1" sqref="AL6:AO6 D4:D33 AJ69 AJ413 AJ346 AJ380 AJ35 D281:D310 AJ104 AJ138 AJ173 AJ208 AJ242 AJ277 AJ311 D382:D412 AK422:AM422 AJ72:AM72 AL40:AO40 AL75:AO75 AJ141:AM141 AL109:AO109 AJ176:AM176 AL144:AO144 AL179:AO179 AJ245:AM245 AL213:AO213 AL248:AO248 AL282:AO282 AL317:AO317 AL352:AO352 AJ416:AM416 AL384:AO384 D371:D377" xr:uid="{00000000-0002-0000-0100-000000000000}"/>
    <dataValidation imeMode="off" allowBlank="1" showInputMessage="1" showErrorMessage="1" sqref="AJ19:AK20 AJ10:AK10 AJ22:AK34 AJ400:AK412 E382:AH412 AJ368:AK379 AJ53:AK54 AJ44:AK44 AJ56:AK68 AJ88:AK89 AJ79:AK79 AJ91:AK103 AJ122:AK123 AJ113:AK113 AJ125:AK137 AJ157:AK158 AJ148:AK148 AJ160:AK172 AJ192:AK193 AJ183:AK183 AJ195:AK207 AJ226:AK227 AJ217:AK217 AJ229:AK241 AJ261:AK262 AJ252:AK252 AJ264:AK276 AJ295:AK296 AJ286:AK286 AJ298:AK310 AJ330:AK331 AJ321:AK321 AJ333:AK345 AJ365:AK366 AJ356:AK356 E281:AF310 AJ397:AK398 AJ388:AK388 E371:AH377 AI371:AI412 E4:AI33" xr:uid="{00000000-0002-0000-0100-000001000000}"/>
  </dataValidations>
  <pageMargins left="0.25" right="0.25" top="0.75" bottom="0.75" header="0.3" footer="0.3"/>
  <pageSetup paperSize="9" scale="64" fitToHeight="0" orientation="landscape" r:id="rId1"/>
  <rowBreaks count="12" manualBreakCount="12">
    <brk id="37" max="40" man="1"/>
    <brk id="72" max="40" man="1"/>
    <brk id="106" max="40" man="1"/>
    <brk id="141" max="40" man="1"/>
    <brk id="176" max="40" man="1"/>
    <brk id="210" max="40" man="1"/>
    <brk id="245" max="40" man="1"/>
    <brk id="279" max="40" man="1"/>
    <brk id="314" max="40" man="1"/>
    <brk id="349" max="40" man="1"/>
    <brk id="381" max="40" man="1"/>
    <brk id="416"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22"/>
  <sheetViews>
    <sheetView view="pageBreakPreview" zoomScale="85" zoomScaleNormal="70" zoomScaleSheetLayoutView="85" workbookViewId="0">
      <pane xSplit="1" ySplit="3" topLeftCell="B4" activePane="bottomRight" state="frozen"/>
      <selection activeCell="O242" sqref="O242"/>
      <selection pane="topRight" activeCell="O242" sqref="O242"/>
      <selection pane="bottomLeft" activeCell="O242" sqref="O242"/>
      <selection pane="bottomRight"/>
    </sheetView>
  </sheetViews>
  <sheetFormatPr defaultRowHeight="13.2" x14ac:dyDescent="0.2"/>
  <cols>
    <col min="1" max="1" width="4.109375" customWidth="1"/>
    <col min="2" max="2" width="3.33203125" customWidth="1"/>
    <col min="3" max="3" width="4.6640625" customWidth="1"/>
    <col min="4" max="19" width="5.33203125" customWidth="1"/>
    <col min="20" max="20" width="8.88671875" customWidth="1"/>
    <col min="21" max="21" width="1.88671875" customWidth="1"/>
    <col min="22" max="22" width="15.33203125" customWidth="1"/>
    <col min="23" max="26" width="5.6640625" customWidth="1"/>
  </cols>
  <sheetData>
    <row r="1" spans="1:26" ht="16.2" x14ac:dyDescent="0.2">
      <c r="B1" s="1055" t="s">
        <v>25</v>
      </c>
      <c r="C1" s="1055"/>
      <c r="D1" s="1055"/>
      <c r="E1" s="1055"/>
      <c r="F1" s="379"/>
      <c r="G1" s="379" t="s">
        <v>398</v>
      </c>
      <c r="H1" s="34"/>
      <c r="M1" s="34"/>
      <c r="N1" s="34"/>
      <c r="O1" s="34"/>
      <c r="P1" s="34"/>
      <c r="Q1" s="34"/>
      <c r="R1" s="34"/>
      <c r="S1" s="34"/>
      <c r="V1" s="241"/>
    </row>
    <row r="2" spans="1:26" ht="27.75" customHeight="1" x14ac:dyDescent="0.2">
      <c r="A2" s="386" t="s">
        <v>338</v>
      </c>
      <c r="B2" s="325" t="s">
        <v>0</v>
      </c>
      <c r="C2" s="331" t="s">
        <v>10</v>
      </c>
      <c r="D2" s="230" t="s">
        <v>1</v>
      </c>
      <c r="E2" s="320" t="s">
        <v>297</v>
      </c>
      <c r="F2" s="320" t="s">
        <v>298</v>
      </c>
      <c r="G2" s="1046" t="s">
        <v>6</v>
      </c>
      <c r="H2" s="1047"/>
      <c r="I2" s="1046" t="s">
        <v>7</v>
      </c>
      <c r="J2" s="1047"/>
      <c r="K2" s="1046" t="s">
        <v>26</v>
      </c>
      <c r="L2" s="1047"/>
      <c r="M2" s="1046" t="s">
        <v>8</v>
      </c>
      <c r="N2" s="1047"/>
      <c r="O2" s="231" t="s">
        <v>308</v>
      </c>
      <c r="P2" s="232" t="s">
        <v>309</v>
      </c>
      <c r="Q2" s="232" t="s">
        <v>310</v>
      </c>
      <c r="R2" s="232" t="s">
        <v>311</v>
      </c>
      <c r="S2" s="231" t="s">
        <v>317</v>
      </c>
      <c r="T2" s="258" t="s">
        <v>205</v>
      </c>
      <c r="U2" s="1"/>
      <c r="V2" s="1031" t="s">
        <v>3</v>
      </c>
      <c r="W2" s="1032"/>
      <c r="X2" s="1032"/>
      <c r="Y2" s="1032"/>
      <c r="Z2" s="1033"/>
    </row>
    <row r="3" spans="1:26" ht="13.5" customHeight="1" x14ac:dyDescent="0.2">
      <c r="A3" s="443"/>
      <c r="B3" s="330"/>
      <c r="C3" s="333"/>
      <c r="D3" s="319"/>
      <c r="E3" s="41"/>
      <c r="F3" s="41"/>
      <c r="G3" s="42" t="s">
        <v>4</v>
      </c>
      <c r="H3" s="43" t="s">
        <v>5</v>
      </c>
      <c r="I3" s="42" t="s">
        <v>4</v>
      </c>
      <c r="J3" s="43" t="s">
        <v>5</v>
      </c>
      <c r="K3" s="42" t="s">
        <v>4</v>
      </c>
      <c r="L3" s="43" t="s">
        <v>5</v>
      </c>
      <c r="M3" s="42" t="s">
        <v>4</v>
      </c>
      <c r="N3" s="43" t="s">
        <v>5</v>
      </c>
      <c r="O3" s="263" t="s">
        <v>5</v>
      </c>
      <c r="P3" s="266" t="s">
        <v>5</v>
      </c>
      <c r="Q3" s="43" t="s">
        <v>5</v>
      </c>
      <c r="R3" s="43" t="s">
        <v>5</v>
      </c>
      <c r="S3" s="43" t="s">
        <v>5</v>
      </c>
      <c r="T3" s="259" t="s">
        <v>275</v>
      </c>
      <c r="U3" s="82"/>
      <c r="V3" s="1034"/>
      <c r="W3" s="1035"/>
      <c r="X3" s="1035"/>
      <c r="Y3" s="1035"/>
      <c r="Z3" s="1036"/>
    </row>
    <row r="4" spans="1:26" ht="13.5" customHeight="1" x14ac:dyDescent="0.2">
      <c r="A4" s="1057" t="s">
        <v>18</v>
      </c>
      <c r="B4" s="327">
        <v>45383</v>
      </c>
      <c r="C4" s="431" t="str">
        <f>IF(B4="","",IF(WEEKDAY(B4)=1,"(日)",IF(WEEKDAY(B4)=2,"(月)",IF(WEEKDAY(B4)=3,"(火)",IF(WEEKDAY(B4)=4,"(水)",IF(WEEKDAY(B4)=5,"(木)",IF(WEEKDAY(B4)=6,"(金)","(土)")))))))</f>
        <v>(月)</v>
      </c>
      <c r="D4" s="463" t="s">
        <v>401</v>
      </c>
      <c r="E4" s="464">
        <v>7</v>
      </c>
      <c r="F4" s="465">
        <v>12.8</v>
      </c>
      <c r="G4" s="10">
        <v>11.5</v>
      </c>
      <c r="H4" s="222">
        <v>11.7</v>
      </c>
      <c r="I4" s="466">
        <v>2.1</v>
      </c>
      <c r="J4" s="467">
        <v>1.9</v>
      </c>
      <c r="K4" s="10">
        <v>7.85</v>
      </c>
      <c r="L4" s="222">
        <v>7.83</v>
      </c>
      <c r="M4" s="466">
        <v>26.8</v>
      </c>
      <c r="N4" s="467">
        <v>26.8</v>
      </c>
      <c r="O4" s="598">
        <v>100.5</v>
      </c>
      <c r="P4" s="482">
        <v>111.1</v>
      </c>
      <c r="Q4" s="467">
        <v>11.3</v>
      </c>
      <c r="R4" s="469">
        <v>179</v>
      </c>
      <c r="S4" s="470">
        <v>0.25</v>
      </c>
      <c r="T4" s="731"/>
      <c r="U4" s="113"/>
      <c r="V4" s="338" t="s">
        <v>307</v>
      </c>
      <c r="W4" s="342"/>
      <c r="X4" s="340">
        <v>45386</v>
      </c>
      <c r="Y4" s="345"/>
      <c r="Z4" s="346"/>
    </row>
    <row r="5" spans="1:26" x14ac:dyDescent="0.2">
      <c r="A5" s="1057"/>
      <c r="B5" s="328">
        <v>45384</v>
      </c>
      <c r="C5" s="432" t="str">
        <f t="shared" ref="C5:C33" si="0">IF(B5="","",IF(WEEKDAY(B5)=1,"(日)",IF(WEEKDAY(B5)=2,"(月)",IF(WEEKDAY(B5)=3,"(火)",IF(WEEKDAY(B5)=4,"(水)",IF(WEEKDAY(B5)=5,"(木)",IF(WEEKDAY(B5)=6,"(金)","(土)")))))))</f>
        <v>(火)</v>
      </c>
      <c r="D5" s="473" t="s">
        <v>400</v>
      </c>
      <c r="E5" s="474" t="s">
        <v>24</v>
      </c>
      <c r="F5" s="475">
        <v>16.2</v>
      </c>
      <c r="G5" s="11">
        <v>11.8</v>
      </c>
      <c r="H5" s="223">
        <v>12</v>
      </c>
      <c r="I5" s="12">
        <v>1.8</v>
      </c>
      <c r="J5" s="225">
        <v>1.5</v>
      </c>
      <c r="K5" s="11">
        <v>7.85</v>
      </c>
      <c r="L5" s="223">
        <v>7.84</v>
      </c>
      <c r="M5" s="12">
        <v>26.8</v>
      </c>
      <c r="N5" s="225">
        <v>26.8</v>
      </c>
      <c r="O5" s="606">
        <v>100.1</v>
      </c>
      <c r="P5" s="489">
        <v>110.1</v>
      </c>
      <c r="Q5" s="225">
        <v>11.3</v>
      </c>
      <c r="R5" s="226">
        <v>199</v>
      </c>
      <c r="S5" s="476">
        <v>0.24</v>
      </c>
      <c r="T5" s="564"/>
      <c r="U5" s="113"/>
      <c r="V5" s="343" t="s">
        <v>306</v>
      </c>
      <c r="W5" s="344" t="s">
        <v>305</v>
      </c>
      <c r="X5" s="370">
        <v>15</v>
      </c>
      <c r="Y5" s="355"/>
      <c r="Z5" s="348"/>
    </row>
    <row r="6" spans="1:26" x14ac:dyDescent="0.2">
      <c r="A6" s="1057"/>
      <c r="B6" s="328">
        <v>45385</v>
      </c>
      <c r="C6" s="432" t="str">
        <f t="shared" si="0"/>
        <v>(水)</v>
      </c>
      <c r="D6" s="473" t="s">
        <v>401</v>
      </c>
      <c r="E6" s="474">
        <v>12.5</v>
      </c>
      <c r="F6" s="475">
        <v>16.600000000000001</v>
      </c>
      <c r="G6" s="11">
        <v>12</v>
      </c>
      <c r="H6" s="223">
        <v>12.2</v>
      </c>
      <c r="I6" s="12">
        <v>1.7</v>
      </c>
      <c r="J6" s="225">
        <v>1.5</v>
      </c>
      <c r="K6" s="11">
        <v>7.86</v>
      </c>
      <c r="L6" s="223">
        <v>7.82</v>
      </c>
      <c r="M6" s="12">
        <v>26.7</v>
      </c>
      <c r="N6" s="225">
        <v>26.8</v>
      </c>
      <c r="O6" s="606">
        <v>99</v>
      </c>
      <c r="P6" s="489">
        <v>109.9</v>
      </c>
      <c r="Q6" s="225">
        <v>11.4</v>
      </c>
      <c r="R6" s="226">
        <v>152</v>
      </c>
      <c r="S6" s="476">
        <v>0.25</v>
      </c>
      <c r="T6" s="564"/>
      <c r="U6" s="113"/>
      <c r="V6" s="4" t="s">
        <v>19</v>
      </c>
      <c r="W6" s="5" t="s">
        <v>20</v>
      </c>
      <c r="X6" s="40" t="s">
        <v>21</v>
      </c>
      <c r="Y6" s="245" t="s">
        <v>22</v>
      </c>
      <c r="Z6" s="242" t="s">
        <v>278</v>
      </c>
    </row>
    <row r="7" spans="1:26" x14ac:dyDescent="0.2">
      <c r="A7" s="1057"/>
      <c r="B7" s="328">
        <v>45386</v>
      </c>
      <c r="C7" s="432" t="str">
        <f t="shared" si="0"/>
        <v>(木)</v>
      </c>
      <c r="D7" s="473" t="s">
        <v>401</v>
      </c>
      <c r="E7" s="474">
        <v>11</v>
      </c>
      <c r="F7" s="475">
        <v>15</v>
      </c>
      <c r="G7" s="11">
        <v>12.2</v>
      </c>
      <c r="H7" s="223">
        <v>12.4</v>
      </c>
      <c r="I7" s="12">
        <v>1.6</v>
      </c>
      <c r="J7" s="225">
        <v>1.5</v>
      </c>
      <c r="K7" s="11">
        <v>7.84</v>
      </c>
      <c r="L7" s="223">
        <v>7.8</v>
      </c>
      <c r="M7" s="12">
        <v>26.6</v>
      </c>
      <c r="N7" s="225">
        <v>26.6</v>
      </c>
      <c r="O7" s="606">
        <v>100.3</v>
      </c>
      <c r="P7" s="489">
        <v>109.5</v>
      </c>
      <c r="Q7" s="225">
        <v>11.3</v>
      </c>
      <c r="R7" s="226">
        <v>182</v>
      </c>
      <c r="S7" s="476">
        <v>0.25</v>
      </c>
      <c r="T7" s="564"/>
      <c r="U7" s="113"/>
      <c r="V7" s="2" t="s">
        <v>182</v>
      </c>
      <c r="W7" s="396" t="s">
        <v>11</v>
      </c>
      <c r="X7" s="301">
        <v>12.2</v>
      </c>
      <c r="Y7" s="246">
        <v>12.4</v>
      </c>
      <c r="Z7" s="277">
        <v>14.7</v>
      </c>
    </row>
    <row r="8" spans="1:26" x14ac:dyDescent="0.2">
      <c r="A8" s="1057"/>
      <c r="B8" s="328">
        <v>45387</v>
      </c>
      <c r="C8" s="432" t="str">
        <f t="shared" si="0"/>
        <v>(金)</v>
      </c>
      <c r="D8" s="473" t="s">
        <v>401</v>
      </c>
      <c r="E8" s="474">
        <v>3</v>
      </c>
      <c r="F8" s="475">
        <v>9.4</v>
      </c>
      <c r="G8" s="11">
        <v>12.3</v>
      </c>
      <c r="H8" s="223">
        <v>12.4</v>
      </c>
      <c r="I8" s="12">
        <v>1.5</v>
      </c>
      <c r="J8" s="225">
        <v>1.4</v>
      </c>
      <c r="K8" s="11">
        <v>7.83</v>
      </c>
      <c r="L8" s="223">
        <v>7.79</v>
      </c>
      <c r="M8" s="12">
        <v>26.4</v>
      </c>
      <c r="N8" s="225">
        <v>26.5</v>
      </c>
      <c r="O8" s="606">
        <v>98.5</v>
      </c>
      <c r="P8" s="489">
        <v>109.1</v>
      </c>
      <c r="Q8" s="225">
        <v>11.2</v>
      </c>
      <c r="R8" s="226">
        <v>207</v>
      </c>
      <c r="S8" s="476">
        <v>0.23</v>
      </c>
      <c r="T8" s="564"/>
      <c r="U8" s="113"/>
      <c r="V8" s="3" t="s">
        <v>183</v>
      </c>
      <c r="W8" s="893" t="s">
        <v>184</v>
      </c>
      <c r="X8" s="302">
        <v>1.6</v>
      </c>
      <c r="Y8" s="247">
        <v>1.5</v>
      </c>
      <c r="Z8" s="253">
        <v>22</v>
      </c>
    </row>
    <row r="9" spans="1:26" x14ac:dyDescent="0.2">
      <c r="A9" s="1057"/>
      <c r="B9" s="328">
        <v>45388</v>
      </c>
      <c r="C9" s="432" t="str">
        <f t="shared" si="0"/>
        <v>(土)</v>
      </c>
      <c r="D9" s="473" t="s">
        <v>401</v>
      </c>
      <c r="E9" s="474">
        <v>4</v>
      </c>
      <c r="F9" s="475">
        <v>10.7</v>
      </c>
      <c r="G9" s="11">
        <v>12.6</v>
      </c>
      <c r="H9" s="223">
        <v>12.6</v>
      </c>
      <c r="I9" s="12">
        <v>1.9</v>
      </c>
      <c r="J9" s="225">
        <v>1.6</v>
      </c>
      <c r="K9" s="11">
        <v>7.8</v>
      </c>
      <c r="L9" s="223">
        <v>7.78</v>
      </c>
      <c r="M9" s="12">
        <v>26.2</v>
      </c>
      <c r="N9" s="225">
        <v>25.9</v>
      </c>
      <c r="O9" s="606" t="s">
        <v>24</v>
      </c>
      <c r="P9" s="489" t="s">
        <v>24</v>
      </c>
      <c r="Q9" s="225" t="s">
        <v>24</v>
      </c>
      <c r="R9" s="226" t="s">
        <v>24</v>
      </c>
      <c r="S9" s="476" t="s">
        <v>24</v>
      </c>
      <c r="T9" s="564"/>
      <c r="U9" s="113"/>
      <c r="V9" s="3" t="s">
        <v>12</v>
      </c>
      <c r="W9" s="893"/>
      <c r="X9" s="898">
        <v>7.84</v>
      </c>
      <c r="Y9" s="247">
        <v>7.8</v>
      </c>
      <c r="Z9" s="253">
        <v>7.8</v>
      </c>
    </row>
    <row r="10" spans="1:26" x14ac:dyDescent="0.2">
      <c r="A10" s="1057"/>
      <c r="B10" s="328">
        <v>45389</v>
      </c>
      <c r="C10" s="432" t="str">
        <f t="shared" si="0"/>
        <v>(日)</v>
      </c>
      <c r="D10" s="473" t="s">
        <v>401</v>
      </c>
      <c r="E10" s="474">
        <v>9</v>
      </c>
      <c r="F10" s="475">
        <v>16.399999999999999</v>
      </c>
      <c r="G10" s="11">
        <v>12.6</v>
      </c>
      <c r="H10" s="223">
        <v>12.9</v>
      </c>
      <c r="I10" s="12">
        <v>1.8</v>
      </c>
      <c r="J10" s="225">
        <v>1.7</v>
      </c>
      <c r="K10" s="11">
        <v>7.78</v>
      </c>
      <c r="L10" s="223">
        <v>7.77</v>
      </c>
      <c r="M10" s="12">
        <v>26.1</v>
      </c>
      <c r="N10" s="225">
        <v>26.1</v>
      </c>
      <c r="O10" s="606" t="s">
        <v>24</v>
      </c>
      <c r="P10" s="489" t="s">
        <v>24</v>
      </c>
      <c r="Q10" s="225" t="s">
        <v>24</v>
      </c>
      <c r="R10" s="226" t="s">
        <v>24</v>
      </c>
      <c r="S10" s="476" t="s">
        <v>24</v>
      </c>
      <c r="T10" s="564"/>
      <c r="U10" s="113"/>
      <c r="V10" s="3" t="s">
        <v>185</v>
      </c>
      <c r="W10" s="893" t="s">
        <v>13</v>
      </c>
      <c r="X10" s="302">
        <v>26.6</v>
      </c>
      <c r="Y10" s="247">
        <v>26.6</v>
      </c>
      <c r="Z10" s="253">
        <v>19.5</v>
      </c>
    </row>
    <row r="11" spans="1:26" x14ac:dyDescent="0.2">
      <c r="A11" s="1057"/>
      <c r="B11" s="328">
        <v>45390</v>
      </c>
      <c r="C11" s="432" t="str">
        <f t="shared" si="0"/>
        <v>(月)</v>
      </c>
      <c r="D11" s="473" t="s">
        <v>401</v>
      </c>
      <c r="E11" s="474" t="s">
        <v>24</v>
      </c>
      <c r="F11" s="475">
        <v>19.8</v>
      </c>
      <c r="G11" s="11">
        <v>13</v>
      </c>
      <c r="H11" s="223">
        <v>13.2</v>
      </c>
      <c r="I11" s="12">
        <v>1.8</v>
      </c>
      <c r="J11" s="225">
        <v>1.1000000000000001</v>
      </c>
      <c r="K11" s="11">
        <v>7.73</v>
      </c>
      <c r="L11" s="223">
        <v>7.74</v>
      </c>
      <c r="M11" s="12">
        <v>25.7</v>
      </c>
      <c r="N11" s="225">
        <v>25.6</v>
      </c>
      <c r="O11" s="606">
        <v>95.9</v>
      </c>
      <c r="P11" s="489">
        <v>107.3</v>
      </c>
      <c r="Q11" s="225">
        <v>10.9</v>
      </c>
      <c r="R11" s="226">
        <v>206</v>
      </c>
      <c r="S11" s="476">
        <v>0.32</v>
      </c>
      <c r="T11" s="564"/>
      <c r="U11" s="113"/>
      <c r="V11" s="3" t="s">
        <v>186</v>
      </c>
      <c r="W11" s="893" t="s">
        <v>313</v>
      </c>
      <c r="X11" s="280">
        <v>98.3</v>
      </c>
      <c r="Y11" s="248">
        <v>100.3</v>
      </c>
      <c r="Z11" s="257">
        <v>66.8</v>
      </c>
    </row>
    <row r="12" spans="1:26" x14ac:dyDescent="0.2">
      <c r="A12" s="1057"/>
      <c r="B12" s="328">
        <v>45391</v>
      </c>
      <c r="C12" s="432" t="str">
        <f t="shared" si="0"/>
        <v>(火)</v>
      </c>
      <c r="D12" s="473" t="s">
        <v>402</v>
      </c>
      <c r="E12" s="474">
        <v>33.5</v>
      </c>
      <c r="F12" s="475">
        <v>21</v>
      </c>
      <c r="G12" s="11">
        <v>12.9</v>
      </c>
      <c r="H12" s="223">
        <v>13.4</v>
      </c>
      <c r="I12" s="12">
        <v>1.3</v>
      </c>
      <c r="J12" s="225">
        <v>1.2</v>
      </c>
      <c r="K12" s="11">
        <v>7.74</v>
      </c>
      <c r="L12" s="223">
        <v>7.72</v>
      </c>
      <c r="M12" s="12">
        <v>25.5</v>
      </c>
      <c r="N12" s="225">
        <v>25.7</v>
      </c>
      <c r="O12" s="606">
        <v>94</v>
      </c>
      <c r="P12" s="489">
        <v>105.3</v>
      </c>
      <c r="Q12" s="225">
        <v>11</v>
      </c>
      <c r="R12" s="226">
        <v>148</v>
      </c>
      <c r="S12" s="476">
        <v>0.28000000000000003</v>
      </c>
      <c r="T12" s="564"/>
      <c r="U12" s="113"/>
      <c r="V12" s="3" t="s">
        <v>187</v>
      </c>
      <c r="W12" s="893" t="s">
        <v>313</v>
      </c>
      <c r="X12" s="280">
        <v>109.7</v>
      </c>
      <c r="Y12" s="248">
        <v>109.5</v>
      </c>
      <c r="Z12" s="257">
        <v>78</v>
      </c>
    </row>
    <row r="13" spans="1:26" x14ac:dyDescent="0.2">
      <c r="A13" s="1057"/>
      <c r="B13" s="328">
        <v>45392</v>
      </c>
      <c r="C13" s="432" t="str">
        <f t="shared" si="0"/>
        <v>(水)</v>
      </c>
      <c r="D13" s="473" t="s">
        <v>400</v>
      </c>
      <c r="E13" s="474" t="s">
        <v>24</v>
      </c>
      <c r="F13" s="475">
        <v>12.4</v>
      </c>
      <c r="G13" s="11">
        <v>13</v>
      </c>
      <c r="H13" s="223">
        <v>13.3</v>
      </c>
      <c r="I13" s="12">
        <v>1.5</v>
      </c>
      <c r="J13" s="225">
        <v>1.3</v>
      </c>
      <c r="K13" s="11">
        <v>7.74</v>
      </c>
      <c r="L13" s="223">
        <v>7.71</v>
      </c>
      <c r="M13" s="12">
        <v>25.7</v>
      </c>
      <c r="N13" s="225">
        <v>25.8</v>
      </c>
      <c r="O13" s="606">
        <v>94.2</v>
      </c>
      <c r="P13" s="489">
        <v>105.3</v>
      </c>
      <c r="Q13" s="225">
        <v>11.2</v>
      </c>
      <c r="R13" s="226">
        <v>171</v>
      </c>
      <c r="S13" s="476">
        <v>0.28000000000000003</v>
      </c>
      <c r="T13" s="564"/>
      <c r="U13" s="113"/>
      <c r="V13" s="3" t="s">
        <v>188</v>
      </c>
      <c r="W13" s="893" t="s">
        <v>313</v>
      </c>
      <c r="X13" s="280">
        <v>77.2</v>
      </c>
      <c r="Y13" s="248">
        <v>74.2</v>
      </c>
      <c r="Z13" s="257">
        <v>54.2</v>
      </c>
    </row>
    <row r="14" spans="1:26" x14ac:dyDescent="0.2">
      <c r="A14" s="1057"/>
      <c r="B14" s="328">
        <v>45393</v>
      </c>
      <c r="C14" s="432" t="str">
        <f t="shared" si="0"/>
        <v>(木)</v>
      </c>
      <c r="D14" s="473" t="s">
        <v>400</v>
      </c>
      <c r="E14" s="474" t="s">
        <v>24</v>
      </c>
      <c r="F14" s="475">
        <v>16.5</v>
      </c>
      <c r="G14" s="11">
        <v>13.2</v>
      </c>
      <c r="H14" s="223">
        <v>13.6</v>
      </c>
      <c r="I14" s="12">
        <v>1.3</v>
      </c>
      <c r="J14" s="225">
        <v>1.2</v>
      </c>
      <c r="K14" s="11">
        <v>7.75</v>
      </c>
      <c r="L14" s="223">
        <v>7.72</v>
      </c>
      <c r="M14" s="12">
        <v>25.5</v>
      </c>
      <c r="N14" s="225">
        <v>25.6</v>
      </c>
      <c r="O14" s="606">
        <v>93.3</v>
      </c>
      <c r="P14" s="489">
        <v>104.5</v>
      </c>
      <c r="Q14" s="225">
        <v>11.2</v>
      </c>
      <c r="R14" s="226">
        <v>172</v>
      </c>
      <c r="S14" s="476">
        <v>0.31</v>
      </c>
      <c r="T14" s="564"/>
      <c r="U14" s="113"/>
      <c r="V14" s="3" t="s">
        <v>189</v>
      </c>
      <c r="W14" s="893" t="s">
        <v>313</v>
      </c>
      <c r="X14" s="280">
        <v>32.5</v>
      </c>
      <c r="Y14" s="248">
        <v>35.299999999999997</v>
      </c>
      <c r="Z14" s="257">
        <v>23.8</v>
      </c>
    </row>
    <row r="15" spans="1:26" x14ac:dyDescent="0.2">
      <c r="A15" s="1057"/>
      <c r="B15" s="328">
        <v>45394</v>
      </c>
      <c r="C15" s="432" t="str">
        <f t="shared" si="0"/>
        <v>(金)</v>
      </c>
      <c r="D15" s="473" t="s">
        <v>401</v>
      </c>
      <c r="E15" s="474">
        <v>0.5</v>
      </c>
      <c r="F15" s="475">
        <v>14.9</v>
      </c>
      <c r="G15" s="11">
        <v>13.5</v>
      </c>
      <c r="H15" s="223">
        <v>13.6</v>
      </c>
      <c r="I15" s="12">
        <v>1.7</v>
      </c>
      <c r="J15" s="225">
        <v>1.5</v>
      </c>
      <c r="K15" s="11">
        <v>7.73</v>
      </c>
      <c r="L15" s="223">
        <v>7.71</v>
      </c>
      <c r="M15" s="12">
        <v>25.3</v>
      </c>
      <c r="N15" s="225">
        <v>25.3</v>
      </c>
      <c r="O15" s="606">
        <v>92.7</v>
      </c>
      <c r="P15" s="489">
        <v>104.1</v>
      </c>
      <c r="Q15" s="225">
        <v>11</v>
      </c>
      <c r="R15" s="226">
        <v>168</v>
      </c>
      <c r="S15" s="476">
        <v>0.27</v>
      </c>
      <c r="T15" s="564"/>
      <c r="U15" s="113"/>
      <c r="V15" s="3" t="s">
        <v>190</v>
      </c>
      <c r="W15" s="893" t="s">
        <v>313</v>
      </c>
      <c r="X15" s="251">
        <v>11.2</v>
      </c>
      <c r="Y15" s="249">
        <v>11.3</v>
      </c>
      <c r="Z15" s="278">
        <v>9.3000000000000007</v>
      </c>
    </row>
    <row r="16" spans="1:26" x14ac:dyDescent="0.2">
      <c r="A16" s="1057"/>
      <c r="B16" s="328">
        <v>45395</v>
      </c>
      <c r="C16" s="432" t="str">
        <f t="shared" si="0"/>
        <v>(土)</v>
      </c>
      <c r="D16" s="473" t="s">
        <v>400</v>
      </c>
      <c r="E16" s="474" t="s">
        <v>24</v>
      </c>
      <c r="F16" s="475">
        <v>18.5</v>
      </c>
      <c r="G16" s="11">
        <v>13.7</v>
      </c>
      <c r="H16" s="223">
        <v>14</v>
      </c>
      <c r="I16" s="12">
        <v>2</v>
      </c>
      <c r="J16" s="225">
        <v>1.9</v>
      </c>
      <c r="K16" s="11">
        <v>7.72</v>
      </c>
      <c r="L16" s="223">
        <v>7.69</v>
      </c>
      <c r="M16" s="12">
        <v>25</v>
      </c>
      <c r="N16" s="225">
        <v>25.1</v>
      </c>
      <c r="O16" s="606" t="s">
        <v>24</v>
      </c>
      <c r="P16" s="489" t="s">
        <v>24</v>
      </c>
      <c r="Q16" s="225" t="s">
        <v>24</v>
      </c>
      <c r="R16" s="226" t="s">
        <v>24</v>
      </c>
      <c r="S16" s="476" t="s">
        <v>24</v>
      </c>
      <c r="T16" s="564"/>
      <c r="U16" s="113"/>
      <c r="V16" s="3" t="s">
        <v>191</v>
      </c>
      <c r="W16" s="893" t="s">
        <v>313</v>
      </c>
      <c r="X16" s="251">
        <v>205</v>
      </c>
      <c r="Y16" s="250">
        <v>182</v>
      </c>
      <c r="Z16" s="279">
        <v>196</v>
      </c>
    </row>
    <row r="17" spans="1:26" x14ac:dyDescent="0.2">
      <c r="A17" s="1057"/>
      <c r="B17" s="328">
        <v>45396</v>
      </c>
      <c r="C17" s="432" t="str">
        <f t="shared" si="0"/>
        <v>(日)</v>
      </c>
      <c r="D17" s="473" t="s">
        <v>400</v>
      </c>
      <c r="E17" s="474" t="s">
        <v>24</v>
      </c>
      <c r="F17" s="475">
        <v>20.2</v>
      </c>
      <c r="G17" s="11">
        <v>13.8</v>
      </c>
      <c r="H17" s="223">
        <v>14.2</v>
      </c>
      <c r="I17" s="12">
        <v>1.6</v>
      </c>
      <c r="J17" s="225">
        <v>1.5</v>
      </c>
      <c r="K17" s="11">
        <v>7.71</v>
      </c>
      <c r="L17" s="223">
        <v>7.68</v>
      </c>
      <c r="M17" s="12">
        <v>24.8</v>
      </c>
      <c r="N17" s="225">
        <v>24.8</v>
      </c>
      <c r="O17" s="606" t="s">
        <v>24</v>
      </c>
      <c r="P17" s="489" t="s">
        <v>24</v>
      </c>
      <c r="Q17" s="225" t="s">
        <v>24</v>
      </c>
      <c r="R17" s="226" t="s">
        <v>24</v>
      </c>
      <c r="S17" s="476" t="s">
        <v>24</v>
      </c>
      <c r="T17" s="564"/>
      <c r="U17" s="113"/>
      <c r="V17" s="3" t="s">
        <v>192</v>
      </c>
      <c r="W17" s="893" t="s">
        <v>313</v>
      </c>
      <c r="X17" s="251">
        <v>0.25</v>
      </c>
      <c r="Y17" s="14">
        <v>0.25</v>
      </c>
      <c r="Z17" s="255">
        <v>1.0900000000000001</v>
      </c>
    </row>
    <row r="18" spans="1:26" x14ac:dyDescent="0.2">
      <c r="A18" s="1057"/>
      <c r="B18" s="328">
        <v>45397</v>
      </c>
      <c r="C18" s="432" t="str">
        <f t="shared" si="0"/>
        <v>(月)</v>
      </c>
      <c r="D18" s="473" t="s">
        <v>400</v>
      </c>
      <c r="E18" s="474" t="s">
        <v>24</v>
      </c>
      <c r="F18" s="475">
        <v>22.1</v>
      </c>
      <c r="G18" s="11">
        <v>14</v>
      </c>
      <c r="H18" s="223">
        <v>14.4</v>
      </c>
      <c r="I18" s="12">
        <v>1.6</v>
      </c>
      <c r="J18" s="225">
        <v>1.5</v>
      </c>
      <c r="K18" s="11">
        <v>7.68</v>
      </c>
      <c r="L18" s="223">
        <v>7.66</v>
      </c>
      <c r="M18" s="12">
        <v>24.8</v>
      </c>
      <c r="N18" s="225">
        <v>24.9</v>
      </c>
      <c r="O18" s="606">
        <v>92.7</v>
      </c>
      <c r="P18" s="489">
        <v>104.3</v>
      </c>
      <c r="Q18" s="225">
        <v>10.6</v>
      </c>
      <c r="R18" s="226">
        <v>183</v>
      </c>
      <c r="S18" s="476">
        <v>0.28000000000000003</v>
      </c>
      <c r="T18" s="564"/>
      <c r="U18" s="113"/>
      <c r="V18" s="3" t="s">
        <v>14</v>
      </c>
      <c r="W18" s="893" t="s">
        <v>313</v>
      </c>
      <c r="X18" s="251">
        <v>3.2</v>
      </c>
      <c r="Y18" s="252">
        <v>3.3</v>
      </c>
      <c r="Z18" s="253">
        <v>5.5</v>
      </c>
    </row>
    <row r="19" spans="1:26" x14ac:dyDescent="0.2">
      <c r="A19" s="1057"/>
      <c r="B19" s="328">
        <v>45398</v>
      </c>
      <c r="C19" s="432" t="str">
        <f t="shared" si="0"/>
        <v>(火)</v>
      </c>
      <c r="D19" s="473" t="s">
        <v>401</v>
      </c>
      <c r="E19" s="474" t="s">
        <v>24</v>
      </c>
      <c r="F19" s="475">
        <v>20.100000000000001</v>
      </c>
      <c r="G19" s="11">
        <v>14.2</v>
      </c>
      <c r="H19" s="223">
        <v>14.5</v>
      </c>
      <c r="I19" s="12">
        <v>1.5</v>
      </c>
      <c r="J19" s="225">
        <v>1.4</v>
      </c>
      <c r="K19" s="11">
        <v>7.68</v>
      </c>
      <c r="L19" s="223">
        <v>7.67</v>
      </c>
      <c r="M19" s="12">
        <v>24.8</v>
      </c>
      <c r="N19" s="225">
        <v>24.9</v>
      </c>
      <c r="O19" s="606">
        <v>91.8</v>
      </c>
      <c r="P19" s="489">
        <v>103.5</v>
      </c>
      <c r="Q19" s="225">
        <v>10.7</v>
      </c>
      <c r="R19" s="226">
        <v>171</v>
      </c>
      <c r="S19" s="476">
        <v>0.23</v>
      </c>
      <c r="T19" s="564"/>
      <c r="U19" s="113"/>
      <c r="V19" s="3" t="s">
        <v>15</v>
      </c>
      <c r="W19" s="893" t="s">
        <v>313</v>
      </c>
      <c r="X19" s="275">
        <v>0.8</v>
      </c>
      <c r="Y19" s="252">
        <v>0.7</v>
      </c>
      <c r="Z19" s="253">
        <v>2.2999999999999998</v>
      </c>
    </row>
    <row r="20" spans="1:26" x14ac:dyDescent="0.2">
      <c r="A20" s="1057"/>
      <c r="B20" s="328">
        <v>45399</v>
      </c>
      <c r="C20" s="432" t="str">
        <f t="shared" si="0"/>
        <v>(水)</v>
      </c>
      <c r="D20" s="473" t="s">
        <v>401</v>
      </c>
      <c r="E20" s="474" t="s">
        <v>24</v>
      </c>
      <c r="F20" s="475">
        <v>21</v>
      </c>
      <c r="G20" s="11">
        <v>14.4</v>
      </c>
      <c r="H20" s="223">
        <v>14.7</v>
      </c>
      <c r="I20" s="12">
        <v>1.5</v>
      </c>
      <c r="J20" s="225">
        <v>1.4</v>
      </c>
      <c r="K20" s="11">
        <v>7.67</v>
      </c>
      <c r="L20" s="223">
        <v>7.65</v>
      </c>
      <c r="M20" s="12">
        <v>24.8</v>
      </c>
      <c r="N20" s="225">
        <v>24.9</v>
      </c>
      <c r="O20" s="606">
        <v>92.2</v>
      </c>
      <c r="P20" s="489">
        <v>102.9</v>
      </c>
      <c r="Q20" s="225">
        <v>10.6</v>
      </c>
      <c r="R20" s="226">
        <v>161</v>
      </c>
      <c r="S20" s="476">
        <v>0.25</v>
      </c>
      <c r="T20" s="564"/>
      <c r="U20" s="113"/>
      <c r="V20" s="3" t="s">
        <v>193</v>
      </c>
      <c r="W20" s="893" t="s">
        <v>313</v>
      </c>
      <c r="X20" s="251">
        <v>9.1</v>
      </c>
      <c r="Y20" s="252">
        <v>9.8000000000000007</v>
      </c>
      <c r="Z20" s="253">
        <v>9.9</v>
      </c>
    </row>
    <row r="21" spans="1:26" x14ac:dyDescent="0.2">
      <c r="A21" s="1057"/>
      <c r="B21" s="328">
        <v>45400</v>
      </c>
      <c r="C21" s="432" t="str">
        <f t="shared" si="0"/>
        <v>(木)</v>
      </c>
      <c r="D21" s="473" t="s">
        <v>401</v>
      </c>
      <c r="E21" s="474">
        <v>5</v>
      </c>
      <c r="F21" s="475">
        <v>20.6</v>
      </c>
      <c r="G21" s="11">
        <v>14.7</v>
      </c>
      <c r="H21" s="223">
        <v>15</v>
      </c>
      <c r="I21" s="12">
        <v>1.7</v>
      </c>
      <c r="J21" s="225">
        <v>1.4</v>
      </c>
      <c r="K21" s="11">
        <v>7.69</v>
      </c>
      <c r="L21" s="223">
        <v>7.68</v>
      </c>
      <c r="M21" s="12">
        <v>24.8</v>
      </c>
      <c r="N21" s="225">
        <v>24.9</v>
      </c>
      <c r="O21" s="606">
        <v>91.8</v>
      </c>
      <c r="P21" s="489">
        <v>101.1</v>
      </c>
      <c r="Q21" s="225">
        <v>10.7</v>
      </c>
      <c r="R21" s="226">
        <v>160</v>
      </c>
      <c r="S21" s="476">
        <v>0.17</v>
      </c>
      <c r="T21" s="564"/>
      <c r="U21" s="113"/>
      <c r="V21" s="3" t="s">
        <v>194</v>
      </c>
      <c r="W21" s="893" t="s">
        <v>313</v>
      </c>
      <c r="X21" s="267">
        <v>2.3E-2</v>
      </c>
      <c r="Y21" s="254">
        <v>1.4999999999999999E-2</v>
      </c>
      <c r="Z21" s="255">
        <v>6.9000000000000006E-2</v>
      </c>
    </row>
    <row r="22" spans="1:26" x14ac:dyDescent="0.2">
      <c r="A22" s="1057"/>
      <c r="B22" s="328">
        <v>45401</v>
      </c>
      <c r="C22" s="432" t="str">
        <f t="shared" si="0"/>
        <v>(金)</v>
      </c>
      <c r="D22" s="473" t="s">
        <v>400</v>
      </c>
      <c r="E22" s="474" t="s">
        <v>24</v>
      </c>
      <c r="F22" s="475">
        <v>19.899999999999999</v>
      </c>
      <c r="G22" s="11">
        <v>14.9</v>
      </c>
      <c r="H22" s="223">
        <v>15.2</v>
      </c>
      <c r="I22" s="12">
        <v>1.8</v>
      </c>
      <c r="J22" s="225">
        <v>1.5</v>
      </c>
      <c r="K22" s="11">
        <v>7.67</v>
      </c>
      <c r="L22" s="223">
        <v>7.67</v>
      </c>
      <c r="M22" s="12">
        <v>24.8</v>
      </c>
      <c r="N22" s="225">
        <v>24.8</v>
      </c>
      <c r="O22" s="606">
        <v>90.3</v>
      </c>
      <c r="P22" s="489">
        <v>101.1</v>
      </c>
      <c r="Q22" s="225">
        <v>10.3</v>
      </c>
      <c r="R22" s="226">
        <v>191</v>
      </c>
      <c r="S22" s="476">
        <v>0.28999999999999998</v>
      </c>
      <c r="T22" s="564"/>
      <c r="U22" s="113"/>
      <c r="V22" s="3" t="s">
        <v>281</v>
      </c>
      <c r="W22" s="893" t="s">
        <v>313</v>
      </c>
      <c r="X22" s="251">
        <v>0.56999999999999995</v>
      </c>
      <c r="Y22" s="254">
        <v>0.67</v>
      </c>
      <c r="Z22" s="255">
        <v>0.43</v>
      </c>
    </row>
    <row r="23" spans="1:26" x14ac:dyDescent="0.2">
      <c r="A23" s="1057"/>
      <c r="B23" s="328">
        <v>45402</v>
      </c>
      <c r="C23" s="432" t="str">
        <f t="shared" si="0"/>
        <v>(土)</v>
      </c>
      <c r="D23" s="473" t="s">
        <v>400</v>
      </c>
      <c r="E23" s="474" t="s">
        <v>24</v>
      </c>
      <c r="F23" s="475">
        <v>21</v>
      </c>
      <c r="G23" s="11">
        <v>15.2</v>
      </c>
      <c r="H23" s="223">
        <v>15.5</v>
      </c>
      <c r="I23" s="12">
        <v>1.1000000000000001</v>
      </c>
      <c r="J23" s="225">
        <v>1</v>
      </c>
      <c r="K23" s="11">
        <v>7.66</v>
      </c>
      <c r="L23" s="223">
        <v>7.66</v>
      </c>
      <c r="M23" s="12">
        <v>24.9</v>
      </c>
      <c r="N23" s="225">
        <v>24.8</v>
      </c>
      <c r="O23" s="606" t="s">
        <v>24</v>
      </c>
      <c r="P23" s="489" t="s">
        <v>24</v>
      </c>
      <c r="Q23" s="225" t="s">
        <v>24</v>
      </c>
      <c r="R23" s="226" t="s">
        <v>24</v>
      </c>
      <c r="S23" s="476" t="s">
        <v>24</v>
      </c>
      <c r="T23" s="564"/>
      <c r="U23" s="113"/>
      <c r="V23" s="3" t="s">
        <v>195</v>
      </c>
      <c r="W23" s="893" t="s">
        <v>313</v>
      </c>
      <c r="X23" s="267">
        <v>1.05</v>
      </c>
      <c r="Y23" s="254">
        <v>0.86</v>
      </c>
      <c r="Z23" s="255">
        <v>0.96</v>
      </c>
    </row>
    <row r="24" spans="1:26" x14ac:dyDescent="0.2">
      <c r="A24" s="1057"/>
      <c r="B24" s="328">
        <v>45403</v>
      </c>
      <c r="C24" s="432" t="str">
        <f t="shared" si="0"/>
        <v>(日)</v>
      </c>
      <c r="D24" s="473" t="s">
        <v>401</v>
      </c>
      <c r="E24" s="474">
        <v>7</v>
      </c>
      <c r="F24" s="475">
        <v>19.8</v>
      </c>
      <c r="G24" s="11">
        <v>15.4</v>
      </c>
      <c r="H24" s="223">
        <v>15.7</v>
      </c>
      <c r="I24" s="12">
        <v>1.6</v>
      </c>
      <c r="J24" s="225">
        <v>1.4</v>
      </c>
      <c r="K24" s="11">
        <v>7.62</v>
      </c>
      <c r="L24" s="223">
        <v>7.62</v>
      </c>
      <c r="M24" s="12">
        <v>24.5</v>
      </c>
      <c r="N24" s="225">
        <v>24.6</v>
      </c>
      <c r="O24" s="606" t="s">
        <v>24</v>
      </c>
      <c r="P24" s="489" t="s">
        <v>24</v>
      </c>
      <c r="Q24" s="225" t="s">
        <v>24</v>
      </c>
      <c r="R24" s="289" t="s">
        <v>24</v>
      </c>
      <c r="S24" s="476" t="s">
        <v>24</v>
      </c>
      <c r="T24" s="564"/>
      <c r="U24" s="113"/>
      <c r="V24" s="3" t="s">
        <v>196</v>
      </c>
      <c r="W24" s="893" t="s">
        <v>313</v>
      </c>
      <c r="X24" s="267">
        <v>0.107</v>
      </c>
      <c r="Y24" s="254">
        <v>0.105</v>
      </c>
      <c r="Z24" s="255">
        <v>0.185</v>
      </c>
    </row>
    <row r="25" spans="1:26" x14ac:dyDescent="0.2">
      <c r="A25" s="1057"/>
      <c r="B25" s="328">
        <v>45404</v>
      </c>
      <c r="C25" s="432" t="str">
        <f t="shared" si="0"/>
        <v>(月)</v>
      </c>
      <c r="D25" s="473" t="s">
        <v>401</v>
      </c>
      <c r="E25" s="474">
        <v>9.5</v>
      </c>
      <c r="F25" s="475">
        <v>14.6</v>
      </c>
      <c r="G25" s="11">
        <v>15.7</v>
      </c>
      <c r="H25" s="223">
        <v>15.8</v>
      </c>
      <c r="I25" s="12">
        <v>1.7</v>
      </c>
      <c r="J25" s="225">
        <v>1.5</v>
      </c>
      <c r="K25" s="11">
        <v>7.62</v>
      </c>
      <c r="L25" s="223">
        <v>7.6</v>
      </c>
      <c r="M25" s="12">
        <v>24.2</v>
      </c>
      <c r="N25" s="225">
        <v>24.3</v>
      </c>
      <c r="O25" s="606">
        <v>90.1</v>
      </c>
      <c r="P25" s="489">
        <v>101.1</v>
      </c>
      <c r="Q25" s="225">
        <v>11</v>
      </c>
      <c r="R25" s="289">
        <v>203</v>
      </c>
      <c r="S25" s="476">
        <v>0.27</v>
      </c>
      <c r="T25" s="564"/>
      <c r="U25" s="113"/>
      <c r="V25" s="3" t="s">
        <v>197</v>
      </c>
      <c r="W25" s="893" t="s">
        <v>313</v>
      </c>
      <c r="X25" s="275">
        <v>25</v>
      </c>
      <c r="Y25" s="252">
        <v>23.7</v>
      </c>
      <c r="Z25" s="253">
        <v>17.5</v>
      </c>
    </row>
    <row r="26" spans="1:26" x14ac:dyDescent="0.2">
      <c r="A26" s="1057"/>
      <c r="B26" s="328">
        <v>45405</v>
      </c>
      <c r="C26" s="432" t="str">
        <f t="shared" si="0"/>
        <v>(火)</v>
      </c>
      <c r="D26" s="473" t="s">
        <v>401</v>
      </c>
      <c r="E26" s="474" t="s">
        <v>24</v>
      </c>
      <c r="F26" s="475">
        <v>17.399999999999999</v>
      </c>
      <c r="G26" s="11">
        <v>15.9</v>
      </c>
      <c r="H26" s="223">
        <v>16.100000000000001</v>
      </c>
      <c r="I26" s="12">
        <v>1.7</v>
      </c>
      <c r="J26" s="225">
        <v>1.5</v>
      </c>
      <c r="K26" s="11">
        <v>7.64</v>
      </c>
      <c r="L26" s="223">
        <v>7.62</v>
      </c>
      <c r="M26" s="12">
        <v>24.8</v>
      </c>
      <c r="N26" s="225">
        <v>24.9</v>
      </c>
      <c r="O26" s="606">
        <v>89.2</v>
      </c>
      <c r="P26" s="489">
        <v>101.7</v>
      </c>
      <c r="Q26" s="225">
        <v>10.4</v>
      </c>
      <c r="R26" s="289">
        <v>201</v>
      </c>
      <c r="S26" s="476">
        <v>0.2</v>
      </c>
      <c r="T26" s="564"/>
      <c r="U26" s="113"/>
      <c r="V26" s="3" t="s">
        <v>17</v>
      </c>
      <c r="W26" s="893" t="s">
        <v>313</v>
      </c>
      <c r="X26" s="251">
        <v>25.6</v>
      </c>
      <c r="Y26" s="252">
        <v>25.8</v>
      </c>
      <c r="Z26" s="253">
        <v>25</v>
      </c>
    </row>
    <row r="27" spans="1:26" x14ac:dyDescent="0.2">
      <c r="A27" s="1057"/>
      <c r="B27" s="328">
        <v>45406</v>
      </c>
      <c r="C27" s="432" t="str">
        <f t="shared" si="0"/>
        <v>(水)</v>
      </c>
      <c r="D27" s="473" t="s">
        <v>402</v>
      </c>
      <c r="E27" s="474">
        <v>5.5</v>
      </c>
      <c r="F27" s="475">
        <v>15.6</v>
      </c>
      <c r="G27" s="11">
        <v>16.100000000000001</v>
      </c>
      <c r="H27" s="223">
        <v>16.2</v>
      </c>
      <c r="I27" s="12">
        <v>1.7</v>
      </c>
      <c r="J27" s="225">
        <v>1.3</v>
      </c>
      <c r="K27" s="11">
        <v>7.64</v>
      </c>
      <c r="L27" s="223">
        <v>7.61</v>
      </c>
      <c r="M27" s="12">
        <v>24.8</v>
      </c>
      <c r="N27" s="225">
        <v>24.8</v>
      </c>
      <c r="O27" s="606">
        <v>89.8</v>
      </c>
      <c r="P27" s="489">
        <v>100.9</v>
      </c>
      <c r="Q27" s="225">
        <v>11.3</v>
      </c>
      <c r="R27" s="289">
        <v>198</v>
      </c>
      <c r="S27" s="476">
        <v>0.2</v>
      </c>
      <c r="T27" s="564"/>
      <c r="U27" s="113"/>
      <c r="V27" s="3" t="s">
        <v>198</v>
      </c>
      <c r="W27" s="893" t="s">
        <v>184</v>
      </c>
      <c r="X27" s="251">
        <v>6</v>
      </c>
      <c r="Y27" s="256">
        <v>6</v>
      </c>
      <c r="Z27" s="257">
        <v>18</v>
      </c>
    </row>
    <row r="28" spans="1:26" x14ac:dyDescent="0.2">
      <c r="A28" s="1057"/>
      <c r="B28" s="328">
        <v>45407</v>
      </c>
      <c r="C28" s="432" t="str">
        <f t="shared" si="0"/>
        <v>(木)</v>
      </c>
      <c r="D28" s="473" t="s">
        <v>400</v>
      </c>
      <c r="E28" s="474">
        <v>0.5</v>
      </c>
      <c r="F28" s="475">
        <v>20.9</v>
      </c>
      <c r="G28" s="11">
        <v>16.100000000000001</v>
      </c>
      <c r="H28" s="223">
        <v>16.5</v>
      </c>
      <c r="I28" s="12">
        <v>1.4</v>
      </c>
      <c r="J28" s="225">
        <v>1.2</v>
      </c>
      <c r="K28" s="11">
        <v>7.64</v>
      </c>
      <c r="L28" s="223">
        <v>7.63</v>
      </c>
      <c r="M28" s="12">
        <v>24.8</v>
      </c>
      <c r="N28" s="225">
        <v>24.8</v>
      </c>
      <c r="O28" s="606">
        <v>88.7</v>
      </c>
      <c r="P28" s="489">
        <v>101.1</v>
      </c>
      <c r="Q28" s="225">
        <v>11.2</v>
      </c>
      <c r="R28" s="289">
        <v>208</v>
      </c>
      <c r="S28" s="476">
        <v>0.18</v>
      </c>
      <c r="T28" s="564"/>
      <c r="U28" s="113"/>
      <c r="V28" s="3" t="s">
        <v>199</v>
      </c>
      <c r="W28" s="893" t="s">
        <v>313</v>
      </c>
      <c r="X28" s="251">
        <v>1</v>
      </c>
      <c r="Y28" s="256">
        <v>1</v>
      </c>
      <c r="Z28" s="257">
        <v>19</v>
      </c>
    </row>
    <row r="29" spans="1:26" x14ac:dyDescent="0.2">
      <c r="A29" s="1057"/>
      <c r="B29" s="328">
        <v>45408</v>
      </c>
      <c r="C29" s="432" t="str">
        <f t="shared" si="0"/>
        <v>(金)</v>
      </c>
      <c r="D29" s="473" t="s">
        <v>400</v>
      </c>
      <c r="E29" s="474" t="s">
        <v>24</v>
      </c>
      <c r="F29" s="475">
        <v>22.3</v>
      </c>
      <c r="G29" s="11">
        <v>16.3</v>
      </c>
      <c r="H29" s="223">
        <v>16.600000000000001</v>
      </c>
      <c r="I29" s="12">
        <v>1.1000000000000001</v>
      </c>
      <c r="J29" s="225">
        <v>1</v>
      </c>
      <c r="K29" s="11">
        <v>7.63</v>
      </c>
      <c r="L29" s="223">
        <v>7.6</v>
      </c>
      <c r="M29" s="12">
        <v>24.8</v>
      </c>
      <c r="N29" s="225">
        <v>24.8</v>
      </c>
      <c r="O29" s="606">
        <v>89.6</v>
      </c>
      <c r="P29" s="489">
        <v>101.9</v>
      </c>
      <c r="Q29" s="225">
        <v>11.2</v>
      </c>
      <c r="R29" s="289">
        <v>215</v>
      </c>
      <c r="S29" s="476">
        <v>0.22</v>
      </c>
      <c r="T29" s="564"/>
      <c r="U29" s="113"/>
      <c r="V29" s="3"/>
      <c r="W29" s="893"/>
      <c r="X29" s="294"/>
      <c r="Y29" s="295"/>
      <c r="Z29" s="296"/>
    </row>
    <row r="30" spans="1:26" x14ac:dyDescent="0.2">
      <c r="A30" s="1057"/>
      <c r="B30" s="328">
        <v>45409</v>
      </c>
      <c r="C30" s="432" t="str">
        <f t="shared" si="0"/>
        <v>(土)</v>
      </c>
      <c r="D30" s="473" t="s">
        <v>402</v>
      </c>
      <c r="E30" s="474">
        <v>0.5</v>
      </c>
      <c r="F30" s="475">
        <v>18.7</v>
      </c>
      <c r="G30" s="11">
        <v>16.5</v>
      </c>
      <c r="H30" s="223">
        <v>16.600000000000001</v>
      </c>
      <c r="I30" s="12">
        <v>1.1000000000000001</v>
      </c>
      <c r="J30" s="225">
        <v>0.9</v>
      </c>
      <c r="K30" s="11">
        <v>7.57</v>
      </c>
      <c r="L30" s="223">
        <v>7.6</v>
      </c>
      <c r="M30" s="12">
        <v>24.7</v>
      </c>
      <c r="N30" s="225">
        <v>24.7</v>
      </c>
      <c r="O30" s="606" t="s">
        <v>24</v>
      </c>
      <c r="P30" s="489" t="s">
        <v>24</v>
      </c>
      <c r="Q30" s="225" t="s">
        <v>24</v>
      </c>
      <c r="R30" s="289" t="s">
        <v>24</v>
      </c>
      <c r="S30" s="476" t="s">
        <v>24</v>
      </c>
      <c r="T30" s="564"/>
      <c r="U30" s="113"/>
      <c r="V30" s="3"/>
      <c r="W30" s="893"/>
      <c r="X30" s="294"/>
      <c r="Y30" s="295"/>
      <c r="Z30" s="296"/>
    </row>
    <row r="31" spans="1:26" x14ac:dyDescent="0.2">
      <c r="A31" s="1057"/>
      <c r="B31" s="328">
        <v>45410</v>
      </c>
      <c r="C31" s="432" t="str">
        <f t="shared" si="0"/>
        <v>(日)</v>
      </c>
      <c r="D31" s="473" t="s">
        <v>400</v>
      </c>
      <c r="E31" s="474" t="s">
        <v>24</v>
      </c>
      <c r="F31" s="475">
        <v>24.3</v>
      </c>
      <c r="G31" s="11">
        <v>16.5</v>
      </c>
      <c r="H31" s="223">
        <v>16.899999999999999</v>
      </c>
      <c r="I31" s="12">
        <v>0.9</v>
      </c>
      <c r="J31" s="225">
        <v>0.6</v>
      </c>
      <c r="K31" s="11">
        <v>7.58</v>
      </c>
      <c r="L31" s="223">
        <v>7.58</v>
      </c>
      <c r="M31" s="12">
        <v>24.8</v>
      </c>
      <c r="N31" s="225">
        <v>24.5</v>
      </c>
      <c r="O31" s="606" t="s">
        <v>24</v>
      </c>
      <c r="P31" s="489" t="s">
        <v>24</v>
      </c>
      <c r="Q31" s="225" t="s">
        <v>24</v>
      </c>
      <c r="R31" s="289" t="s">
        <v>24</v>
      </c>
      <c r="S31" s="476" t="s">
        <v>24</v>
      </c>
      <c r="T31" s="564"/>
      <c r="U31" s="113"/>
      <c r="V31" s="291"/>
      <c r="W31" s="344"/>
      <c r="X31" s="297"/>
      <c r="Y31" s="298"/>
      <c r="Z31" s="299"/>
    </row>
    <row r="32" spans="1:26" x14ac:dyDescent="0.2">
      <c r="A32" s="1057"/>
      <c r="B32" s="328">
        <v>45411</v>
      </c>
      <c r="C32" s="432" t="str">
        <f t="shared" si="0"/>
        <v>(月)</v>
      </c>
      <c r="D32" s="473" t="s">
        <v>400</v>
      </c>
      <c r="E32" s="474" t="s">
        <v>24</v>
      </c>
      <c r="F32" s="475">
        <v>24.6</v>
      </c>
      <c r="G32" s="11">
        <v>16.8</v>
      </c>
      <c r="H32" s="223">
        <v>17.100000000000001</v>
      </c>
      <c r="I32" s="12">
        <v>0.9</v>
      </c>
      <c r="J32" s="225">
        <v>0.5</v>
      </c>
      <c r="K32" s="11">
        <v>7.57</v>
      </c>
      <c r="L32" s="223">
        <v>7.55</v>
      </c>
      <c r="M32" s="12">
        <v>24.7</v>
      </c>
      <c r="N32" s="225">
        <v>24.5</v>
      </c>
      <c r="O32" s="606" t="s">
        <v>24</v>
      </c>
      <c r="P32" s="489" t="s">
        <v>24</v>
      </c>
      <c r="Q32" s="225" t="s">
        <v>24</v>
      </c>
      <c r="R32" s="226" t="s">
        <v>24</v>
      </c>
      <c r="S32" s="476" t="s">
        <v>24</v>
      </c>
      <c r="T32" s="564"/>
      <c r="U32" s="113"/>
      <c r="V32" s="9" t="s">
        <v>23</v>
      </c>
      <c r="W32" s="82" t="s">
        <v>24</v>
      </c>
      <c r="X32" s="1"/>
      <c r="Y32" s="1"/>
      <c r="Z32" s="333" t="s">
        <v>24</v>
      </c>
    </row>
    <row r="33" spans="1:26" x14ac:dyDescent="0.2">
      <c r="A33" s="1057"/>
      <c r="B33" s="329">
        <v>45412</v>
      </c>
      <c r="C33" s="433" t="str">
        <f t="shared" si="0"/>
        <v>(火)</v>
      </c>
      <c r="D33" s="473" t="s">
        <v>401</v>
      </c>
      <c r="E33" s="474" t="s">
        <v>24</v>
      </c>
      <c r="F33" s="475">
        <v>21.1</v>
      </c>
      <c r="G33" s="11">
        <v>16.899999999999999</v>
      </c>
      <c r="H33" s="223">
        <v>17.2</v>
      </c>
      <c r="I33" s="12">
        <v>0.7</v>
      </c>
      <c r="J33" s="225">
        <v>0.5</v>
      </c>
      <c r="K33" s="11">
        <v>7.57</v>
      </c>
      <c r="L33" s="223">
        <v>7.58</v>
      </c>
      <c r="M33" s="12">
        <v>24.7</v>
      </c>
      <c r="N33" s="225">
        <v>24.4</v>
      </c>
      <c r="O33" s="606">
        <v>89.2</v>
      </c>
      <c r="P33" s="489">
        <v>102.1</v>
      </c>
      <c r="Q33" s="225">
        <v>11.4</v>
      </c>
      <c r="R33" s="226">
        <v>198</v>
      </c>
      <c r="S33" s="476">
        <v>0.16</v>
      </c>
      <c r="T33" s="564"/>
      <c r="U33" s="113"/>
      <c r="V33" s="719" t="s">
        <v>302</v>
      </c>
      <c r="W33" s="720"/>
      <c r="X33" s="720"/>
      <c r="Y33" s="720"/>
      <c r="Z33" s="721"/>
    </row>
    <row r="34" spans="1:26" s="1" customFormat="1" ht="13.5" customHeight="1" x14ac:dyDescent="0.2">
      <c r="A34" s="1057"/>
      <c r="B34" s="334" t="s">
        <v>239</v>
      </c>
      <c r="C34" s="390"/>
      <c r="D34" s="479"/>
      <c r="E34" s="464">
        <f>MAX(E4:E33)</f>
        <v>33.5</v>
      </c>
      <c r="F34" s="480">
        <f t="shared" ref="F34:T34" si="1">IF(COUNT(F4:F33)=0,"",MAX(F4:F33))</f>
        <v>24.6</v>
      </c>
      <c r="G34" s="10">
        <f t="shared" si="1"/>
        <v>16.899999999999999</v>
      </c>
      <c r="H34" s="222">
        <f t="shared" si="1"/>
        <v>17.2</v>
      </c>
      <c r="I34" s="466">
        <f t="shared" si="1"/>
        <v>2.1</v>
      </c>
      <c r="J34" s="467">
        <f t="shared" si="1"/>
        <v>1.9</v>
      </c>
      <c r="K34" s="10">
        <f t="shared" si="1"/>
        <v>7.86</v>
      </c>
      <c r="L34" s="222">
        <f t="shared" si="1"/>
        <v>7.84</v>
      </c>
      <c r="M34" s="466">
        <f t="shared" si="1"/>
        <v>26.8</v>
      </c>
      <c r="N34" s="467">
        <f t="shared" si="1"/>
        <v>26.8</v>
      </c>
      <c r="O34" s="481">
        <f t="shared" si="1"/>
        <v>100.5</v>
      </c>
      <c r="P34" s="482">
        <f t="shared" si="1"/>
        <v>111.1</v>
      </c>
      <c r="Q34" s="483">
        <f t="shared" si="1"/>
        <v>11.4</v>
      </c>
      <c r="R34" s="484">
        <f t="shared" si="1"/>
        <v>215</v>
      </c>
      <c r="S34" s="485">
        <f t="shared" si="1"/>
        <v>0.32</v>
      </c>
      <c r="T34" s="486" t="str">
        <f t="shared" si="1"/>
        <v/>
      </c>
      <c r="U34" s="81"/>
      <c r="V34" s="719" t="s">
        <v>336</v>
      </c>
      <c r="W34" s="720"/>
      <c r="X34" s="720"/>
      <c r="Y34" s="720"/>
      <c r="Z34" s="721"/>
    </row>
    <row r="35" spans="1:26" s="1" customFormat="1" ht="13.5" customHeight="1" x14ac:dyDescent="0.2">
      <c r="A35" s="1057"/>
      <c r="B35" s="335" t="s">
        <v>240</v>
      </c>
      <c r="C35" s="391"/>
      <c r="D35" s="233"/>
      <c r="E35" s="234"/>
      <c r="F35" s="487">
        <f t="shared" ref="F35:S35" si="2">IF(COUNT(F4:F33)=0,"",MIN(F4:F33))</f>
        <v>9.4</v>
      </c>
      <c r="G35" s="11">
        <f t="shared" si="2"/>
        <v>11.5</v>
      </c>
      <c r="H35" s="223">
        <f t="shared" si="2"/>
        <v>11.7</v>
      </c>
      <c r="I35" s="12">
        <f t="shared" si="2"/>
        <v>0.7</v>
      </c>
      <c r="J35" s="244">
        <f t="shared" si="2"/>
        <v>0.5</v>
      </c>
      <c r="K35" s="11">
        <f t="shared" si="2"/>
        <v>7.57</v>
      </c>
      <c r="L35" s="487">
        <f t="shared" si="2"/>
        <v>7.55</v>
      </c>
      <c r="M35" s="12">
        <f t="shared" si="2"/>
        <v>24.2</v>
      </c>
      <c r="N35" s="244">
        <f t="shared" si="2"/>
        <v>24.3</v>
      </c>
      <c r="O35" s="488">
        <f t="shared" si="2"/>
        <v>88.7</v>
      </c>
      <c r="P35" s="489">
        <f t="shared" si="2"/>
        <v>100.9</v>
      </c>
      <c r="Q35" s="490">
        <f t="shared" si="2"/>
        <v>10.3</v>
      </c>
      <c r="R35" s="491">
        <f t="shared" si="2"/>
        <v>148</v>
      </c>
      <c r="S35" s="492">
        <f t="shared" si="2"/>
        <v>0.16</v>
      </c>
      <c r="T35" s="493"/>
      <c r="U35" s="81"/>
      <c r="V35" s="722"/>
      <c r="W35" s="892"/>
      <c r="X35" s="723"/>
      <c r="Y35" s="723"/>
      <c r="Z35" s="724"/>
    </row>
    <row r="36" spans="1:26" s="1" customFormat="1" ht="13.5" customHeight="1" x14ac:dyDescent="0.2">
      <c r="A36" s="1057"/>
      <c r="B36" s="336" t="s">
        <v>241</v>
      </c>
      <c r="C36" s="336"/>
      <c r="D36" s="233"/>
      <c r="E36" s="235"/>
      <c r="F36" s="494">
        <f t="shared" ref="F36:S36" si="3">IF(COUNT(F4:F33)=0,"",AVERAGE(F4:F33))</f>
        <v>18.146666666666665</v>
      </c>
      <c r="G36" s="11">
        <f t="shared" si="3"/>
        <v>14.256666666666666</v>
      </c>
      <c r="H36" s="487">
        <f t="shared" si="3"/>
        <v>14.516666666666667</v>
      </c>
      <c r="I36" s="12">
        <f t="shared" si="3"/>
        <v>1.5200000000000005</v>
      </c>
      <c r="J36" s="244">
        <f t="shared" si="3"/>
        <v>1.313333333333333</v>
      </c>
      <c r="K36" s="11">
        <f t="shared" si="3"/>
        <v>7.7019999999999973</v>
      </c>
      <c r="L36" s="487">
        <f t="shared" si="3"/>
        <v>7.6860000000000008</v>
      </c>
      <c r="M36" s="12">
        <f t="shared" si="3"/>
        <v>25.293333333333337</v>
      </c>
      <c r="N36" s="244">
        <f t="shared" si="3"/>
        <v>25.29666666666666</v>
      </c>
      <c r="O36" s="488">
        <f t="shared" si="3"/>
        <v>93.519047619047612</v>
      </c>
      <c r="P36" s="489">
        <f t="shared" si="3"/>
        <v>104.66190476190475</v>
      </c>
      <c r="Q36" s="490">
        <f t="shared" si="3"/>
        <v>11.009523809523809</v>
      </c>
      <c r="R36" s="495">
        <f t="shared" si="3"/>
        <v>184.42857142857142</v>
      </c>
      <c r="S36" s="492">
        <f t="shared" si="3"/>
        <v>0.24428571428571427</v>
      </c>
      <c r="T36" s="493"/>
      <c r="U36" s="81"/>
      <c r="V36" s="722"/>
      <c r="W36" s="892"/>
      <c r="X36" s="723"/>
      <c r="Y36" s="723"/>
      <c r="Z36" s="724"/>
    </row>
    <row r="37" spans="1:26" s="1" customFormat="1" ht="13.5" customHeight="1" x14ac:dyDescent="0.2">
      <c r="A37" s="1057"/>
      <c r="B37" s="337" t="s">
        <v>242</v>
      </c>
      <c r="C37" s="393"/>
      <c r="D37" s="496"/>
      <c r="E37" s="497">
        <f>SUM(E4:E33)</f>
        <v>108.5</v>
      </c>
      <c r="F37" s="236"/>
      <c r="G37" s="237"/>
      <c r="H37" s="498"/>
      <c r="I37" s="237"/>
      <c r="J37" s="498"/>
      <c r="K37" s="499"/>
      <c r="L37" s="500"/>
      <c r="M37" s="501"/>
      <c r="N37" s="502"/>
      <c r="O37" s="503"/>
      <c r="P37" s="504"/>
      <c r="Q37" s="505"/>
      <c r="R37" s="238"/>
      <c r="S37" s="239"/>
      <c r="T37" s="732">
        <f>SUM(T4:T33)</f>
        <v>0</v>
      </c>
      <c r="U37" s="81"/>
      <c r="V37" s="725"/>
      <c r="W37" s="894"/>
      <c r="X37" s="726"/>
      <c r="Y37" s="726"/>
      <c r="Z37" s="727"/>
    </row>
    <row r="38" spans="1:26" ht="13.5" customHeight="1" x14ac:dyDescent="0.2">
      <c r="A38" s="1057" t="s">
        <v>180</v>
      </c>
      <c r="B38" s="327">
        <v>45413</v>
      </c>
      <c r="C38" s="431" t="str">
        <f>IF(B38="","",IF(WEEKDAY(B38)=1,"(日)",IF(WEEKDAY(B38)=2,"(月)",IF(WEEKDAY(B38)=3,"(火)",IF(WEEKDAY(B38)=4,"(水)",IF(WEEKDAY(B38)=5,"(木)",IF(WEEKDAY(B38)=6,"(金)","(土)")))))))</f>
        <v>(水)</v>
      </c>
      <c r="D38" s="463" t="s">
        <v>402</v>
      </c>
      <c r="E38" s="464">
        <v>32.5</v>
      </c>
      <c r="F38" s="465">
        <v>17.399999999999999</v>
      </c>
      <c r="G38" s="10">
        <v>17.2</v>
      </c>
      <c r="H38" s="222">
        <v>17.399999999999999</v>
      </c>
      <c r="I38" s="466">
        <v>1.7</v>
      </c>
      <c r="J38" s="467">
        <v>2.5</v>
      </c>
      <c r="K38" s="10">
        <v>7.59</v>
      </c>
      <c r="L38" s="222">
        <v>7.54</v>
      </c>
      <c r="M38" s="466">
        <v>24.7</v>
      </c>
      <c r="N38" s="467">
        <v>24.7</v>
      </c>
      <c r="O38" s="598">
        <v>89.9</v>
      </c>
      <c r="P38" s="482">
        <v>100.7</v>
      </c>
      <c r="Q38" s="467">
        <v>11.4</v>
      </c>
      <c r="R38" s="469">
        <v>187</v>
      </c>
      <c r="S38" s="470">
        <v>0.13</v>
      </c>
      <c r="T38" s="731"/>
      <c r="U38" s="80"/>
      <c r="V38" s="338" t="s">
        <v>286</v>
      </c>
      <c r="W38" s="342"/>
      <c r="X38" s="340">
        <v>45414</v>
      </c>
      <c r="Y38" s="345"/>
      <c r="Z38" s="346"/>
    </row>
    <row r="39" spans="1:26" x14ac:dyDescent="0.2">
      <c r="A39" s="1057"/>
      <c r="B39" s="389">
        <v>45414</v>
      </c>
      <c r="C39" s="432" t="str">
        <f t="shared" ref="C39:C68" si="4">IF(B39="","",IF(WEEKDAY(B39)=1,"(日)",IF(WEEKDAY(B39)=2,"(月)",IF(WEEKDAY(B39)=3,"(火)",IF(WEEKDAY(B39)=4,"(水)",IF(WEEKDAY(B39)=5,"(木)",IF(WEEKDAY(B39)=6,"(金)","(土)")))))))</f>
        <v>(木)</v>
      </c>
      <c r="D39" s="473" t="s">
        <v>401</v>
      </c>
      <c r="E39" s="474">
        <v>1.5</v>
      </c>
      <c r="F39" s="475">
        <v>17.3</v>
      </c>
      <c r="G39" s="11">
        <v>17.399999999999999</v>
      </c>
      <c r="H39" s="223">
        <v>17.7</v>
      </c>
      <c r="I39" s="12">
        <v>1.3</v>
      </c>
      <c r="J39" s="225">
        <v>1</v>
      </c>
      <c r="K39" s="11">
        <v>7.58</v>
      </c>
      <c r="L39" s="223">
        <v>7.57</v>
      </c>
      <c r="M39" s="12">
        <v>24.6</v>
      </c>
      <c r="N39" s="225">
        <v>24.6</v>
      </c>
      <c r="O39" s="606">
        <v>89.7</v>
      </c>
      <c r="P39" s="489">
        <v>101.1</v>
      </c>
      <c r="Q39" s="225">
        <v>11.3</v>
      </c>
      <c r="R39" s="226">
        <v>189</v>
      </c>
      <c r="S39" s="476">
        <v>0.13</v>
      </c>
      <c r="T39" s="564"/>
      <c r="U39" s="80"/>
      <c r="V39" s="343" t="s">
        <v>2</v>
      </c>
      <c r="W39" s="344" t="s">
        <v>305</v>
      </c>
      <c r="X39" s="355">
        <v>17.3</v>
      </c>
      <c r="Y39" s="355"/>
      <c r="Z39" s="348"/>
    </row>
    <row r="40" spans="1:26" x14ac:dyDescent="0.2">
      <c r="A40" s="1057"/>
      <c r="B40" s="389">
        <v>45415</v>
      </c>
      <c r="C40" s="432" t="str">
        <f t="shared" si="4"/>
        <v>(金)</v>
      </c>
      <c r="D40" s="473" t="s">
        <v>400</v>
      </c>
      <c r="E40" s="474" t="s">
        <v>24</v>
      </c>
      <c r="F40" s="475">
        <v>20.8</v>
      </c>
      <c r="G40" s="11">
        <v>17.399999999999999</v>
      </c>
      <c r="H40" s="223">
        <v>17.8</v>
      </c>
      <c r="I40" s="12">
        <v>1.7</v>
      </c>
      <c r="J40" s="225">
        <v>1.1000000000000001</v>
      </c>
      <c r="K40" s="11">
        <v>7.53</v>
      </c>
      <c r="L40" s="223">
        <v>7.56</v>
      </c>
      <c r="M40" s="12">
        <v>24.6</v>
      </c>
      <c r="N40" s="225">
        <v>24.7</v>
      </c>
      <c r="O40" s="606" t="s">
        <v>24</v>
      </c>
      <c r="P40" s="489" t="s">
        <v>24</v>
      </c>
      <c r="Q40" s="225" t="s">
        <v>24</v>
      </c>
      <c r="R40" s="226" t="s">
        <v>24</v>
      </c>
      <c r="S40" s="476" t="s">
        <v>24</v>
      </c>
      <c r="T40" s="564"/>
      <c r="U40" s="80"/>
      <c r="V40" s="4" t="s">
        <v>19</v>
      </c>
      <c r="W40" s="5" t="s">
        <v>20</v>
      </c>
      <c r="X40" s="40" t="s">
        <v>21</v>
      </c>
      <c r="Y40" s="245" t="s">
        <v>22</v>
      </c>
      <c r="Z40" s="242" t="s">
        <v>278</v>
      </c>
    </row>
    <row r="41" spans="1:26" x14ac:dyDescent="0.2">
      <c r="A41" s="1057"/>
      <c r="B41" s="389">
        <v>45416</v>
      </c>
      <c r="C41" s="432" t="str">
        <f t="shared" si="4"/>
        <v>(土)</v>
      </c>
      <c r="D41" s="473" t="s">
        <v>400</v>
      </c>
      <c r="E41" s="474" t="s">
        <v>24</v>
      </c>
      <c r="F41" s="475">
        <v>24.4</v>
      </c>
      <c r="G41" s="11">
        <v>17.5</v>
      </c>
      <c r="H41" s="223">
        <v>17.8</v>
      </c>
      <c r="I41" s="12">
        <v>2.5</v>
      </c>
      <c r="J41" s="225">
        <v>2.2999999999999998</v>
      </c>
      <c r="K41" s="11">
        <v>7.5</v>
      </c>
      <c r="L41" s="223">
        <v>7.51</v>
      </c>
      <c r="M41" s="12">
        <v>24.5</v>
      </c>
      <c r="N41" s="225">
        <v>24.5</v>
      </c>
      <c r="O41" s="606" t="s">
        <v>24</v>
      </c>
      <c r="P41" s="489" t="s">
        <v>24</v>
      </c>
      <c r="Q41" s="225" t="s">
        <v>24</v>
      </c>
      <c r="R41" s="226" t="s">
        <v>24</v>
      </c>
      <c r="S41" s="476" t="s">
        <v>24</v>
      </c>
      <c r="T41" s="564"/>
      <c r="U41" s="80"/>
      <c r="V41" s="2" t="s">
        <v>182</v>
      </c>
      <c r="W41" s="396" t="s">
        <v>11</v>
      </c>
      <c r="X41" s="301">
        <v>17.399999999999999</v>
      </c>
      <c r="Y41" s="246">
        <v>17.7</v>
      </c>
      <c r="Z41" s="277">
        <v>18.7</v>
      </c>
    </row>
    <row r="42" spans="1:26" x14ac:dyDescent="0.2">
      <c r="A42" s="1057"/>
      <c r="B42" s="389">
        <v>45417</v>
      </c>
      <c r="C42" s="432" t="str">
        <f t="shared" si="4"/>
        <v>(日)</v>
      </c>
      <c r="D42" s="473" t="s">
        <v>400</v>
      </c>
      <c r="E42" s="474" t="s">
        <v>24</v>
      </c>
      <c r="F42" s="475">
        <v>26.2</v>
      </c>
      <c r="G42" s="11">
        <v>17.600000000000001</v>
      </c>
      <c r="H42" s="223">
        <v>18</v>
      </c>
      <c r="I42" s="12">
        <v>2.7</v>
      </c>
      <c r="J42" s="225">
        <v>2.2000000000000002</v>
      </c>
      <c r="K42" s="11">
        <v>7.51</v>
      </c>
      <c r="L42" s="223">
        <v>7.53</v>
      </c>
      <c r="M42" s="12">
        <v>24.5</v>
      </c>
      <c r="N42" s="225">
        <v>24.6</v>
      </c>
      <c r="O42" s="606" t="s">
        <v>24</v>
      </c>
      <c r="P42" s="489" t="s">
        <v>24</v>
      </c>
      <c r="Q42" s="225" t="s">
        <v>24</v>
      </c>
      <c r="R42" s="226" t="s">
        <v>24</v>
      </c>
      <c r="S42" s="476" t="s">
        <v>24</v>
      </c>
      <c r="T42" s="564"/>
      <c r="U42" s="80"/>
      <c r="V42" s="3" t="s">
        <v>183</v>
      </c>
      <c r="W42" s="893" t="s">
        <v>184</v>
      </c>
      <c r="X42" s="302">
        <v>1.3</v>
      </c>
      <c r="Y42" s="247">
        <v>1</v>
      </c>
      <c r="Z42" s="253">
        <v>29.9</v>
      </c>
    </row>
    <row r="43" spans="1:26" x14ac:dyDescent="0.2">
      <c r="A43" s="1057"/>
      <c r="B43" s="389">
        <v>45418</v>
      </c>
      <c r="C43" s="432" t="str">
        <f t="shared" si="4"/>
        <v>(月)</v>
      </c>
      <c r="D43" s="473" t="s">
        <v>401</v>
      </c>
      <c r="E43" s="474" t="s">
        <v>24</v>
      </c>
      <c r="F43" s="475">
        <v>23.3</v>
      </c>
      <c r="G43" s="11">
        <v>17.8</v>
      </c>
      <c r="H43" s="223">
        <v>18.100000000000001</v>
      </c>
      <c r="I43" s="12">
        <v>2.5</v>
      </c>
      <c r="J43" s="225">
        <v>2.2000000000000002</v>
      </c>
      <c r="K43" s="11">
        <v>7.51</v>
      </c>
      <c r="L43" s="223">
        <v>7.52</v>
      </c>
      <c r="M43" s="12">
        <v>24.6</v>
      </c>
      <c r="N43" s="225">
        <v>24.6</v>
      </c>
      <c r="O43" s="606" t="s">
        <v>24</v>
      </c>
      <c r="P43" s="489" t="s">
        <v>24</v>
      </c>
      <c r="Q43" s="225" t="s">
        <v>24</v>
      </c>
      <c r="R43" s="226" t="s">
        <v>24</v>
      </c>
      <c r="S43" s="476" t="s">
        <v>24</v>
      </c>
      <c r="T43" s="564"/>
      <c r="U43" s="80"/>
      <c r="V43" s="3" t="s">
        <v>12</v>
      </c>
      <c r="W43" s="893"/>
      <c r="X43" s="302">
        <v>7.58</v>
      </c>
      <c r="Y43" s="247">
        <v>7.57</v>
      </c>
      <c r="Z43" s="253">
        <v>7.82</v>
      </c>
    </row>
    <row r="44" spans="1:26" x14ac:dyDescent="0.2">
      <c r="A44" s="1057"/>
      <c r="B44" s="389">
        <v>45419</v>
      </c>
      <c r="C44" s="432" t="str">
        <f t="shared" si="4"/>
        <v>(火)</v>
      </c>
      <c r="D44" s="473" t="s">
        <v>402</v>
      </c>
      <c r="E44" s="474">
        <v>11</v>
      </c>
      <c r="F44" s="475">
        <v>19.899999999999999</v>
      </c>
      <c r="G44" s="11">
        <v>17.899999999999999</v>
      </c>
      <c r="H44" s="223">
        <v>18.100000000000001</v>
      </c>
      <c r="I44" s="12">
        <v>2.5</v>
      </c>
      <c r="J44" s="225">
        <v>1.9</v>
      </c>
      <c r="K44" s="11">
        <v>7.51</v>
      </c>
      <c r="L44" s="223">
        <v>7.51</v>
      </c>
      <c r="M44" s="12">
        <v>24.6</v>
      </c>
      <c r="N44" s="225">
        <v>24.6</v>
      </c>
      <c r="O44" s="606">
        <v>87.9</v>
      </c>
      <c r="P44" s="489">
        <v>99.4</v>
      </c>
      <c r="Q44" s="225">
        <v>10.8</v>
      </c>
      <c r="R44" s="226">
        <v>178</v>
      </c>
      <c r="S44" s="476">
        <v>0.22</v>
      </c>
      <c r="T44" s="564"/>
      <c r="U44" s="80"/>
      <c r="V44" s="3" t="s">
        <v>185</v>
      </c>
      <c r="W44" s="893" t="s">
        <v>13</v>
      </c>
      <c r="X44" s="302">
        <v>24.6</v>
      </c>
      <c r="Y44" s="247">
        <v>24.6</v>
      </c>
      <c r="Z44" s="253">
        <v>23.2</v>
      </c>
    </row>
    <row r="45" spans="1:26" x14ac:dyDescent="0.2">
      <c r="A45" s="1057"/>
      <c r="B45" s="389">
        <v>45420</v>
      </c>
      <c r="C45" s="432" t="str">
        <f t="shared" si="4"/>
        <v>(水)</v>
      </c>
      <c r="D45" s="473" t="s">
        <v>401</v>
      </c>
      <c r="E45" s="474">
        <v>0.5</v>
      </c>
      <c r="F45" s="475">
        <v>22.6</v>
      </c>
      <c r="G45" s="11">
        <v>18.100000000000001</v>
      </c>
      <c r="H45" s="223">
        <v>18.5</v>
      </c>
      <c r="I45" s="12">
        <v>2.9</v>
      </c>
      <c r="J45" s="225">
        <v>2.4</v>
      </c>
      <c r="K45" s="11">
        <v>7.52</v>
      </c>
      <c r="L45" s="223">
        <v>7.53</v>
      </c>
      <c r="M45" s="12">
        <v>24.6</v>
      </c>
      <c r="N45" s="225">
        <v>24.7</v>
      </c>
      <c r="O45" s="606">
        <v>88.8</v>
      </c>
      <c r="P45" s="489">
        <v>100.9</v>
      </c>
      <c r="Q45" s="225">
        <v>10.9</v>
      </c>
      <c r="R45" s="226">
        <v>164</v>
      </c>
      <c r="S45" s="476">
        <v>0.25</v>
      </c>
      <c r="T45" s="564"/>
      <c r="U45" s="80"/>
      <c r="V45" s="3" t="s">
        <v>186</v>
      </c>
      <c r="W45" s="893" t="s">
        <v>313</v>
      </c>
      <c r="X45" s="280">
        <v>88.4</v>
      </c>
      <c r="Y45" s="248">
        <v>89.7</v>
      </c>
      <c r="Z45" s="257">
        <v>83.6</v>
      </c>
    </row>
    <row r="46" spans="1:26" x14ac:dyDescent="0.2">
      <c r="A46" s="1057"/>
      <c r="B46" s="389">
        <v>45421</v>
      </c>
      <c r="C46" s="432" t="str">
        <f t="shared" si="4"/>
        <v>(木)</v>
      </c>
      <c r="D46" s="473" t="s">
        <v>402</v>
      </c>
      <c r="E46" s="474">
        <v>2</v>
      </c>
      <c r="F46" s="475">
        <v>12.2</v>
      </c>
      <c r="G46" s="11">
        <v>18.2</v>
      </c>
      <c r="H46" s="223">
        <v>18.3</v>
      </c>
      <c r="I46" s="12">
        <v>3.1</v>
      </c>
      <c r="J46" s="225">
        <v>2.4</v>
      </c>
      <c r="K46" s="11">
        <v>7.53</v>
      </c>
      <c r="L46" s="223">
        <v>7.51</v>
      </c>
      <c r="M46" s="12">
        <v>24.7</v>
      </c>
      <c r="N46" s="225">
        <v>24.7</v>
      </c>
      <c r="O46" s="606">
        <v>88.4</v>
      </c>
      <c r="P46" s="489">
        <v>100.5</v>
      </c>
      <c r="Q46" s="225">
        <v>10.6</v>
      </c>
      <c r="R46" s="226">
        <v>176</v>
      </c>
      <c r="S46" s="476">
        <v>0.2</v>
      </c>
      <c r="T46" s="564"/>
      <c r="U46" s="80"/>
      <c r="V46" s="3" t="s">
        <v>187</v>
      </c>
      <c r="W46" s="893" t="s">
        <v>313</v>
      </c>
      <c r="X46" s="280">
        <v>100.9</v>
      </c>
      <c r="Y46" s="248">
        <v>101.1</v>
      </c>
      <c r="Z46" s="257">
        <v>95.2</v>
      </c>
    </row>
    <row r="47" spans="1:26" x14ac:dyDescent="0.2">
      <c r="A47" s="1057"/>
      <c r="B47" s="389">
        <v>45422</v>
      </c>
      <c r="C47" s="432" t="str">
        <f t="shared" si="4"/>
        <v>(金)</v>
      </c>
      <c r="D47" s="473" t="s">
        <v>400</v>
      </c>
      <c r="E47" s="474" t="s">
        <v>24</v>
      </c>
      <c r="F47" s="475">
        <v>20.5</v>
      </c>
      <c r="G47" s="11">
        <v>18.3</v>
      </c>
      <c r="H47" s="223">
        <v>18.600000000000001</v>
      </c>
      <c r="I47" s="12">
        <v>2.9</v>
      </c>
      <c r="J47" s="225">
        <v>2.5</v>
      </c>
      <c r="K47" s="11">
        <v>7.54</v>
      </c>
      <c r="L47" s="223">
        <v>7.53</v>
      </c>
      <c r="M47" s="12">
        <v>24.8</v>
      </c>
      <c r="N47" s="225">
        <v>24.8</v>
      </c>
      <c r="O47" s="606">
        <v>89</v>
      </c>
      <c r="P47" s="489">
        <v>101.1</v>
      </c>
      <c r="Q47" s="225">
        <v>10.4</v>
      </c>
      <c r="R47" s="226">
        <v>158</v>
      </c>
      <c r="S47" s="476">
        <v>0.21</v>
      </c>
      <c r="T47" s="564"/>
      <c r="U47" s="80"/>
      <c r="V47" s="3" t="s">
        <v>188</v>
      </c>
      <c r="W47" s="893" t="s">
        <v>313</v>
      </c>
      <c r="X47" s="280">
        <v>70</v>
      </c>
      <c r="Y47" s="248">
        <v>69</v>
      </c>
      <c r="Z47" s="257">
        <v>64.8</v>
      </c>
    </row>
    <row r="48" spans="1:26" x14ac:dyDescent="0.2">
      <c r="A48" s="1057"/>
      <c r="B48" s="389">
        <v>45423</v>
      </c>
      <c r="C48" s="432" t="str">
        <f t="shared" si="4"/>
        <v>(土)</v>
      </c>
      <c r="D48" s="473" t="s">
        <v>400</v>
      </c>
      <c r="E48" s="474" t="s">
        <v>24</v>
      </c>
      <c r="F48" s="475">
        <v>23.4</v>
      </c>
      <c r="G48" s="11">
        <v>18.399999999999999</v>
      </c>
      <c r="H48" s="223">
        <v>18.8</v>
      </c>
      <c r="I48" s="12">
        <v>2.8</v>
      </c>
      <c r="J48" s="225">
        <v>2.6</v>
      </c>
      <c r="K48" s="11">
        <v>7.46</v>
      </c>
      <c r="L48" s="223">
        <v>7.47</v>
      </c>
      <c r="M48" s="12">
        <v>24.5</v>
      </c>
      <c r="N48" s="225">
        <v>24.6</v>
      </c>
      <c r="O48" s="606" t="s">
        <v>24</v>
      </c>
      <c r="P48" s="489" t="s">
        <v>24</v>
      </c>
      <c r="Q48" s="225" t="s">
        <v>24</v>
      </c>
      <c r="R48" s="226" t="s">
        <v>24</v>
      </c>
      <c r="S48" s="476" t="s">
        <v>24</v>
      </c>
      <c r="T48" s="564"/>
      <c r="U48" s="80"/>
      <c r="V48" s="3" t="s">
        <v>189</v>
      </c>
      <c r="W48" s="893" t="s">
        <v>313</v>
      </c>
      <c r="X48" s="280">
        <v>30.9</v>
      </c>
      <c r="Y48" s="248">
        <v>32.1</v>
      </c>
      <c r="Z48" s="257">
        <v>30.4</v>
      </c>
    </row>
    <row r="49" spans="1:26" x14ac:dyDescent="0.2">
      <c r="A49" s="1057"/>
      <c r="B49" s="389">
        <v>45424</v>
      </c>
      <c r="C49" s="432" t="str">
        <f t="shared" si="4"/>
        <v>(日)</v>
      </c>
      <c r="D49" s="473" t="s">
        <v>401</v>
      </c>
      <c r="E49" s="474" t="s">
        <v>24</v>
      </c>
      <c r="F49" s="475">
        <v>21.3</v>
      </c>
      <c r="G49" s="11">
        <v>18.5</v>
      </c>
      <c r="H49" s="223">
        <v>18.7</v>
      </c>
      <c r="I49" s="12">
        <v>3</v>
      </c>
      <c r="J49" s="225">
        <v>2.4</v>
      </c>
      <c r="K49" s="11">
        <v>7.47</v>
      </c>
      <c r="L49" s="223">
        <v>7.47</v>
      </c>
      <c r="M49" s="12">
        <v>24.4</v>
      </c>
      <c r="N49" s="225">
        <v>24.7</v>
      </c>
      <c r="O49" s="606" t="s">
        <v>24</v>
      </c>
      <c r="P49" s="489" t="s">
        <v>24</v>
      </c>
      <c r="Q49" s="225" t="s">
        <v>24</v>
      </c>
      <c r="R49" s="226" t="s">
        <v>24</v>
      </c>
      <c r="S49" s="476" t="s">
        <v>24</v>
      </c>
      <c r="T49" s="564"/>
      <c r="U49" s="80"/>
      <c r="V49" s="3" t="s">
        <v>190</v>
      </c>
      <c r="W49" s="893" t="s">
        <v>313</v>
      </c>
      <c r="X49" s="251">
        <v>10.199999999999999</v>
      </c>
      <c r="Y49" s="249">
        <v>11.3</v>
      </c>
      <c r="Z49" s="278">
        <v>10.9</v>
      </c>
    </row>
    <row r="50" spans="1:26" x14ac:dyDescent="0.2">
      <c r="A50" s="1057"/>
      <c r="B50" s="389">
        <v>45425</v>
      </c>
      <c r="C50" s="432" t="str">
        <f t="shared" si="4"/>
        <v>(月)</v>
      </c>
      <c r="D50" s="473" t="s">
        <v>402</v>
      </c>
      <c r="E50" s="474">
        <v>62.5</v>
      </c>
      <c r="F50" s="475">
        <v>21.3</v>
      </c>
      <c r="G50" s="11">
        <v>18.600000000000001</v>
      </c>
      <c r="H50" s="223">
        <v>19</v>
      </c>
      <c r="I50" s="12">
        <v>3.4</v>
      </c>
      <c r="J50" s="225">
        <v>3.1</v>
      </c>
      <c r="K50" s="11">
        <v>7.52</v>
      </c>
      <c r="L50" s="223">
        <v>7.56</v>
      </c>
      <c r="M50" s="12">
        <v>25</v>
      </c>
      <c r="N50" s="225">
        <v>24.8</v>
      </c>
      <c r="O50" s="606">
        <v>91</v>
      </c>
      <c r="P50" s="489">
        <v>101.7</v>
      </c>
      <c r="Q50" s="225">
        <v>11.1</v>
      </c>
      <c r="R50" s="226">
        <v>187</v>
      </c>
      <c r="S50" s="476">
        <v>0.27</v>
      </c>
      <c r="T50" s="564"/>
      <c r="U50" s="80"/>
      <c r="V50" s="3" t="s">
        <v>191</v>
      </c>
      <c r="W50" s="893" t="s">
        <v>313</v>
      </c>
      <c r="X50" s="251">
        <v>185</v>
      </c>
      <c r="Y50" s="250">
        <v>189</v>
      </c>
      <c r="Z50" s="279">
        <v>210</v>
      </c>
    </row>
    <row r="51" spans="1:26" x14ac:dyDescent="0.2">
      <c r="A51" s="1057"/>
      <c r="B51" s="389">
        <v>45426</v>
      </c>
      <c r="C51" s="432" t="str">
        <f t="shared" si="4"/>
        <v>(火)</v>
      </c>
      <c r="D51" s="473" t="s">
        <v>400</v>
      </c>
      <c r="E51" s="474" t="s">
        <v>24</v>
      </c>
      <c r="F51" s="475">
        <v>17.2</v>
      </c>
      <c r="G51" s="11">
        <v>18.8</v>
      </c>
      <c r="H51" s="223">
        <v>18.899999999999999</v>
      </c>
      <c r="I51" s="12">
        <v>3</v>
      </c>
      <c r="J51" s="225">
        <v>2.7</v>
      </c>
      <c r="K51" s="11">
        <v>7.52</v>
      </c>
      <c r="L51" s="223">
        <v>7.51</v>
      </c>
      <c r="M51" s="12">
        <v>25.1</v>
      </c>
      <c r="N51" s="225">
        <v>25.1</v>
      </c>
      <c r="O51" s="606">
        <v>91</v>
      </c>
      <c r="P51" s="489">
        <v>101.1</v>
      </c>
      <c r="Q51" s="225">
        <v>10.9</v>
      </c>
      <c r="R51" s="226">
        <v>175</v>
      </c>
      <c r="S51" s="476">
        <v>0.28000000000000003</v>
      </c>
      <c r="T51" s="564"/>
      <c r="U51" s="80"/>
      <c r="V51" s="3" t="s">
        <v>192</v>
      </c>
      <c r="W51" s="893" t="s">
        <v>313</v>
      </c>
      <c r="X51" s="251">
        <v>0.15</v>
      </c>
      <c r="Y51" s="14">
        <v>0.13</v>
      </c>
      <c r="Z51" s="255">
        <v>1.3</v>
      </c>
    </row>
    <row r="52" spans="1:26" x14ac:dyDescent="0.2">
      <c r="A52" s="1057"/>
      <c r="B52" s="389">
        <v>45427</v>
      </c>
      <c r="C52" s="432" t="str">
        <f t="shared" si="4"/>
        <v>(水)</v>
      </c>
      <c r="D52" s="473" t="s">
        <v>400</v>
      </c>
      <c r="E52" s="474">
        <v>1.5</v>
      </c>
      <c r="F52" s="475">
        <v>22.2</v>
      </c>
      <c r="G52" s="11">
        <v>18.899999999999999</v>
      </c>
      <c r="H52" s="223">
        <v>19.3</v>
      </c>
      <c r="I52" s="12">
        <v>3</v>
      </c>
      <c r="J52" s="225">
        <v>2.8</v>
      </c>
      <c r="K52" s="11">
        <v>7.54</v>
      </c>
      <c r="L52" s="223">
        <v>7.53</v>
      </c>
      <c r="M52" s="12">
        <v>25.1</v>
      </c>
      <c r="N52" s="225">
        <v>26.3</v>
      </c>
      <c r="O52" s="606">
        <v>91.8</v>
      </c>
      <c r="P52" s="489">
        <v>101.9</v>
      </c>
      <c r="Q52" s="225">
        <v>10.6</v>
      </c>
      <c r="R52" s="226">
        <v>166</v>
      </c>
      <c r="S52" s="476">
        <v>0.19</v>
      </c>
      <c r="T52" s="564"/>
      <c r="U52" s="80"/>
      <c r="V52" s="3" t="s">
        <v>14</v>
      </c>
      <c r="W52" s="893" t="s">
        <v>313</v>
      </c>
      <c r="X52" s="275">
        <v>3.7</v>
      </c>
      <c r="Y52" s="252">
        <v>3.6</v>
      </c>
      <c r="Z52" s="253">
        <v>6.5</v>
      </c>
    </row>
    <row r="53" spans="1:26" x14ac:dyDescent="0.2">
      <c r="A53" s="1057"/>
      <c r="B53" s="389">
        <v>45428</v>
      </c>
      <c r="C53" s="432" t="str">
        <f t="shared" si="4"/>
        <v>(木)</v>
      </c>
      <c r="D53" s="473" t="s">
        <v>401</v>
      </c>
      <c r="E53" s="474">
        <v>37</v>
      </c>
      <c r="F53" s="475">
        <v>17.3</v>
      </c>
      <c r="G53" s="11">
        <v>18.899999999999999</v>
      </c>
      <c r="H53" s="223">
        <v>19.100000000000001</v>
      </c>
      <c r="I53" s="12">
        <v>3.8</v>
      </c>
      <c r="J53" s="225">
        <v>3.3</v>
      </c>
      <c r="K53" s="11">
        <v>7.51</v>
      </c>
      <c r="L53" s="223">
        <v>7.52</v>
      </c>
      <c r="M53" s="12">
        <v>25</v>
      </c>
      <c r="N53" s="225">
        <v>24.9</v>
      </c>
      <c r="O53" s="606">
        <v>91.2</v>
      </c>
      <c r="P53" s="489">
        <v>101.1</v>
      </c>
      <c r="Q53" s="225">
        <v>11.1</v>
      </c>
      <c r="R53" s="226">
        <v>174</v>
      </c>
      <c r="S53" s="476">
        <v>0.24</v>
      </c>
      <c r="T53" s="564"/>
      <c r="U53" s="80"/>
      <c r="V53" s="3" t="s">
        <v>15</v>
      </c>
      <c r="W53" s="893" t="s">
        <v>313</v>
      </c>
      <c r="X53" s="275">
        <v>1.5</v>
      </c>
      <c r="Y53" s="252">
        <v>0.7</v>
      </c>
      <c r="Z53" s="253">
        <v>2.5</v>
      </c>
    </row>
    <row r="54" spans="1:26" x14ac:dyDescent="0.2">
      <c r="A54" s="1057"/>
      <c r="B54" s="389">
        <v>45429</v>
      </c>
      <c r="C54" s="432" t="str">
        <f t="shared" si="4"/>
        <v>(金)</v>
      </c>
      <c r="D54" s="473" t="s">
        <v>400</v>
      </c>
      <c r="E54" s="474" t="s">
        <v>24</v>
      </c>
      <c r="F54" s="475">
        <v>22.9</v>
      </c>
      <c r="G54" s="11">
        <v>19</v>
      </c>
      <c r="H54" s="223">
        <v>19.399999999999999</v>
      </c>
      <c r="I54" s="12">
        <v>5.2</v>
      </c>
      <c r="J54" s="225">
        <v>3.9</v>
      </c>
      <c r="K54" s="11">
        <v>7.5</v>
      </c>
      <c r="L54" s="223">
        <v>7.53</v>
      </c>
      <c r="M54" s="12">
        <v>24.5</v>
      </c>
      <c r="N54" s="225">
        <v>24.7</v>
      </c>
      <c r="O54" s="606">
        <v>90.1</v>
      </c>
      <c r="P54" s="489">
        <v>102.3</v>
      </c>
      <c r="Q54" s="225">
        <v>10.6</v>
      </c>
      <c r="R54" s="226">
        <v>172</v>
      </c>
      <c r="S54" s="476">
        <v>0.28999999999999998</v>
      </c>
      <c r="T54" s="564"/>
      <c r="U54" s="80"/>
      <c r="V54" s="3" t="s">
        <v>193</v>
      </c>
      <c r="W54" s="893" t="s">
        <v>313</v>
      </c>
      <c r="X54" s="251">
        <v>6.7</v>
      </c>
      <c r="Y54" s="252">
        <v>8</v>
      </c>
      <c r="Z54" s="253">
        <v>8.5</v>
      </c>
    </row>
    <row r="55" spans="1:26" x14ac:dyDescent="0.2">
      <c r="A55" s="1057"/>
      <c r="B55" s="389">
        <v>45430</v>
      </c>
      <c r="C55" s="432" t="str">
        <f t="shared" si="4"/>
        <v>(土)</v>
      </c>
      <c r="D55" s="473" t="s">
        <v>400</v>
      </c>
      <c r="E55" s="474" t="s">
        <v>24</v>
      </c>
      <c r="F55" s="475">
        <v>24.8</v>
      </c>
      <c r="G55" s="11">
        <v>19.100000000000001</v>
      </c>
      <c r="H55" s="223">
        <v>19.5</v>
      </c>
      <c r="I55" s="12">
        <v>5.4</v>
      </c>
      <c r="J55" s="225">
        <v>5.0999999999999996</v>
      </c>
      <c r="K55" s="11">
        <v>7.47</v>
      </c>
      <c r="L55" s="223">
        <v>7.48</v>
      </c>
      <c r="M55" s="12">
        <v>24.2</v>
      </c>
      <c r="N55" s="225">
        <v>24</v>
      </c>
      <c r="O55" s="606" t="s">
        <v>24</v>
      </c>
      <c r="P55" s="489" t="s">
        <v>24</v>
      </c>
      <c r="Q55" s="225" t="s">
        <v>24</v>
      </c>
      <c r="R55" s="226" t="s">
        <v>24</v>
      </c>
      <c r="S55" s="476" t="s">
        <v>24</v>
      </c>
      <c r="T55" s="564"/>
      <c r="U55" s="80"/>
      <c r="V55" s="3" t="s">
        <v>194</v>
      </c>
      <c r="W55" s="893" t="s">
        <v>313</v>
      </c>
      <c r="X55" s="267">
        <v>2.8000000000000001E-2</v>
      </c>
      <c r="Y55" s="254">
        <v>2.1000000000000001E-2</v>
      </c>
      <c r="Z55" s="255">
        <v>0.104</v>
      </c>
    </row>
    <row r="56" spans="1:26" x14ac:dyDescent="0.2">
      <c r="A56" s="1057"/>
      <c r="B56" s="389">
        <v>45431</v>
      </c>
      <c r="C56" s="432" t="str">
        <f t="shared" si="4"/>
        <v>(日)</v>
      </c>
      <c r="D56" s="473" t="s">
        <v>401</v>
      </c>
      <c r="E56" s="474">
        <v>0.5</v>
      </c>
      <c r="F56" s="475">
        <v>22.2</v>
      </c>
      <c r="G56" s="11">
        <v>19.2</v>
      </c>
      <c r="H56" s="223">
        <v>19.399999999999999</v>
      </c>
      <c r="I56" s="12">
        <v>4.9000000000000004</v>
      </c>
      <c r="J56" s="225">
        <v>4.7</v>
      </c>
      <c r="K56" s="11">
        <v>7.47</v>
      </c>
      <c r="L56" s="223">
        <v>7.45</v>
      </c>
      <c r="M56" s="12">
        <v>23.8</v>
      </c>
      <c r="N56" s="225">
        <v>23.9</v>
      </c>
      <c r="O56" s="606" t="s">
        <v>24</v>
      </c>
      <c r="P56" s="489" t="s">
        <v>24</v>
      </c>
      <c r="Q56" s="225" t="s">
        <v>24</v>
      </c>
      <c r="R56" s="226" t="s">
        <v>24</v>
      </c>
      <c r="S56" s="476" t="s">
        <v>24</v>
      </c>
      <c r="T56" s="564"/>
      <c r="U56" s="80"/>
      <c r="V56" s="3" t="s">
        <v>281</v>
      </c>
      <c r="W56" s="893" t="s">
        <v>313</v>
      </c>
      <c r="X56" s="251">
        <v>0.65</v>
      </c>
      <c r="Y56" s="254">
        <v>0.7</v>
      </c>
      <c r="Z56" s="255">
        <v>0.55000000000000004</v>
      </c>
    </row>
    <row r="57" spans="1:26" x14ac:dyDescent="0.2">
      <c r="A57" s="1057"/>
      <c r="B57" s="389">
        <v>45432</v>
      </c>
      <c r="C57" s="432" t="str">
        <f t="shared" si="4"/>
        <v>(月)</v>
      </c>
      <c r="D57" s="473" t="s">
        <v>402</v>
      </c>
      <c r="E57" s="474">
        <v>19</v>
      </c>
      <c r="F57" s="475">
        <v>16.600000000000001</v>
      </c>
      <c r="G57" s="11">
        <v>19.3</v>
      </c>
      <c r="H57" s="223">
        <v>19.3</v>
      </c>
      <c r="I57" s="12">
        <v>4.4000000000000004</v>
      </c>
      <c r="J57" s="225">
        <v>4.2</v>
      </c>
      <c r="K57" s="11">
        <v>7.44</v>
      </c>
      <c r="L57" s="223">
        <v>7.47</v>
      </c>
      <c r="M57" s="12">
        <v>24.2</v>
      </c>
      <c r="N57" s="225">
        <v>23.8</v>
      </c>
      <c r="O57" s="606">
        <v>88.4</v>
      </c>
      <c r="P57" s="489">
        <v>98</v>
      </c>
      <c r="Q57" s="225">
        <v>10.5</v>
      </c>
      <c r="R57" s="226">
        <v>186</v>
      </c>
      <c r="S57" s="476">
        <v>0.3</v>
      </c>
      <c r="T57" s="564"/>
      <c r="U57" s="80"/>
      <c r="V57" s="3" t="s">
        <v>195</v>
      </c>
      <c r="W57" s="893" t="s">
        <v>313</v>
      </c>
      <c r="X57" s="267">
        <v>0.9</v>
      </c>
      <c r="Y57" s="254">
        <v>0.94</v>
      </c>
      <c r="Z57" s="255">
        <v>1.33</v>
      </c>
    </row>
    <row r="58" spans="1:26" x14ac:dyDescent="0.2">
      <c r="A58" s="1057"/>
      <c r="B58" s="389">
        <v>45433</v>
      </c>
      <c r="C58" s="432" t="str">
        <f t="shared" si="4"/>
        <v>(火)</v>
      </c>
      <c r="D58" s="473" t="s">
        <v>401</v>
      </c>
      <c r="E58" s="474" t="s">
        <v>24</v>
      </c>
      <c r="F58" s="475">
        <v>25.4</v>
      </c>
      <c r="G58" s="11">
        <v>19.399999999999999</v>
      </c>
      <c r="H58" s="223">
        <v>19.7</v>
      </c>
      <c r="I58" s="12">
        <v>4.8</v>
      </c>
      <c r="J58" s="225">
        <v>4.3</v>
      </c>
      <c r="K58" s="11">
        <v>7.47</v>
      </c>
      <c r="L58" s="223">
        <v>7.44</v>
      </c>
      <c r="M58" s="12">
        <v>24</v>
      </c>
      <c r="N58" s="225">
        <v>24.1</v>
      </c>
      <c r="O58" s="606">
        <v>87.9</v>
      </c>
      <c r="P58" s="489">
        <v>98</v>
      </c>
      <c r="Q58" s="225">
        <v>10.5</v>
      </c>
      <c r="R58" s="226">
        <v>198</v>
      </c>
      <c r="S58" s="476">
        <v>0.27</v>
      </c>
      <c r="T58" s="564"/>
      <c r="U58" s="80"/>
      <c r="V58" s="3" t="s">
        <v>196</v>
      </c>
      <c r="W58" s="893" t="s">
        <v>313</v>
      </c>
      <c r="X58" s="267">
        <v>9.5000000000000001E-2</v>
      </c>
      <c r="Y58" s="254">
        <v>7.6999999999999999E-2</v>
      </c>
      <c r="Z58" s="255">
        <v>0.17699999999999999</v>
      </c>
    </row>
    <row r="59" spans="1:26" x14ac:dyDescent="0.2">
      <c r="A59" s="1057"/>
      <c r="B59" s="389">
        <v>45434</v>
      </c>
      <c r="C59" s="432" t="str">
        <f t="shared" si="4"/>
        <v>(水)</v>
      </c>
      <c r="D59" s="473" t="s">
        <v>401</v>
      </c>
      <c r="E59" s="474" t="s">
        <v>24</v>
      </c>
      <c r="F59" s="475">
        <v>21.1</v>
      </c>
      <c r="G59" s="11">
        <v>19.399999999999999</v>
      </c>
      <c r="H59" s="223">
        <v>19.7</v>
      </c>
      <c r="I59" s="12">
        <v>5.2</v>
      </c>
      <c r="J59" s="225">
        <v>4.7</v>
      </c>
      <c r="K59" s="11">
        <v>7.43</v>
      </c>
      <c r="L59" s="223">
        <v>7.42</v>
      </c>
      <c r="M59" s="12">
        <v>24.1</v>
      </c>
      <c r="N59" s="225">
        <v>24.1</v>
      </c>
      <c r="O59" s="606">
        <v>87.7</v>
      </c>
      <c r="P59" s="489">
        <v>98.8</v>
      </c>
      <c r="Q59" s="225">
        <v>10.3</v>
      </c>
      <c r="R59" s="226">
        <v>168</v>
      </c>
      <c r="S59" s="476">
        <v>0.43</v>
      </c>
      <c r="T59" s="564"/>
      <c r="U59" s="80"/>
      <c r="V59" s="3" t="s">
        <v>197</v>
      </c>
      <c r="W59" s="893" t="s">
        <v>313</v>
      </c>
      <c r="X59" s="275">
        <v>22.5</v>
      </c>
      <c r="Y59" s="252">
        <v>22.8</v>
      </c>
      <c r="Z59" s="253">
        <v>20.7</v>
      </c>
    </row>
    <row r="60" spans="1:26" x14ac:dyDescent="0.2">
      <c r="A60" s="1057"/>
      <c r="B60" s="389">
        <v>45435</v>
      </c>
      <c r="C60" s="432" t="str">
        <f t="shared" si="4"/>
        <v>(木)</v>
      </c>
      <c r="D60" s="473" t="s">
        <v>401</v>
      </c>
      <c r="E60" s="474" t="s">
        <v>24</v>
      </c>
      <c r="F60" s="475">
        <v>22.8</v>
      </c>
      <c r="G60" s="11">
        <v>19.5</v>
      </c>
      <c r="H60" s="223">
        <v>19.7</v>
      </c>
      <c r="I60" s="12">
        <v>4.5</v>
      </c>
      <c r="J60" s="225">
        <v>4.4000000000000004</v>
      </c>
      <c r="K60" s="11">
        <v>7.44</v>
      </c>
      <c r="L60" s="223">
        <v>7.45</v>
      </c>
      <c r="M60" s="12">
        <v>24.1</v>
      </c>
      <c r="N60" s="225">
        <v>24.1</v>
      </c>
      <c r="O60" s="606">
        <v>88.4</v>
      </c>
      <c r="P60" s="489">
        <v>97</v>
      </c>
      <c r="Q60" s="225">
        <v>10.199999999999999</v>
      </c>
      <c r="R60" s="226">
        <v>181</v>
      </c>
      <c r="S60" s="476">
        <v>0.4</v>
      </c>
      <c r="T60" s="564"/>
      <c r="U60" s="80"/>
      <c r="V60" s="3" t="s">
        <v>17</v>
      </c>
      <c r="W60" s="893" t="s">
        <v>313</v>
      </c>
      <c r="X60" s="251">
        <v>25.7</v>
      </c>
      <c r="Y60" s="252">
        <v>26</v>
      </c>
      <c r="Z60" s="253">
        <v>26.2</v>
      </c>
    </row>
    <row r="61" spans="1:26" x14ac:dyDescent="0.2">
      <c r="A61" s="1057"/>
      <c r="B61" s="389">
        <v>45436</v>
      </c>
      <c r="C61" s="432" t="str">
        <f t="shared" si="4"/>
        <v>(金)</v>
      </c>
      <c r="D61" s="473" t="s">
        <v>401</v>
      </c>
      <c r="E61" s="474" t="s">
        <v>24</v>
      </c>
      <c r="F61" s="475">
        <v>24.9</v>
      </c>
      <c r="G61" s="11">
        <v>19.600000000000001</v>
      </c>
      <c r="H61" s="223">
        <v>19.899999999999999</v>
      </c>
      <c r="I61" s="12">
        <v>4.3</v>
      </c>
      <c r="J61" s="225">
        <v>4.2</v>
      </c>
      <c r="K61" s="11">
        <v>7.44</v>
      </c>
      <c r="L61" s="223">
        <v>7.42</v>
      </c>
      <c r="M61" s="12">
        <v>24.1</v>
      </c>
      <c r="N61" s="225">
        <v>24.1</v>
      </c>
      <c r="O61" s="606">
        <v>87.9</v>
      </c>
      <c r="P61" s="489">
        <v>97.4</v>
      </c>
      <c r="Q61" s="225">
        <v>10.3</v>
      </c>
      <c r="R61" s="226">
        <v>157</v>
      </c>
      <c r="S61" s="476">
        <v>0.36</v>
      </c>
      <c r="T61" s="564"/>
      <c r="U61" s="80"/>
      <c r="V61" s="3" t="s">
        <v>198</v>
      </c>
      <c r="W61" s="893" t="s">
        <v>184</v>
      </c>
      <c r="X61" s="251">
        <v>5</v>
      </c>
      <c r="Y61" s="256">
        <v>5</v>
      </c>
      <c r="Z61" s="257">
        <v>19</v>
      </c>
    </row>
    <row r="62" spans="1:26" x14ac:dyDescent="0.2">
      <c r="A62" s="1057"/>
      <c r="B62" s="389">
        <v>45437</v>
      </c>
      <c r="C62" s="432" t="str">
        <f t="shared" si="4"/>
        <v>(土)</v>
      </c>
      <c r="D62" s="473" t="s">
        <v>401</v>
      </c>
      <c r="E62" s="474" t="s">
        <v>24</v>
      </c>
      <c r="F62" s="475">
        <v>21.4</v>
      </c>
      <c r="G62" s="11">
        <v>19.7</v>
      </c>
      <c r="H62" s="223">
        <v>20</v>
      </c>
      <c r="I62" s="12">
        <v>4.0999999999999996</v>
      </c>
      <c r="J62" s="225">
        <v>4.2</v>
      </c>
      <c r="K62" s="11">
        <v>7.45</v>
      </c>
      <c r="L62" s="223">
        <v>7.43</v>
      </c>
      <c r="M62" s="12">
        <v>24</v>
      </c>
      <c r="N62" s="225">
        <v>24</v>
      </c>
      <c r="O62" s="606" t="s">
        <v>24</v>
      </c>
      <c r="P62" s="489" t="s">
        <v>24</v>
      </c>
      <c r="Q62" s="225" t="s">
        <v>24</v>
      </c>
      <c r="R62" s="226" t="s">
        <v>24</v>
      </c>
      <c r="S62" s="476" t="s">
        <v>24</v>
      </c>
      <c r="T62" s="564"/>
      <c r="U62" s="80"/>
      <c r="V62" s="3" t="s">
        <v>199</v>
      </c>
      <c r="W62" s="893" t="s">
        <v>313</v>
      </c>
      <c r="X62" s="251">
        <v>1</v>
      </c>
      <c r="Y62" s="256">
        <v>1</v>
      </c>
      <c r="Z62" s="257">
        <v>34</v>
      </c>
    </row>
    <row r="63" spans="1:26" x14ac:dyDescent="0.2">
      <c r="A63" s="1057"/>
      <c r="B63" s="389">
        <v>45438</v>
      </c>
      <c r="C63" s="432" t="str">
        <f t="shared" si="4"/>
        <v>(日)</v>
      </c>
      <c r="D63" s="473" t="s">
        <v>400</v>
      </c>
      <c r="E63" s="474" t="s">
        <v>24</v>
      </c>
      <c r="F63" s="475">
        <v>24.2</v>
      </c>
      <c r="G63" s="11">
        <v>19.8</v>
      </c>
      <c r="H63" s="223">
        <v>20.100000000000001</v>
      </c>
      <c r="I63" s="12">
        <v>4.2</v>
      </c>
      <c r="J63" s="225">
        <v>4.5999999999999996</v>
      </c>
      <c r="K63" s="11">
        <v>7.41</v>
      </c>
      <c r="L63" s="223">
        <v>7.42</v>
      </c>
      <c r="M63" s="12">
        <v>24.1</v>
      </c>
      <c r="N63" s="225">
        <v>24.1</v>
      </c>
      <c r="O63" s="606" t="s">
        <v>24</v>
      </c>
      <c r="P63" s="489" t="s">
        <v>24</v>
      </c>
      <c r="Q63" s="225" t="s">
        <v>24</v>
      </c>
      <c r="R63" s="226" t="s">
        <v>24</v>
      </c>
      <c r="S63" s="476" t="s">
        <v>24</v>
      </c>
      <c r="T63" s="564"/>
      <c r="U63" s="80"/>
      <c r="V63" s="3"/>
      <c r="W63" s="893"/>
      <c r="X63" s="294"/>
      <c r="Y63" s="295"/>
      <c r="Z63" s="296"/>
    </row>
    <row r="64" spans="1:26" x14ac:dyDescent="0.2">
      <c r="A64" s="1057"/>
      <c r="B64" s="389">
        <v>45439</v>
      </c>
      <c r="C64" s="432" t="str">
        <f t="shared" si="4"/>
        <v>(月)</v>
      </c>
      <c r="D64" s="473" t="s">
        <v>401</v>
      </c>
      <c r="E64" s="474">
        <v>0.5</v>
      </c>
      <c r="F64" s="475">
        <v>23</v>
      </c>
      <c r="G64" s="11">
        <v>19.899999999999999</v>
      </c>
      <c r="H64" s="223">
        <v>20.100000000000001</v>
      </c>
      <c r="I64" s="12">
        <v>4.5</v>
      </c>
      <c r="J64" s="225">
        <v>4.3</v>
      </c>
      <c r="K64" s="11">
        <v>7.42</v>
      </c>
      <c r="L64" s="223">
        <v>7.44</v>
      </c>
      <c r="M64" s="12">
        <v>24.2</v>
      </c>
      <c r="N64" s="225">
        <v>24.1</v>
      </c>
      <c r="O64" s="606">
        <v>87.7</v>
      </c>
      <c r="P64" s="489">
        <v>97.8</v>
      </c>
      <c r="Q64" s="225">
        <v>10</v>
      </c>
      <c r="R64" s="226">
        <v>163</v>
      </c>
      <c r="S64" s="476">
        <v>0.25</v>
      </c>
      <c r="T64" s="564"/>
      <c r="U64" s="80"/>
      <c r="V64" s="3"/>
      <c r="W64" s="893"/>
      <c r="X64" s="294"/>
      <c r="Y64" s="295"/>
      <c r="Z64" s="296"/>
    </row>
    <row r="65" spans="1:26" x14ac:dyDescent="0.2">
      <c r="A65" s="1057"/>
      <c r="B65" s="389">
        <v>45440</v>
      </c>
      <c r="C65" s="432" t="str">
        <f t="shared" si="4"/>
        <v>(火)</v>
      </c>
      <c r="D65" s="473" t="s">
        <v>402</v>
      </c>
      <c r="E65" s="474">
        <v>19</v>
      </c>
      <c r="F65" s="475">
        <v>24.2</v>
      </c>
      <c r="G65" s="11">
        <v>20</v>
      </c>
      <c r="H65" s="223">
        <v>20.399999999999999</v>
      </c>
      <c r="I65" s="12">
        <v>4.4000000000000004</v>
      </c>
      <c r="J65" s="225">
        <v>4.5</v>
      </c>
      <c r="K65" s="11">
        <v>7.43</v>
      </c>
      <c r="L65" s="223">
        <v>7.44</v>
      </c>
      <c r="M65" s="12">
        <v>24.2</v>
      </c>
      <c r="N65" s="225">
        <v>24.1</v>
      </c>
      <c r="O65" s="606">
        <v>88.1</v>
      </c>
      <c r="P65" s="489">
        <v>98.4</v>
      </c>
      <c r="Q65" s="225">
        <v>10.199999999999999</v>
      </c>
      <c r="R65" s="226">
        <v>151</v>
      </c>
      <c r="S65" s="476">
        <v>0.32</v>
      </c>
      <c r="T65" s="564"/>
      <c r="U65" s="80"/>
      <c r="V65" s="291"/>
      <c r="W65" s="344"/>
      <c r="X65" s="297"/>
      <c r="Y65" s="298"/>
      <c r="Z65" s="299"/>
    </row>
    <row r="66" spans="1:26" x14ac:dyDescent="0.2">
      <c r="A66" s="1057"/>
      <c r="B66" s="389">
        <v>45441</v>
      </c>
      <c r="C66" s="432" t="str">
        <f t="shared" si="4"/>
        <v>(水)</v>
      </c>
      <c r="D66" s="473" t="s">
        <v>401</v>
      </c>
      <c r="E66" s="474">
        <v>2.5</v>
      </c>
      <c r="F66" s="475">
        <v>19.8</v>
      </c>
      <c r="G66" s="11">
        <v>20.100000000000001</v>
      </c>
      <c r="H66" s="223">
        <v>20.3</v>
      </c>
      <c r="I66" s="12">
        <v>4.4000000000000004</v>
      </c>
      <c r="J66" s="225">
        <v>4.5999999999999996</v>
      </c>
      <c r="K66" s="11">
        <v>7.43</v>
      </c>
      <c r="L66" s="223">
        <v>7.42</v>
      </c>
      <c r="M66" s="12">
        <v>24.2</v>
      </c>
      <c r="N66" s="225">
        <v>24.2</v>
      </c>
      <c r="O66" s="606">
        <v>89</v>
      </c>
      <c r="P66" s="489">
        <v>99</v>
      </c>
      <c r="Q66" s="225">
        <v>10.199999999999999</v>
      </c>
      <c r="R66" s="226">
        <v>174</v>
      </c>
      <c r="S66" s="476">
        <v>0.24</v>
      </c>
      <c r="T66" s="564"/>
      <c r="U66" s="80"/>
      <c r="V66" s="9" t="s">
        <v>23</v>
      </c>
      <c r="W66" s="82" t="s">
        <v>24</v>
      </c>
      <c r="X66" s="1"/>
      <c r="Y66" s="1"/>
      <c r="Z66" s="333" t="s">
        <v>24</v>
      </c>
    </row>
    <row r="67" spans="1:26" x14ac:dyDescent="0.2">
      <c r="A67" s="1057"/>
      <c r="B67" s="389">
        <v>45442</v>
      </c>
      <c r="C67" s="432" t="str">
        <f t="shared" si="4"/>
        <v>(木)</v>
      </c>
      <c r="D67" s="473" t="s">
        <v>400</v>
      </c>
      <c r="E67" s="474" t="s">
        <v>24</v>
      </c>
      <c r="F67" s="475">
        <v>24.8</v>
      </c>
      <c r="G67" s="11">
        <v>20.3</v>
      </c>
      <c r="H67" s="223">
        <v>20.6</v>
      </c>
      <c r="I67" s="12">
        <v>4.9000000000000004</v>
      </c>
      <c r="J67" s="225">
        <v>4.4000000000000004</v>
      </c>
      <c r="K67" s="11">
        <v>7.41</v>
      </c>
      <c r="L67" s="223">
        <v>7.44</v>
      </c>
      <c r="M67" s="12">
        <v>24.3</v>
      </c>
      <c r="N67" s="225">
        <v>24.3</v>
      </c>
      <c r="O67" s="606">
        <v>88.8</v>
      </c>
      <c r="P67" s="489">
        <v>99</v>
      </c>
      <c r="Q67" s="532">
        <v>10.4</v>
      </c>
      <c r="R67" s="478">
        <v>198</v>
      </c>
      <c r="S67" s="533">
        <v>0.23</v>
      </c>
      <c r="T67" s="564"/>
      <c r="U67" s="80"/>
      <c r="V67" s="719" t="s">
        <v>302</v>
      </c>
      <c r="W67" s="720"/>
      <c r="X67" s="720"/>
      <c r="Y67" s="720"/>
      <c r="Z67" s="721"/>
    </row>
    <row r="68" spans="1:26" x14ac:dyDescent="0.2">
      <c r="A68" s="1057"/>
      <c r="B68" s="329">
        <v>45443</v>
      </c>
      <c r="C68" s="433" t="str">
        <f t="shared" si="4"/>
        <v>(金)</v>
      </c>
      <c r="D68" s="507" t="s">
        <v>402</v>
      </c>
      <c r="E68" s="508">
        <v>43.5</v>
      </c>
      <c r="F68" s="509">
        <v>16.2</v>
      </c>
      <c r="G68" s="309">
        <v>20.399999999999999</v>
      </c>
      <c r="H68" s="510">
        <v>20.5</v>
      </c>
      <c r="I68" s="511">
        <v>4.2</v>
      </c>
      <c r="J68" s="512">
        <v>4.3</v>
      </c>
      <c r="K68" s="309">
        <v>7.41</v>
      </c>
      <c r="L68" s="510">
        <v>7.41</v>
      </c>
      <c r="M68" s="511">
        <v>24.3</v>
      </c>
      <c r="N68" s="512">
        <v>24.2</v>
      </c>
      <c r="O68" s="647">
        <v>89.4</v>
      </c>
      <c r="P68" s="733">
        <v>99</v>
      </c>
      <c r="Q68" s="514">
        <v>10.199999999999999</v>
      </c>
      <c r="R68" s="515">
        <v>183</v>
      </c>
      <c r="S68" s="516">
        <v>0.33</v>
      </c>
      <c r="T68" s="517"/>
      <c r="U68" s="80"/>
      <c r="V68" s="719" t="s">
        <v>336</v>
      </c>
      <c r="W68" s="720"/>
      <c r="X68" s="720"/>
      <c r="Y68" s="720"/>
      <c r="Z68" s="721"/>
    </row>
    <row r="69" spans="1:26" s="1" customFormat="1" ht="13.5" customHeight="1" x14ac:dyDescent="0.2">
      <c r="A69" s="1057"/>
      <c r="B69" s="1043" t="s">
        <v>239</v>
      </c>
      <c r="C69" s="1043"/>
      <c r="D69" s="479"/>
      <c r="E69" s="464">
        <f>MAX(E38:E68)</f>
        <v>62.5</v>
      </c>
      <c r="F69" s="480">
        <f t="shared" ref="F69:T69" si="5">IF(COUNT(F38:F68)=0,"",MAX(F38:F68))</f>
        <v>26.2</v>
      </c>
      <c r="G69" s="10">
        <f t="shared" si="5"/>
        <v>20.399999999999999</v>
      </c>
      <c r="H69" s="222">
        <f t="shared" si="5"/>
        <v>20.6</v>
      </c>
      <c r="I69" s="466">
        <f t="shared" si="5"/>
        <v>5.4</v>
      </c>
      <c r="J69" s="467">
        <f t="shared" si="5"/>
        <v>5.0999999999999996</v>
      </c>
      <c r="K69" s="10">
        <f t="shared" si="5"/>
        <v>7.59</v>
      </c>
      <c r="L69" s="222">
        <f t="shared" si="5"/>
        <v>7.57</v>
      </c>
      <c r="M69" s="466">
        <f t="shared" si="5"/>
        <v>25.1</v>
      </c>
      <c r="N69" s="467">
        <f t="shared" si="5"/>
        <v>26.3</v>
      </c>
      <c r="O69" s="598">
        <f t="shared" si="5"/>
        <v>91.8</v>
      </c>
      <c r="P69" s="482">
        <f t="shared" si="5"/>
        <v>102.3</v>
      </c>
      <c r="Q69" s="518">
        <f t="shared" si="5"/>
        <v>11.4</v>
      </c>
      <c r="R69" s="484">
        <f t="shared" si="5"/>
        <v>198</v>
      </c>
      <c r="S69" s="485">
        <f t="shared" si="5"/>
        <v>0.43</v>
      </c>
      <c r="T69" s="486" t="str">
        <f t="shared" si="5"/>
        <v/>
      </c>
      <c r="U69" s="81"/>
      <c r="V69" s="722"/>
      <c r="W69" s="892"/>
      <c r="X69" s="723"/>
      <c r="Y69" s="723"/>
      <c r="Z69" s="724"/>
    </row>
    <row r="70" spans="1:26" s="1" customFormat="1" ht="13.5" customHeight="1" x14ac:dyDescent="0.2">
      <c r="A70" s="1057"/>
      <c r="B70" s="1044" t="s">
        <v>240</v>
      </c>
      <c r="C70" s="1044"/>
      <c r="D70" s="233"/>
      <c r="E70" s="234"/>
      <c r="F70" s="487">
        <f t="shared" ref="F70:S70" si="6">IF(COUNT(F38:F68)=0,"",MIN(F38:F68))</f>
        <v>12.2</v>
      </c>
      <c r="G70" s="11">
        <f t="shared" si="6"/>
        <v>17.2</v>
      </c>
      <c r="H70" s="223">
        <f t="shared" si="6"/>
        <v>17.399999999999999</v>
      </c>
      <c r="I70" s="12">
        <f t="shared" si="6"/>
        <v>1.3</v>
      </c>
      <c r="J70" s="225">
        <f t="shared" si="6"/>
        <v>1</v>
      </c>
      <c r="K70" s="11">
        <f t="shared" si="6"/>
        <v>7.41</v>
      </c>
      <c r="L70" s="223">
        <f t="shared" si="6"/>
        <v>7.41</v>
      </c>
      <c r="M70" s="12">
        <f t="shared" si="6"/>
        <v>23.8</v>
      </c>
      <c r="N70" s="225">
        <f t="shared" si="6"/>
        <v>23.8</v>
      </c>
      <c r="O70" s="606">
        <f t="shared" si="6"/>
        <v>87.7</v>
      </c>
      <c r="P70" s="489">
        <f t="shared" si="6"/>
        <v>97</v>
      </c>
      <c r="Q70" s="490">
        <f t="shared" si="6"/>
        <v>10</v>
      </c>
      <c r="R70" s="491">
        <f t="shared" si="6"/>
        <v>151</v>
      </c>
      <c r="S70" s="492">
        <f t="shared" si="6"/>
        <v>0.13</v>
      </c>
      <c r="T70" s="493"/>
      <c r="U70" s="81"/>
      <c r="V70" s="722"/>
      <c r="W70" s="892"/>
      <c r="X70" s="723"/>
      <c r="Y70" s="723"/>
      <c r="Z70" s="724"/>
    </row>
    <row r="71" spans="1:26" s="1" customFormat="1" ht="13.5" customHeight="1" x14ac:dyDescent="0.2">
      <c r="A71" s="1057"/>
      <c r="B71" s="1044" t="s">
        <v>241</v>
      </c>
      <c r="C71" s="1044"/>
      <c r="D71" s="233"/>
      <c r="E71" s="235"/>
      <c r="F71" s="494">
        <f t="shared" ref="F71:S71" si="7">IF(COUNT(F38:F68)=0,"",AVERAGE(F38:F68))</f>
        <v>21.341935483870969</v>
      </c>
      <c r="G71" s="309">
        <f t="shared" si="7"/>
        <v>18.845161290322576</v>
      </c>
      <c r="H71" s="510">
        <f t="shared" si="7"/>
        <v>19.119354838709675</v>
      </c>
      <c r="I71" s="511">
        <f t="shared" si="7"/>
        <v>3.6193548387096781</v>
      </c>
      <c r="J71" s="512">
        <f t="shared" si="7"/>
        <v>3.3483870967741933</v>
      </c>
      <c r="K71" s="309">
        <f t="shared" si="7"/>
        <v>7.4825806451612893</v>
      </c>
      <c r="L71" s="510">
        <f t="shared" si="7"/>
        <v>7.4848387096774163</v>
      </c>
      <c r="M71" s="511">
        <f t="shared" si="7"/>
        <v>24.438709677419361</v>
      </c>
      <c r="N71" s="512">
        <f t="shared" si="7"/>
        <v>24.474193548387102</v>
      </c>
      <c r="O71" s="647">
        <f t="shared" si="7"/>
        <v>89.14761904761906</v>
      </c>
      <c r="P71" s="733">
        <f t="shared" si="7"/>
        <v>99.723809523809535</v>
      </c>
      <c r="Q71" s="520">
        <f t="shared" si="7"/>
        <v>10.595238095238093</v>
      </c>
      <c r="R71" s="521">
        <f t="shared" si="7"/>
        <v>175.47619047619048</v>
      </c>
      <c r="S71" s="522">
        <f t="shared" si="7"/>
        <v>0.26380952380952383</v>
      </c>
      <c r="T71" s="523"/>
      <c r="U71" s="81"/>
      <c r="V71" s="722"/>
      <c r="W71" s="892"/>
      <c r="X71" s="723"/>
      <c r="Y71" s="723"/>
      <c r="Z71" s="724"/>
    </row>
    <row r="72" spans="1:26" s="1" customFormat="1" ht="13.5" customHeight="1" x14ac:dyDescent="0.2">
      <c r="A72" s="1057"/>
      <c r="B72" s="1045" t="s">
        <v>242</v>
      </c>
      <c r="C72" s="1045"/>
      <c r="D72" s="496"/>
      <c r="E72" s="497">
        <f>SUM(E38:E68)</f>
        <v>233.5</v>
      </c>
      <c r="F72" s="236"/>
      <c r="G72" s="237"/>
      <c r="H72" s="388"/>
      <c r="I72" s="236"/>
      <c r="J72" s="388"/>
      <c r="K72" s="499"/>
      <c r="L72" s="500"/>
      <c r="M72" s="524"/>
      <c r="N72" s="525"/>
      <c r="O72" s="633"/>
      <c r="P72" s="504"/>
      <c r="Q72" s="527"/>
      <c r="R72" s="238"/>
      <c r="S72" s="239"/>
      <c r="T72" s="734">
        <f>SUM(T38:T68)</f>
        <v>0</v>
      </c>
      <c r="U72" s="81"/>
      <c r="V72" s="588"/>
      <c r="W72" s="895"/>
      <c r="X72" s="589"/>
      <c r="Y72" s="589"/>
      <c r="Z72" s="332"/>
    </row>
    <row r="73" spans="1:26" ht="13.5" customHeight="1" x14ac:dyDescent="0.2">
      <c r="A73" s="1057" t="s">
        <v>181</v>
      </c>
      <c r="B73" s="327">
        <v>45444</v>
      </c>
      <c r="C73" s="431" t="str">
        <f>IF(B73="","",IF(WEEKDAY(B73)=1,"(日)",IF(WEEKDAY(B73)=2,"(月)",IF(WEEKDAY(B73)=3,"(火)",IF(WEEKDAY(B73)=4,"(水)",IF(WEEKDAY(B73)=5,"(木)",IF(WEEKDAY(B73)=6,"(金)","(土)")))))))</f>
        <v>(土)</v>
      </c>
      <c r="D73" s="529" t="s">
        <v>401</v>
      </c>
      <c r="E73" s="464">
        <v>0.5</v>
      </c>
      <c r="F73" s="465">
        <v>21.2</v>
      </c>
      <c r="G73" s="10">
        <v>20.5</v>
      </c>
      <c r="H73" s="467">
        <v>20.7</v>
      </c>
      <c r="I73" s="466">
        <v>5</v>
      </c>
      <c r="J73" s="222">
        <v>3.9</v>
      </c>
      <c r="K73" s="10">
        <v>7.37</v>
      </c>
      <c r="L73" s="222">
        <v>7.37</v>
      </c>
      <c r="M73" s="466">
        <v>23.9</v>
      </c>
      <c r="N73" s="467">
        <v>24</v>
      </c>
      <c r="O73" s="598" t="s">
        <v>24</v>
      </c>
      <c r="P73" s="482" t="s">
        <v>24</v>
      </c>
      <c r="Q73" s="518" t="s">
        <v>24</v>
      </c>
      <c r="R73" s="472" t="s">
        <v>24</v>
      </c>
      <c r="S73" s="530" t="s">
        <v>24</v>
      </c>
      <c r="T73" s="731"/>
      <c r="U73" s="80"/>
      <c r="V73" s="338" t="s">
        <v>286</v>
      </c>
      <c r="W73" s="342"/>
      <c r="X73" s="340">
        <v>45449</v>
      </c>
      <c r="Y73" s="345"/>
      <c r="Z73" s="346"/>
    </row>
    <row r="74" spans="1:26" x14ac:dyDescent="0.2">
      <c r="A74" s="1057"/>
      <c r="B74" s="328">
        <v>45445</v>
      </c>
      <c r="C74" s="432" t="str">
        <f t="shared" ref="C74:C102" si="8">IF(B74="","",IF(WEEKDAY(B74)=1,"(日)",IF(WEEKDAY(B74)=2,"(月)",IF(WEEKDAY(B74)=3,"(火)",IF(WEEKDAY(B74)=4,"(水)",IF(WEEKDAY(B74)=5,"(木)",IF(WEEKDAY(B74)=6,"(金)","(土)")))))))</f>
        <v>(日)</v>
      </c>
      <c r="D74" s="531" t="s">
        <v>400</v>
      </c>
      <c r="E74" s="474">
        <v>75</v>
      </c>
      <c r="F74" s="475">
        <v>21.8</v>
      </c>
      <c r="G74" s="11">
        <v>20.5</v>
      </c>
      <c r="H74" s="225">
        <v>20.8</v>
      </c>
      <c r="I74" s="12">
        <v>4.7</v>
      </c>
      <c r="J74" s="223">
        <v>4.0999999999999996</v>
      </c>
      <c r="K74" s="11">
        <v>7.35</v>
      </c>
      <c r="L74" s="223">
        <v>7.35</v>
      </c>
      <c r="M74" s="12">
        <v>23.7</v>
      </c>
      <c r="N74" s="225">
        <v>23.8</v>
      </c>
      <c r="O74" s="606" t="s">
        <v>24</v>
      </c>
      <c r="P74" s="489" t="s">
        <v>24</v>
      </c>
      <c r="Q74" s="532" t="s">
        <v>24</v>
      </c>
      <c r="R74" s="478" t="s">
        <v>24</v>
      </c>
      <c r="S74" s="533" t="s">
        <v>24</v>
      </c>
      <c r="T74" s="564"/>
      <c r="U74" s="80"/>
      <c r="V74" s="343" t="s">
        <v>2</v>
      </c>
      <c r="W74" s="344" t="s">
        <v>305</v>
      </c>
      <c r="X74" s="370">
        <v>23</v>
      </c>
      <c r="Y74" s="355"/>
      <c r="Z74" s="348"/>
    </row>
    <row r="75" spans="1:26" x14ac:dyDescent="0.2">
      <c r="A75" s="1057"/>
      <c r="B75" s="328">
        <v>45446</v>
      </c>
      <c r="C75" s="432" t="str">
        <f t="shared" si="8"/>
        <v>(月)</v>
      </c>
      <c r="D75" s="531" t="s">
        <v>401</v>
      </c>
      <c r="E75" s="474">
        <v>6.5</v>
      </c>
      <c r="F75" s="475">
        <v>19.7</v>
      </c>
      <c r="G75" s="11">
        <v>20.6</v>
      </c>
      <c r="H75" s="225">
        <v>20.8</v>
      </c>
      <c r="I75" s="12">
        <v>4.2</v>
      </c>
      <c r="J75" s="223">
        <v>3.5</v>
      </c>
      <c r="K75" s="11">
        <v>7.34</v>
      </c>
      <c r="L75" s="223">
        <v>7.34</v>
      </c>
      <c r="M75" s="12">
        <v>23.8</v>
      </c>
      <c r="N75" s="225">
        <v>23.8</v>
      </c>
      <c r="O75" s="606">
        <v>86.6</v>
      </c>
      <c r="P75" s="489">
        <v>97.6</v>
      </c>
      <c r="Q75" s="532">
        <v>10.6</v>
      </c>
      <c r="R75" s="478">
        <v>165</v>
      </c>
      <c r="S75" s="533">
        <v>0.24</v>
      </c>
      <c r="T75" s="564"/>
      <c r="U75" s="80"/>
      <c r="V75" s="4" t="s">
        <v>19</v>
      </c>
      <c r="W75" s="5" t="s">
        <v>20</v>
      </c>
      <c r="X75" s="40" t="s">
        <v>21</v>
      </c>
      <c r="Y75" s="245" t="s">
        <v>22</v>
      </c>
      <c r="Z75" s="242" t="s">
        <v>278</v>
      </c>
    </row>
    <row r="76" spans="1:26" x14ac:dyDescent="0.2">
      <c r="A76" s="1057"/>
      <c r="B76" s="328">
        <v>45447</v>
      </c>
      <c r="C76" s="432" t="str">
        <f t="shared" si="8"/>
        <v>(火)</v>
      </c>
      <c r="D76" s="531" t="s">
        <v>400</v>
      </c>
      <c r="E76" s="474" t="s">
        <v>24</v>
      </c>
      <c r="F76" s="475">
        <v>20.9</v>
      </c>
      <c r="G76" s="11">
        <v>20.6</v>
      </c>
      <c r="H76" s="225">
        <v>20.9</v>
      </c>
      <c r="I76" s="12">
        <v>4.7</v>
      </c>
      <c r="J76" s="223">
        <v>3.9</v>
      </c>
      <c r="K76" s="11">
        <v>7.38</v>
      </c>
      <c r="L76" s="223">
        <v>7.38</v>
      </c>
      <c r="M76" s="12">
        <v>23.9</v>
      </c>
      <c r="N76" s="225">
        <v>24</v>
      </c>
      <c r="O76" s="606">
        <v>88.6</v>
      </c>
      <c r="P76" s="489">
        <v>97.2</v>
      </c>
      <c r="Q76" s="532">
        <v>10</v>
      </c>
      <c r="R76" s="478">
        <v>173</v>
      </c>
      <c r="S76" s="533">
        <v>0.22</v>
      </c>
      <c r="T76" s="564"/>
      <c r="U76" s="80"/>
      <c r="V76" s="2" t="s">
        <v>182</v>
      </c>
      <c r="W76" s="396" t="s">
        <v>11</v>
      </c>
      <c r="X76" s="301">
        <v>20.9</v>
      </c>
      <c r="Y76" s="246">
        <v>21.1</v>
      </c>
      <c r="Z76" s="277">
        <v>25.3</v>
      </c>
    </row>
    <row r="77" spans="1:26" x14ac:dyDescent="0.2">
      <c r="A77" s="1057"/>
      <c r="B77" s="328">
        <v>45448</v>
      </c>
      <c r="C77" s="432" t="str">
        <f t="shared" si="8"/>
        <v>(水)</v>
      </c>
      <c r="D77" s="531" t="s">
        <v>400</v>
      </c>
      <c r="E77" s="474" t="s">
        <v>24</v>
      </c>
      <c r="F77" s="475">
        <v>23.6</v>
      </c>
      <c r="G77" s="11">
        <v>20.8</v>
      </c>
      <c r="H77" s="225">
        <v>21.1</v>
      </c>
      <c r="I77" s="12">
        <v>4.5</v>
      </c>
      <c r="J77" s="223">
        <v>3.5</v>
      </c>
      <c r="K77" s="11">
        <v>7.4</v>
      </c>
      <c r="L77" s="223">
        <v>7.41</v>
      </c>
      <c r="M77" s="12">
        <v>23.9</v>
      </c>
      <c r="N77" s="225">
        <v>23.9</v>
      </c>
      <c r="O77" s="606">
        <v>87.5</v>
      </c>
      <c r="P77" s="489">
        <v>97</v>
      </c>
      <c r="Q77" s="532">
        <v>10.199999999999999</v>
      </c>
      <c r="R77" s="478">
        <v>165</v>
      </c>
      <c r="S77" s="533">
        <v>0.22</v>
      </c>
      <c r="T77" s="564"/>
      <c r="U77" s="80"/>
      <c r="V77" s="3" t="s">
        <v>183</v>
      </c>
      <c r="W77" s="893" t="s">
        <v>184</v>
      </c>
      <c r="X77" s="302">
        <v>4.9000000000000004</v>
      </c>
      <c r="Y77" s="247">
        <v>3.9</v>
      </c>
      <c r="Z77" s="253">
        <v>8.9</v>
      </c>
    </row>
    <row r="78" spans="1:26" x14ac:dyDescent="0.2">
      <c r="A78" s="1057"/>
      <c r="B78" s="328">
        <v>45449</v>
      </c>
      <c r="C78" s="432" t="str">
        <f t="shared" si="8"/>
        <v>(木)</v>
      </c>
      <c r="D78" s="531" t="s">
        <v>401</v>
      </c>
      <c r="E78" s="474" t="s">
        <v>24</v>
      </c>
      <c r="F78" s="475">
        <v>23</v>
      </c>
      <c r="G78" s="11">
        <v>20.9</v>
      </c>
      <c r="H78" s="225">
        <v>21.1</v>
      </c>
      <c r="I78" s="12">
        <v>4.9000000000000004</v>
      </c>
      <c r="J78" s="223">
        <v>3.9</v>
      </c>
      <c r="K78" s="11">
        <v>7.39</v>
      </c>
      <c r="L78" s="223">
        <v>7.41</v>
      </c>
      <c r="M78" s="12">
        <v>23.9</v>
      </c>
      <c r="N78" s="225">
        <v>23.9</v>
      </c>
      <c r="O78" s="606">
        <v>87.3</v>
      </c>
      <c r="P78" s="489">
        <v>96.2</v>
      </c>
      <c r="Q78" s="532">
        <v>10.4</v>
      </c>
      <c r="R78" s="478">
        <v>166</v>
      </c>
      <c r="S78" s="533">
        <v>0.23</v>
      </c>
      <c r="T78" s="564"/>
      <c r="U78" s="80"/>
      <c r="V78" s="3" t="s">
        <v>12</v>
      </c>
      <c r="W78" s="893"/>
      <c r="X78" s="302">
        <v>7.39</v>
      </c>
      <c r="Y78" s="247">
        <v>7.41</v>
      </c>
      <c r="Z78" s="253">
        <v>9.26</v>
      </c>
    </row>
    <row r="79" spans="1:26" x14ac:dyDescent="0.2">
      <c r="A79" s="1057"/>
      <c r="B79" s="328">
        <v>45450</v>
      </c>
      <c r="C79" s="432" t="str">
        <f t="shared" si="8"/>
        <v>(金)</v>
      </c>
      <c r="D79" s="531" t="s">
        <v>401</v>
      </c>
      <c r="E79" s="474" t="s">
        <v>24</v>
      </c>
      <c r="F79" s="475">
        <v>24.9</v>
      </c>
      <c r="G79" s="11">
        <v>21.1</v>
      </c>
      <c r="H79" s="225">
        <v>21.3</v>
      </c>
      <c r="I79" s="12">
        <v>4.7</v>
      </c>
      <c r="J79" s="223">
        <v>3.8</v>
      </c>
      <c r="K79" s="11">
        <v>7.41</v>
      </c>
      <c r="L79" s="223">
        <v>7.44</v>
      </c>
      <c r="M79" s="12">
        <v>23.9</v>
      </c>
      <c r="N79" s="225">
        <v>23.9</v>
      </c>
      <c r="O79" s="606">
        <v>87.7</v>
      </c>
      <c r="P79" s="489">
        <v>97</v>
      </c>
      <c r="Q79" s="532">
        <v>9.9</v>
      </c>
      <c r="R79" s="478">
        <v>194</v>
      </c>
      <c r="S79" s="533">
        <v>0.21</v>
      </c>
      <c r="T79" s="564"/>
      <c r="U79" s="80"/>
      <c r="V79" s="3" t="s">
        <v>185</v>
      </c>
      <c r="W79" s="893" t="s">
        <v>13</v>
      </c>
      <c r="X79" s="302">
        <v>23.9</v>
      </c>
      <c r="Y79" s="247">
        <v>23.9</v>
      </c>
      <c r="Z79" s="253">
        <v>23.5</v>
      </c>
    </row>
    <row r="80" spans="1:26" x14ac:dyDescent="0.2">
      <c r="A80" s="1057"/>
      <c r="B80" s="328">
        <v>45451</v>
      </c>
      <c r="C80" s="432" t="str">
        <f t="shared" si="8"/>
        <v>(土)</v>
      </c>
      <c r="D80" s="531" t="s">
        <v>400</v>
      </c>
      <c r="E80" s="474" t="s">
        <v>24</v>
      </c>
      <c r="F80" s="475">
        <v>25.4</v>
      </c>
      <c r="G80" s="11">
        <v>21.3</v>
      </c>
      <c r="H80" s="225">
        <v>21.5</v>
      </c>
      <c r="I80" s="12">
        <v>4.2</v>
      </c>
      <c r="J80" s="223">
        <v>3.3</v>
      </c>
      <c r="K80" s="11">
        <v>7.39</v>
      </c>
      <c r="L80" s="223">
        <v>7.43</v>
      </c>
      <c r="M80" s="12">
        <v>23.9</v>
      </c>
      <c r="N80" s="225">
        <v>23.9</v>
      </c>
      <c r="O80" s="606" t="s">
        <v>24</v>
      </c>
      <c r="P80" s="489" t="s">
        <v>24</v>
      </c>
      <c r="Q80" s="532" t="s">
        <v>24</v>
      </c>
      <c r="R80" s="478" t="s">
        <v>24</v>
      </c>
      <c r="S80" s="533" t="s">
        <v>24</v>
      </c>
      <c r="T80" s="564"/>
      <c r="U80" s="80"/>
      <c r="V80" s="3" t="s">
        <v>186</v>
      </c>
      <c r="W80" s="893" t="s">
        <v>313</v>
      </c>
      <c r="X80" s="280">
        <v>89</v>
      </c>
      <c r="Y80" s="248">
        <v>87.3</v>
      </c>
      <c r="Z80" s="257">
        <v>93.1</v>
      </c>
    </row>
    <row r="81" spans="1:26" x14ac:dyDescent="0.2">
      <c r="A81" s="1057"/>
      <c r="B81" s="328">
        <v>45452</v>
      </c>
      <c r="C81" s="432" t="str">
        <f t="shared" si="8"/>
        <v>(日)</v>
      </c>
      <c r="D81" s="531" t="s">
        <v>401</v>
      </c>
      <c r="E81" s="474" t="s">
        <v>24</v>
      </c>
      <c r="F81" s="475">
        <v>22.9</v>
      </c>
      <c r="G81" s="11">
        <v>21.3</v>
      </c>
      <c r="H81" s="225">
        <v>21.4</v>
      </c>
      <c r="I81" s="12">
        <v>3.4</v>
      </c>
      <c r="J81" s="223">
        <v>2.4</v>
      </c>
      <c r="K81" s="11">
        <v>7.35</v>
      </c>
      <c r="L81" s="223">
        <v>7.4</v>
      </c>
      <c r="M81" s="12">
        <v>23.9</v>
      </c>
      <c r="N81" s="225">
        <v>23.7</v>
      </c>
      <c r="O81" s="606" t="s">
        <v>24</v>
      </c>
      <c r="P81" s="489" t="s">
        <v>24</v>
      </c>
      <c r="Q81" s="532" t="s">
        <v>24</v>
      </c>
      <c r="R81" s="478" t="s">
        <v>24</v>
      </c>
      <c r="S81" s="533" t="s">
        <v>24</v>
      </c>
      <c r="T81" s="564"/>
      <c r="U81" s="80"/>
      <c r="V81" s="3" t="s">
        <v>187</v>
      </c>
      <c r="W81" s="893" t="s">
        <v>313</v>
      </c>
      <c r="X81" s="280">
        <v>96.8</v>
      </c>
      <c r="Y81" s="248">
        <v>96.2</v>
      </c>
      <c r="Z81" s="257">
        <v>97.2</v>
      </c>
    </row>
    <row r="82" spans="1:26" x14ac:dyDescent="0.2">
      <c r="A82" s="1057"/>
      <c r="B82" s="328">
        <v>45453</v>
      </c>
      <c r="C82" s="432" t="str">
        <f t="shared" si="8"/>
        <v>(月)</v>
      </c>
      <c r="D82" s="531" t="s">
        <v>401</v>
      </c>
      <c r="E82" s="474">
        <v>6.5</v>
      </c>
      <c r="F82" s="475">
        <v>20.3</v>
      </c>
      <c r="G82" s="11">
        <v>21.3</v>
      </c>
      <c r="H82" s="225">
        <v>21.5</v>
      </c>
      <c r="I82" s="12">
        <v>4.3</v>
      </c>
      <c r="J82" s="223">
        <v>2.6</v>
      </c>
      <c r="K82" s="11">
        <v>7.39</v>
      </c>
      <c r="L82" s="223">
        <v>7.37</v>
      </c>
      <c r="M82" s="12">
        <v>24</v>
      </c>
      <c r="N82" s="225">
        <v>23.9</v>
      </c>
      <c r="O82" s="606">
        <v>88.8</v>
      </c>
      <c r="P82" s="489">
        <v>98.6</v>
      </c>
      <c r="Q82" s="532">
        <v>9.6999999999999993</v>
      </c>
      <c r="R82" s="478">
        <v>150</v>
      </c>
      <c r="S82" s="533">
        <v>0.17</v>
      </c>
      <c r="T82" s="564"/>
      <c r="U82" s="80"/>
      <c r="V82" s="3" t="s">
        <v>188</v>
      </c>
      <c r="W82" s="893" t="s">
        <v>313</v>
      </c>
      <c r="X82" s="280">
        <v>66.2</v>
      </c>
      <c r="Y82" s="248">
        <v>66.8</v>
      </c>
      <c r="Z82" s="257">
        <v>65.400000000000006</v>
      </c>
    </row>
    <row r="83" spans="1:26" x14ac:dyDescent="0.2">
      <c r="A83" s="1057"/>
      <c r="B83" s="328">
        <v>45454</v>
      </c>
      <c r="C83" s="432" t="str">
        <f t="shared" si="8"/>
        <v>(火)</v>
      </c>
      <c r="D83" s="531" t="s">
        <v>400</v>
      </c>
      <c r="E83" s="474" t="s">
        <v>24</v>
      </c>
      <c r="F83" s="475">
        <v>27.4</v>
      </c>
      <c r="G83" s="11">
        <v>21.5</v>
      </c>
      <c r="H83" s="225">
        <v>21.8</v>
      </c>
      <c r="I83" s="12">
        <v>4.7</v>
      </c>
      <c r="J83" s="223">
        <v>3.3</v>
      </c>
      <c r="K83" s="11">
        <v>7.43</v>
      </c>
      <c r="L83" s="223">
        <v>7.42</v>
      </c>
      <c r="M83" s="12">
        <v>25.2</v>
      </c>
      <c r="N83" s="225">
        <v>25.3</v>
      </c>
      <c r="O83" s="606">
        <v>89.4</v>
      </c>
      <c r="P83" s="489">
        <v>99</v>
      </c>
      <c r="Q83" s="532">
        <v>10</v>
      </c>
      <c r="R83" s="478">
        <v>183</v>
      </c>
      <c r="S83" s="533">
        <v>0.16</v>
      </c>
      <c r="T83" s="564"/>
      <c r="U83" s="80"/>
      <c r="V83" s="3" t="s">
        <v>189</v>
      </c>
      <c r="W83" s="893" t="s">
        <v>313</v>
      </c>
      <c r="X83" s="251">
        <v>30.6</v>
      </c>
      <c r="Y83" s="248">
        <v>29.4</v>
      </c>
      <c r="Z83" s="257">
        <v>31.8</v>
      </c>
    </row>
    <row r="84" spans="1:26" x14ac:dyDescent="0.2">
      <c r="A84" s="1057"/>
      <c r="B84" s="328">
        <v>45455</v>
      </c>
      <c r="C84" s="432" t="str">
        <f t="shared" si="8"/>
        <v>(水)</v>
      </c>
      <c r="D84" s="531" t="s">
        <v>400</v>
      </c>
      <c r="E84" s="474" t="s">
        <v>24</v>
      </c>
      <c r="F84" s="475">
        <v>25.9</v>
      </c>
      <c r="G84" s="11">
        <v>21.5</v>
      </c>
      <c r="H84" s="225">
        <v>21.9</v>
      </c>
      <c r="I84" s="12">
        <v>4.3</v>
      </c>
      <c r="J84" s="223">
        <v>3.2</v>
      </c>
      <c r="K84" s="11">
        <v>7.43</v>
      </c>
      <c r="L84" s="223">
        <v>7.43</v>
      </c>
      <c r="M84" s="12">
        <v>25.3</v>
      </c>
      <c r="N84" s="225">
        <v>25.4</v>
      </c>
      <c r="O84" s="606">
        <v>91.2</v>
      </c>
      <c r="P84" s="489">
        <v>100.3</v>
      </c>
      <c r="Q84" s="532">
        <v>10</v>
      </c>
      <c r="R84" s="478">
        <v>171</v>
      </c>
      <c r="S84" s="533">
        <v>0.17</v>
      </c>
      <c r="T84" s="564"/>
      <c r="U84" s="80"/>
      <c r="V84" s="3" t="s">
        <v>190</v>
      </c>
      <c r="W84" s="893" t="s">
        <v>313</v>
      </c>
      <c r="X84" s="251">
        <v>10</v>
      </c>
      <c r="Y84" s="249">
        <v>10.4</v>
      </c>
      <c r="Z84" s="278">
        <v>8.9</v>
      </c>
    </row>
    <row r="85" spans="1:26" x14ac:dyDescent="0.2">
      <c r="A85" s="1057"/>
      <c r="B85" s="328">
        <v>45456</v>
      </c>
      <c r="C85" s="432" t="str">
        <f t="shared" si="8"/>
        <v>(木)</v>
      </c>
      <c r="D85" s="531" t="s">
        <v>401</v>
      </c>
      <c r="E85" s="474" t="s">
        <v>24</v>
      </c>
      <c r="F85" s="475">
        <v>22.6</v>
      </c>
      <c r="G85" s="11">
        <v>21.7</v>
      </c>
      <c r="H85" s="225">
        <v>21.8</v>
      </c>
      <c r="I85" s="12">
        <v>4.0999999999999996</v>
      </c>
      <c r="J85" s="223">
        <v>3.1</v>
      </c>
      <c r="K85" s="11">
        <v>7.45</v>
      </c>
      <c r="L85" s="223">
        <v>7.42</v>
      </c>
      <c r="M85" s="12">
        <v>25.3</v>
      </c>
      <c r="N85" s="225">
        <v>25.5</v>
      </c>
      <c r="O85" s="606">
        <v>91</v>
      </c>
      <c r="P85" s="489">
        <v>100.9</v>
      </c>
      <c r="Q85" s="532">
        <v>10.1</v>
      </c>
      <c r="R85" s="478">
        <v>163</v>
      </c>
      <c r="S85" s="533">
        <v>0.21</v>
      </c>
      <c r="T85" s="564"/>
      <c r="U85" s="80"/>
      <c r="V85" s="3" t="s">
        <v>191</v>
      </c>
      <c r="W85" s="893" t="s">
        <v>313</v>
      </c>
      <c r="X85" s="251">
        <v>170</v>
      </c>
      <c r="Y85" s="250">
        <v>166</v>
      </c>
      <c r="Z85" s="279">
        <v>173</v>
      </c>
    </row>
    <row r="86" spans="1:26" x14ac:dyDescent="0.2">
      <c r="A86" s="1057"/>
      <c r="B86" s="328">
        <v>45457</v>
      </c>
      <c r="C86" s="432" t="str">
        <f t="shared" si="8"/>
        <v>(金)</v>
      </c>
      <c r="D86" s="531" t="s">
        <v>400</v>
      </c>
      <c r="E86" s="474" t="s">
        <v>24</v>
      </c>
      <c r="F86" s="475">
        <v>29.4</v>
      </c>
      <c r="G86" s="11">
        <v>21.8</v>
      </c>
      <c r="H86" s="225">
        <v>22.2</v>
      </c>
      <c r="I86" s="12">
        <v>4.0999999999999996</v>
      </c>
      <c r="J86" s="223">
        <v>3.1</v>
      </c>
      <c r="K86" s="11">
        <v>7.46</v>
      </c>
      <c r="L86" s="223">
        <v>7.45</v>
      </c>
      <c r="M86" s="12">
        <v>25.6</v>
      </c>
      <c r="N86" s="225">
        <v>25.6</v>
      </c>
      <c r="O86" s="606">
        <v>91.2</v>
      </c>
      <c r="P86" s="489">
        <v>100.3</v>
      </c>
      <c r="Q86" s="532">
        <v>10</v>
      </c>
      <c r="R86" s="478">
        <v>195</v>
      </c>
      <c r="S86" s="533">
        <v>0.21</v>
      </c>
      <c r="T86" s="564"/>
      <c r="U86" s="80"/>
      <c r="V86" s="3" t="s">
        <v>192</v>
      </c>
      <c r="W86" s="893" t="s">
        <v>313</v>
      </c>
      <c r="X86" s="251">
        <v>0.36</v>
      </c>
      <c r="Y86" s="14">
        <v>0.23</v>
      </c>
      <c r="Z86" s="255">
        <v>0.55000000000000004</v>
      </c>
    </row>
    <row r="87" spans="1:26" x14ac:dyDescent="0.2">
      <c r="A87" s="1057"/>
      <c r="B87" s="328">
        <v>45458</v>
      </c>
      <c r="C87" s="432" t="str">
        <f t="shared" si="8"/>
        <v>(土)</v>
      </c>
      <c r="D87" s="531" t="s">
        <v>401</v>
      </c>
      <c r="E87" s="474">
        <v>1</v>
      </c>
      <c r="F87" s="475">
        <v>27.7</v>
      </c>
      <c r="G87" s="11">
        <v>22</v>
      </c>
      <c r="H87" s="225">
        <v>22.3</v>
      </c>
      <c r="I87" s="12">
        <v>4.5</v>
      </c>
      <c r="J87" s="223">
        <v>3.3</v>
      </c>
      <c r="K87" s="11">
        <v>7.49</v>
      </c>
      <c r="L87" s="223">
        <v>7.47</v>
      </c>
      <c r="M87" s="12">
        <v>25.5</v>
      </c>
      <c r="N87" s="225">
        <v>25.6</v>
      </c>
      <c r="O87" s="606" t="s">
        <v>24</v>
      </c>
      <c r="P87" s="489" t="s">
        <v>24</v>
      </c>
      <c r="Q87" s="532" t="s">
        <v>24</v>
      </c>
      <c r="R87" s="478" t="s">
        <v>24</v>
      </c>
      <c r="S87" s="533" t="s">
        <v>24</v>
      </c>
      <c r="T87" s="564"/>
      <c r="U87" s="80"/>
      <c r="V87" s="3" t="s">
        <v>14</v>
      </c>
      <c r="W87" s="893" t="s">
        <v>313</v>
      </c>
      <c r="X87" s="251">
        <v>4.2</v>
      </c>
      <c r="Y87" s="252">
        <v>3.9</v>
      </c>
      <c r="Z87" s="253">
        <v>6.9</v>
      </c>
    </row>
    <row r="88" spans="1:26" x14ac:dyDescent="0.2">
      <c r="A88" s="1057"/>
      <c r="B88" s="328">
        <v>45459</v>
      </c>
      <c r="C88" s="432" t="str">
        <f t="shared" si="8"/>
        <v>(日)</v>
      </c>
      <c r="D88" s="531" t="s">
        <v>401</v>
      </c>
      <c r="E88" s="474">
        <v>6.5</v>
      </c>
      <c r="F88" s="475">
        <v>23.8</v>
      </c>
      <c r="G88" s="11">
        <v>22.1</v>
      </c>
      <c r="H88" s="225">
        <v>22.3</v>
      </c>
      <c r="I88" s="12">
        <v>3.9</v>
      </c>
      <c r="J88" s="223">
        <v>3</v>
      </c>
      <c r="K88" s="11">
        <v>7.46</v>
      </c>
      <c r="L88" s="223">
        <v>7.45</v>
      </c>
      <c r="M88" s="12">
        <v>25.3</v>
      </c>
      <c r="N88" s="225">
        <v>25.6</v>
      </c>
      <c r="O88" s="606" t="s">
        <v>24</v>
      </c>
      <c r="P88" s="489" t="s">
        <v>24</v>
      </c>
      <c r="Q88" s="532" t="s">
        <v>24</v>
      </c>
      <c r="R88" s="478" t="s">
        <v>24</v>
      </c>
      <c r="S88" s="533" t="s">
        <v>24</v>
      </c>
      <c r="T88" s="564"/>
      <c r="U88" s="80"/>
      <c r="V88" s="3" t="s">
        <v>15</v>
      </c>
      <c r="W88" s="893" t="s">
        <v>313</v>
      </c>
      <c r="X88" s="275">
        <v>1.5</v>
      </c>
      <c r="Y88" s="252">
        <v>1.3</v>
      </c>
      <c r="Z88" s="253">
        <v>4.4000000000000004</v>
      </c>
    </row>
    <row r="89" spans="1:26" x14ac:dyDescent="0.2">
      <c r="A89" s="1057"/>
      <c r="B89" s="328">
        <v>45460</v>
      </c>
      <c r="C89" s="432" t="str">
        <f t="shared" si="8"/>
        <v>(月)</v>
      </c>
      <c r="D89" s="531" t="s">
        <v>400</v>
      </c>
      <c r="E89" s="474" t="s">
        <v>24</v>
      </c>
      <c r="F89" s="475">
        <v>28.3</v>
      </c>
      <c r="G89" s="11">
        <v>22.3</v>
      </c>
      <c r="H89" s="225">
        <v>22.6</v>
      </c>
      <c r="I89" s="12">
        <v>4.7</v>
      </c>
      <c r="J89" s="223">
        <v>2.9</v>
      </c>
      <c r="K89" s="11">
        <v>7.47</v>
      </c>
      <c r="L89" s="223">
        <v>7.44</v>
      </c>
      <c r="M89" s="12">
        <v>25.8</v>
      </c>
      <c r="N89" s="225">
        <v>25.9</v>
      </c>
      <c r="O89" s="606">
        <v>94.9</v>
      </c>
      <c r="P89" s="489">
        <v>101.3</v>
      </c>
      <c r="Q89" s="532">
        <v>10.199999999999999</v>
      </c>
      <c r="R89" s="478">
        <v>189</v>
      </c>
      <c r="S89" s="533">
        <v>0.21</v>
      </c>
      <c r="T89" s="564"/>
      <c r="U89" s="80"/>
      <c r="V89" s="3" t="s">
        <v>193</v>
      </c>
      <c r="W89" s="893" t="s">
        <v>313</v>
      </c>
      <c r="X89" s="251">
        <v>2.4</v>
      </c>
      <c r="Y89" s="252">
        <v>4.7</v>
      </c>
      <c r="Z89" s="253">
        <v>17</v>
      </c>
    </row>
    <row r="90" spans="1:26" x14ac:dyDescent="0.2">
      <c r="A90" s="1057"/>
      <c r="B90" s="328">
        <v>45461</v>
      </c>
      <c r="C90" s="432" t="str">
        <f t="shared" si="8"/>
        <v>(火)</v>
      </c>
      <c r="D90" s="531" t="s">
        <v>402</v>
      </c>
      <c r="E90" s="474">
        <v>112.5</v>
      </c>
      <c r="F90" s="475">
        <v>18.3</v>
      </c>
      <c r="G90" s="11">
        <v>22.3</v>
      </c>
      <c r="H90" s="225">
        <v>22.4</v>
      </c>
      <c r="I90" s="12">
        <v>3.4</v>
      </c>
      <c r="J90" s="223">
        <v>2.2999999999999998</v>
      </c>
      <c r="K90" s="11">
        <v>7.49</v>
      </c>
      <c r="L90" s="223">
        <v>7.48</v>
      </c>
      <c r="M90" s="12">
        <v>25.8</v>
      </c>
      <c r="N90" s="225">
        <v>25.9</v>
      </c>
      <c r="O90" s="606">
        <v>93.3</v>
      </c>
      <c r="P90" s="489">
        <v>101.5</v>
      </c>
      <c r="Q90" s="532">
        <v>10</v>
      </c>
      <c r="R90" s="478">
        <v>184</v>
      </c>
      <c r="S90" s="533">
        <v>0.15</v>
      </c>
      <c r="T90" s="564"/>
      <c r="U90" s="80"/>
      <c r="V90" s="3" t="s">
        <v>194</v>
      </c>
      <c r="W90" s="893" t="s">
        <v>313</v>
      </c>
      <c r="X90" s="267">
        <v>9.6000000000000002E-2</v>
      </c>
      <c r="Y90" s="254">
        <v>7.1999999999999995E-2</v>
      </c>
      <c r="Z90" s="255">
        <v>0.05</v>
      </c>
    </row>
    <row r="91" spans="1:26" x14ac:dyDescent="0.2">
      <c r="A91" s="1057"/>
      <c r="B91" s="328">
        <v>45462</v>
      </c>
      <c r="C91" s="432" t="str">
        <f t="shared" si="8"/>
        <v>(水)</v>
      </c>
      <c r="D91" s="531" t="s">
        <v>400</v>
      </c>
      <c r="E91" s="474" t="s">
        <v>24</v>
      </c>
      <c r="F91" s="475">
        <v>25.6</v>
      </c>
      <c r="G91" s="11">
        <v>22.3</v>
      </c>
      <c r="H91" s="225">
        <v>22.7</v>
      </c>
      <c r="I91" s="12">
        <v>3.2</v>
      </c>
      <c r="J91" s="223">
        <v>2</v>
      </c>
      <c r="K91" s="11">
        <v>7.48</v>
      </c>
      <c r="L91" s="223">
        <v>7.44</v>
      </c>
      <c r="M91" s="12">
        <v>25.9</v>
      </c>
      <c r="N91" s="225">
        <v>26</v>
      </c>
      <c r="O91" s="606">
        <v>93.6</v>
      </c>
      <c r="P91" s="489">
        <v>101.3</v>
      </c>
      <c r="Q91" s="532">
        <v>10.6</v>
      </c>
      <c r="R91" s="478">
        <v>181</v>
      </c>
      <c r="S91" s="533">
        <v>0.13</v>
      </c>
      <c r="T91" s="564"/>
      <c r="U91" s="80"/>
      <c r="V91" s="3" t="s">
        <v>281</v>
      </c>
      <c r="W91" s="893" t="s">
        <v>313</v>
      </c>
      <c r="X91" s="251">
        <v>0.41</v>
      </c>
      <c r="Y91" s="254">
        <v>0.41</v>
      </c>
      <c r="Z91" s="255">
        <v>0.01</v>
      </c>
    </row>
    <row r="92" spans="1:26" x14ac:dyDescent="0.2">
      <c r="A92" s="1057"/>
      <c r="B92" s="328">
        <v>45463</v>
      </c>
      <c r="C92" s="432" t="str">
        <f t="shared" si="8"/>
        <v>(木)</v>
      </c>
      <c r="D92" s="531" t="s">
        <v>400</v>
      </c>
      <c r="E92" s="474" t="s">
        <v>24</v>
      </c>
      <c r="F92" s="475">
        <v>26.3</v>
      </c>
      <c r="G92" s="11">
        <v>22.3</v>
      </c>
      <c r="H92" s="225">
        <v>22.6</v>
      </c>
      <c r="I92" s="12">
        <v>2.4</v>
      </c>
      <c r="J92" s="223">
        <v>1.9</v>
      </c>
      <c r="K92" s="11">
        <v>7.47</v>
      </c>
      <c r="L92" s="223">
        <v>7.44</v>
      </c>
      <c r="M92" s="12">
        <v>25.9</v>
      </c>
      <c r="N92" s="225">
        <v>26.1</v>
      </c>
      <c r="O92" s="606">
        <v>92.7</v>
      </c>
      <c r="P92" s="489">
        <v>101.3</v>
      </c>
      <c r="Q92" s="532">
        <v>10.3</v>
      </c>
      <c r="R92" s="478">
        <v>149</v>
      </c>
      <c r="S92" s="533">
        <v>0.14000000000000001</v>
      </c>
      <c r="T92" s="564"/>
      <c r="U92" s="80"/>
      <c r="V92" s="3" t="s">
        <v>195</v>
      </c>
      <c r="W92" s="893" t="s">
        <v>313</v>
      </c>
      <c r="X92" s="267">
        <v>0.83</v>
      </c>
      <c r="Y92" s="254">
        <v>0.74</v>
      </c>
      <c r="Z92" s="255">
        <v>1.07</v>
      </c>
    </row>
    <row r="93" spans="1:26" x14ac:dyDescent="0.2">
      <c r="A93" s="1057"/>
      <c r="B93" s="328">
        <v>45464</v>
      </c>
      <c r="C93" s="432" t="str">
        <f t="shared" si="8"/>
        <v>(金)</v>
      </c>
      <c r="D93" s="531" t="s">
        <v>402</v>
      </c>
      <c r="E93" s="474">
        <v>42</v>
      </c>
      <c r="F93" s="475">
        <v>21.4</v>
      </c>
      <c r="G93" s="11">
        <v>22.3</v>
      </c>
      <c r="H93" s="225">
        <v>22.5</v>
      </c>
      <c r="I93" s="12">
        <v>2.9</v>
      </c>
      <c r="J93" s="223">
        <v>2.2999999999999998</v>
      </c>
      <c r="K93" s="11">
        <v>7.41</v>
      </c>
      <c r="L93" s="223">
        <v>7.41</v>
      </c>
      <c r="M93" s="12">
        <v>25.1</v>
      </c>
      <c r="N93" s="225">
        <v>25.7</v>
      </c>
      <c r="O93" s="606">
        <v>93.1</v>
      </c>
      <c r="P93" s="489">
        <v>101.5</v>
      </c>
      <c r="Q93" s="532">
        <v>10.199999999999999</v>
      </c>
      <c r="R93" s="478">
        <v>192</v>
      </c>
      <c r="S93" s="533">
        <v>0.12</v>
      </c>
      <c r="T93" s="564"/>
      <c r="U93" s="80"/>
      <c r="V93" s="3" t="s">
        <v>196</v>
      </c>
      <c r="W93" s="893" t="s">
        <v>313</v>
      </c>
      <c r="X93" s="267">
        <v>7.0000000000000007E-2</v>
      </c>
      <c r="Y93" s="254">
        <v>7.1999999999999995E-2</v>
      </c>
      <c r="Z93" s="255">
        <v>0.13200000000000001</v>
      </c>
    </row>
    <row r="94" spans="1:26" x14ac:dyDescent="0.2">
      <c r="A94" s="1057"/>
      <c r="B94" s="328">
        <v>45465</v>
      </c>
      <c r="C94" s="432" t="str">
        <f t="shared" si="8"/>
        <v>(土)</v>
      </c>
      <c r="D94" s="531" t="s">
        <v>400</v>
      </c>
      <c r="E94" s="474" t="s">
        <v>24</v>
      </c>
      <c r="F94" s="475">
        <v>26.1</v>
      </c>
      <c r="G94" s="11">
        <v>22.3</v>
      </c>
      <c r="H94" s="225">
        <v>22.6</v>
      </c>
      <c r="I94" s="12">
        <v>3.7</v>
      </c>
      <c r="J94" s="223">
        <v>2.8</v>
      </c>
      <c r="K94" s="11">
        <v>7.4</v>
      </c>
      <c r="L94" s="223">
        <v>7.35</v>
      </c>
      <c r="M94" s="12">
        <v>23.4</v>
      </c>
      <c r="N94" s="225">
        <v>24.7</v>
      </c>
      <c r="O94" s="606" t="s">
        <v>24</v>
      </c>
      <c r="P94" s="489" t="s">
        <v>24</v>
      </c>
      <c r="Q94" s="532" t="s">
        <v>24</v>
      </c>
      <c r="R94" s="478" t="s">
        <v>24</v>
      </c>
      <c r="S94" s="533" t="s">
        <v>24</v>
      </c>
      <c r="T94" s="564"/>
      <c r="U94" s="80"/>
      <c r="V94" s="3" t="s">
        <v>197</v>
      </c>
      <c r="W94" s="893" t="s">
        <v>313</v>
      </c>
      <c r="X94" s="275">
        <v>18.8</v>
      </c>
      <c r="Y94" s="252">
        <v>19</v>
      </c>
      <c r="Z94" s="253">
        <v>17.2</v>
      </c>
    </row>
    <row r="95" spans="1:26" x14ac:dyDescent="0.2">
      <c r="A95" s="1057"/>
      <c r="B95" s="328">
        <v>45466</v>
      </c>
      <c r="C95" s="432" t="str">
        <f t="shared" si="8"/>
        <v>(日)</v>
      </c>
      <c r="D95" s="531" t="s">
        <v>402</v>
      </c>
      <c r="E95" s="474">
        <v>41.5</v>
      </c>
      <c r="F95" s="475">
        <v>21.8</v>
      </c>
      <c r="G95" s="11">
        <v>22.2</v>
      </c>
      <c r="H95" s="225">
        <v>22.4</v>
      </c>
      <c r="I95" s="12">
        <v>4.3</v>
      </c>
      <c r="J95" s="223">
        <v>2.7</v>
      </c>
      <c r="K95" s="11">
        <v>7.36</v>
      </c>
      <c r="L95" s="223">
        <v>7.34</v>
      </c>
      <c r="M95" s="12">
        <v>22.9</v>
      </c>
      <c r="N95" s="225">
        <v>23.3</v>
      </c>
      <c r="O95" s="606" t="s">
        <v>24</v>
      </c>
      <c r="P95" s="489" t="s">
        <v>24</v>
      </c>
      <c r="Q95" s="532" t="s">
        <v>24</v>
      </c>
      <c r="R95" s="478" t="s">
        <v>24</v>
      </c>
      <c r="S95" s="533" t="s">
        <v>24</v>
      </c>
      <c r="T95" s="564"/>
      <c r="U95" s="80"/>
      <c r="V95" s="3" t="s">
        <v>17</v>
      </c>
      <c r="W95" s="893" t="s">
        <v>313</v>
      </c>
      <c r="X95" s="251">
        <v>24.4</v>
      </c>
      <c r="Y95" s="252">
        <v>25.1</v>
      </c>
      <c r="Z95" s="253">
        <v>22.2</v>
      </c>
    </row>
    <row r="96" spans="1:26" x14ac:dyDescent="0.2">
      <c r="A96" s="1057"/>
      <c r="B96" s="328">
        <v>45467</v>
      </c>
      <c r="C96" s="432" t="str">
        <f t="shared" si="8"/>
        <v>(月)</v>
      </c>
      <c r="D96" s="531" t="s">
        <v>400</v>
      </c>
      <c r="E96" s="474" t="s">
        <v>24</v>
      </c>
      <c r="F96" s="475">
        <v>30.3</v>
      </c>
      <c r="G96" s="11">
        <v>22.1</v>
      </c>
      <c r="H96" s="225">
        <v>22.6</v>
      </c>
      <c r="I96" s="12">
        <v>4.7</v>
      </c>
      <c r="J96" s="223">
        <v>3.2</v>
      </c>
      <c r="K96" s="11">
        <v>7.35</v>
      </c>
      <c r="L96" s="223">
        <v>7.35</v>
      </c>
      <c r="M96" s="12">
        <v>22.5</v>
      </c>
      <c r="N96" s="225">
        <v>22.8</v>
      </c>
      <c r="O96" s="606">
        <v>86.6</v>
      </c>
      <c r="P96" s="489">
        <v>93.2</v>
      </c>
      <c r="Q96" s="532">
        <v>9.3000000000000007</v>
      </c>
      <c r="R96" s="478">
        <v>132</v>
      </c>
      <c r="S96" s="533">
        <v>0.26</v>
      </c>
      <c r="T96" s="564"/>
      <c r="U96" s="80"/>
      <c r="V96" s="3" t="s">
        <v>198</v>
      </c>
      <c r="W96" s="893" t="s">
        <v>184</v>
      </c>
      <c r="X96" s="251">
        <v>9</v>
      </c>
      <c r="Y96" s="256">
        <v>9</v>
      </c>
      <c r="Z96" s="257">
        <v>17</v>
      </c>
    </row>
    <row r="97" spans="1:26" x14ac:dyDescent="0.2">
      <c r="A97" s="1057"/>
      <c r="B97" s="328">
        <v>45468</v>
      </c>
      <c r="C97" s="432" t="str">
        <f t="shared" si="8"/>
        <v>(火)</v>
      </c>
      <c r="D97" s="531" t="s">
        <v>401</v>
      </c>
      <c r="E97" s="474" t="s">
        <v>24</v>
      </c>
      <c r="F97" s="475">
        <v>29.2</v>
      </c>
      <c r="G97" s="11">
        <v>22.1</v>
      </c>
      <c r="H97" s="225">
        <v>22.5</v>
      </c>
      <c r="I97" s="12">
        <v>5.7</v>
      </c>
      <c r="J97" s="223">
        <v>4.9000000000000004</v>
      </c>
      <c r="K97" s="11">
        <v>7.35</v>
      </c>
      <c r="L97" s="223">
        <v>7.35</v>
      </c>
      <c r="M97" s="12">
        <v>21.6</v>
      </c>
      <c r="N97" s="225">
        <v>22</v>
      </c>
      <c r="O97" s="606">
        <v>83.4</v>
      </c>
      <c r="P97" s="489">
        <v>90</v>
      </c>
      <c r="Q97" s="532">
        <v>8.9</v>
      </c>
      <c r="R97" s="478">
        <v>177</v>
      </c>
      <c r="S97" s="533">
        <v>0.25</v>
      </c>
      <c r="T97" s="564"/>
      <c r="U97" s="80"/>
      <c r="V97" s="3" t="s">
        <v>199</v>
      </c>
      <c r="W97" s="893" t="s">
        <v>313</v>
      </c>
      <c r="X97" s="251">
        <v>5</v>
      </c>
      <c r="Y97" s="256">
        <v>4</v>
      </c>
      <c r="Z97" s="257">
        <v>13</v>
      </c>
    </row>
    <row r="98" spans="1:26" x14ac:dyDescent="0.2">
      <c r="A98" s="1057"/>
      <c r="B98" s="328">
        <v>45469</v>
      </c>
      <c r="C98" s="432" t="str">
        <f t="shared" si="8"/>
        <v>(水)</v>
      </c>
      <c r="D98" s="531" t="s">
        <v>400</v>
      </c>
      <c r="E98" s="474" t="s">
        <v>24</v>
      </c>
      <c r="F98" s="475">
        <v>28.9</v>
      </c>
      <c r="G98" s="11">
        <v>22.3</v>
      </c>
      <c r="H98" s="225">
        <v>22.7</v>
      </c>
      <c r="I98" s="12">
        <v>4.4000000000000004</v>
      </c>
      <c r="J98" s="223">
        <v>3.4</v>
      </c>
      <c r="K98" s="11">
        <v>7.36</v>
      </c>
      <c r="L98" s="223">
        <v>7.35</v>
      </c>
      <c r="M98" s="12">
        <v>22.2</v>
      </c>
      <c r="N98" s="225">
        <v>22.2</v>
      </c>
      <c r="O98" s="606">
        <v>81</v>
      </c>
      <c r="P98" s="489">
        <v>89</v>
      </c>
      <c r="Q98" s="532">
        <v>9</v>
      </c>
      <c r="R98" s="478">
        <v>184</v>
      </c>
      <c r="S98" s="533">
        <v>0.26</v>
      </c>
      <c r="T98" s="564"/>
      <c r="U98" s="80"/>
      <c r="V98" s="3"/>
      <c r="W98" s="893"/>
      <c r="X98" s="294"/>
      <c r="Y98" s="295"/>
      <c r="Z98" s="296"/>
    </row>
    <row r="99" spans="1:26" x14ac:dyDescent="0.2">
      <c r="A99" s="1057"/>
      <c r="B99" s="328">
        <v>45470</v>
      </c>
      <c r="C99" s="432" t="str">
        <f t="shared" si="8"/>
        <v>(木)</v>
      </c>
      <c r="D99" s="531" t="s">
        <v>401</v>
      </c>
      <c r="E99" s="474" t="s">
        <v>24</v>
      </c>
      <c r="F99" s="475">
        <v>25.8</v>
      </c>
      <c r="G99" s="11">
        <v>22.6</v>
      </c>
      <c r="H99" s="225">
        <v>22.9</v>
      </c>
      <c r="I99" s="12">
        <v>3.9</v>
      </c>
      <c r="J99" s="223">
        <v>3</v>
      </c>
      <c r="K99" s="11">
        <v>7.41</v>
      </c>
      <c r="L99" s="223">
        <v>7.39</v>
      </c>
      <c r="M99" s="12">
        <v>22.2</v>
      </c>
      <c r="N99" s="225">
        <v>22.2</v>
      </c>
      <c r="O99" s="606">
        <v>80.599999999999994</v>
      </c>
      <c r="P99" s="489">
        <v>88.2</v>
      </c>
      <c r="Q99" s="532">
        <v>9</v>
      </c>
      <c r="R99" s="478">
        <v>170</v>
      </c>
      <c r="S99" s="533">
        <v>0.23</v>
      </c>
      <c r="T99" s="564"/>
      <c r="U99" s="80"/>
      <c r="V99" s="3"/>
      <c r="W99" s="893"/>
      <c r="X99" s="294"/>
      <c r="Y99" s="295"/>
      <c r="Z99" s="296"/>
    </row>
    <row r="100" spans="1:26" x14ac:dyDescent="0.2">
      <c r="A100" s="1057"/>
      <c r="B100" s="328">
        <v>45471</v>
      </c>
      <c r="C100" s="432" t="str">
        <f t="shared" si="8"/>
        <v>(金)</v>
      </c>
      <c r="D100" s="531" t="s">
        <v>402</v>
      </c>
      <c r="E100" s="474">
        <v>58</v>
      </c>
      <c r="F100" s="475">
        <v>22.2</v>
      </c>
      <c r="G100" s="11">
        <v>22.8</v>
      </c>
      <c r="H100" s="225">
        <v>23</v>
      </c>
      <c r="I100" s="12">
        <v>3.7</v>
      </c>
      <c r="J100" s="223">
        <v>2.8</v>
      </c>
      <c r="K100" s="11">
        <v>7.43</v>
      </c>
      <c r="L100" s="223">
        <v>7.44</v>
      </c>
      <c r="M100" s="12">
        <v>22.2</v>
      </c>
      <c r="N100" s="225">
        <v>22</v>
      </c>
      <c r="O100" s="606">
        <v>81.2</v>
      </c>
      <c r="P100" s="489">
        <v>87</v>
      </c>
      <c r="Q100" s="532">
        <v>8.8000000000000007</v>
      </c>
      <c r="R100" s="478">
        <v>145</v>
      </c>
      <c r="S100" s="533">
        <v>0.23</v>
      </c>
      <c r="T100" s="564"/>
      <c r="U100" s="80"/>
      <c r="V100" s="291"/>
      <c r="W100" s="344"/>
      <c r="X100" s="297"/>
      <c r="Y100" s="298"/>
      <c r="Z100" s="299"/>
    </row>
    <row r="101" spans="1:26" x14ac:dyDescent="0.2">
      <c r="A101" s="1057"/>
      <c r="B101" s="328">
        <v>45472</v>
      </c>
      <c r="C101" s="432" t="str">
        <f t="shared" si="8"/>
        <v>(土)</v>
      </c>
      <c r="D101" s="531" t="s">
        <v>401</v>
      </c>
      <c r="E101" s="474">
        <v>5.5</v>
      </c>
      <c r="F101" s="475">
        <v>22.2</v>
      </c>
      <c r="G101" s="11">
        <v>22.9</v>
      </c>
      <c r="H101" s="225">
        <v>23.1</v>
      </c>
      <c r="I101" s="12">
        <v>2.9</v>
      </c>
      <c r="J101" s="223">
        <v>2</v>
      </c>
      <c r="K101" s="11">
        <v>7.38</v>
      </c>
      <c r="L101" s="223">
        <v>7.43</v>
      </c>
      <c r="M101" s="12">
        <v>22.2</v>
      </c>
      <c r="N101" s="225">
        <v>22</v>
      </c>
      <c r="O101" s="606" t="s">
        <v>24</v>
      </c>
      <c r="P101" s="489" t="s">
        <v>24</v>
      </c>
      <c r="Q101" s="532" t="s">
        <v>24</v>
      </c>
      <c r="R101" s="478" t="s">
        <v>24</v>
      </c>
      <c r="S101" s="533" t="s">
        <v>24</v>
      </c>
      <c r="T101" s="564"/>
      <c r="U101" s="80"/>
      <c r="V101" s="9" t="s">
        <v>23</v>
      </c>
      <c r="W101" s="82" t="s">
        <v>24</v>
      </c>
      <c r="X101" s="1"/>
      <c r="Y101" s="1"/>
      <c r="Z101" s="333" t="s">
        <v>24</v>
      </c>
    </row>
    <row r="102" spans="1:26" x14ac:dyDescent="0.2">
      <c r="A102" s="1057"/>
      <c r="B102" s="328">
        <v>45473</v>
      </c>
      <c r="C102" s="432" t="str">
        <f t="shared" si="8"/>
        <v>(日)</v>
      </c>
      <c r="D102" s="534" t="s">
        <v>401</v>
      </c>
      <c r="E102" s="497" t="s">
        <v>24</v>
      </c>
      <c r="F102" s="535">
        <v>28.5</v>
      </c>
      <c r="G102" s="366">
        <v>22.9</v>
      </c>
      <c r="H102" s="536">
        <v>23.3</v>
      </c>
      <c r="I102" s="537">
        <v>2.9</v>
      </c>
      <c r="J102" s="300">
        <v>1.9</v>
      </c>
      <c r="K102" s="366">
        <v>7.39</v>
      </c>
      <c r="L102" s="300">
        <v>7.43</v>
      </c>
      <c r="M102" s="537">
        <v>22.1</v>
      </c>
      <c r="N102" s="536">
        <v>22.2</v>
      </c>
      <c r="O102" s="659" t="s">
        <v>24</v>
      </c>
      <c r="P102" s="735" t="s">
        <v>24</v>
      </c>
      <c r="Q102" s="539" t="s">
        <v>24</v>
      </c>
      <c r="R102" s="540" t="s">
        <v>24</v>
      </c>
      <c r="S102" s="541" t="s">
        <v>24</v>
      </c>
      <c r="T102" s="736"/>
      <c r="U102" s="80"/>
      <c r="V102" s="719" t="s">
        <v>302</v>
      </c>
      <c r="W102" s="720"/>
      <c r="X102" s="720"/>
      <c r="Y102" s="720"/>
      <c r="Z102" s="721"/>
    </row>
    <row r="103" spans="1:26" s="1" customFormat="1" ht="13.5" customHeight="1" x14ac:dyDescent="0.2">
      <c r="A103" s="1057"/>
      <c r="B103" s="1043" t="s">
        <v>239</v>
      </c>
      <c r="C103" s="1043"/>
      <c r="D103" s="479"/>
      <c r="E103" s="464">
        <f>MAX(E73:E102)</f>
        <v>112.5</v>
      </c>
      <c r="F103" s="480">
        <f t="shared" ref="F103:T103" si="9">IF(COUNT(F73:F102)=0,"",MAX(F73:F102))</f>
        <v>30.3</v>
      </c>
      <c r="G103" s="10">
        <f t="shared" si="9"/>
        <v>22.9</v>
      </c>
      <c r="H103" s="222">
        <f t="shared" si="9"/>
        <v>23.3</v>
      </c>
      <c r="I103" s="466">
        <f t="shared" si="9"/>
        <v>5.7</v>
      </c>
      <c r="J103" s="467">
        <f t="shared" si="9"/>
        <v>4.9000000000000004</v>
      </c>
      <c r="K103" s="10">
        <f t="shared" si="9"/>
        <v>7.49</v>
      </c>
      <c r="L103" s="222">
        <f t="shared" si="9"/>
        <v>7.48</v>
      </c>
      <c r="M103" s="466">
        <f t="shared" si="9"/>
        <v>25.9</v>
      </c>
      <c r="N103" s="467">
        <f t="shared" si="9"/>
        <v>26.1</v>
      </c>
      <c r="O103" s="598">
        <f t="shared" si="9"/>
        <v>94.9</v>
      </c>
      <c r="P103" s="482">
        <f t="shared" si="9"/>
        <v>101.5</v>
      </c>
      <c r="Q103" s="518">
        <f t="shared" si="9"/>
        <v>10.6</v>
      </c>
      <c r="R103" s="484">
        <f t="shared" si="9"/>
        <v>195</v>
      </c>
      <c r="S103" s="485">
        <f t="shared" si="9"/>
        <v>0.26</v>
      </c>
      <c r="T103" s="486" t="str">
        <f t="shared" si="9"/>
        <v/>
      </c>
      <c r="U103" s="81"/>
      <c r="V103" s="719" t="s">
        <v>336</v>
      </c>
      <c r="W103" s="720"/>
      <c r="X103" s="720"/>
      <c r="Y103" s="720"/>
      <c r="Z103" s="721"/>
    </row>
    <row r="104" spans="1:26" s="1" customFormat="1" ht="13.5" customHeight="1" x14ac:dyDescent="0.2">
      <c r="A104" s="1057"/>
      <c r="B104" s="1044" t="s">
        <v>240</v>
      </c>
      <c r="C104" s="1044"/>
      <c r="D104" s="233"/>
      <c r="E104" s="234"/>
      <c r="F104" s="487">
        <f t="shared" ref="F104:S104" si="10">IF(COUNT(F73:F102)=0,"",MIN(F73:F102))</f>
        <v>18.3</v>
      </c>
      <c r="G104" s="11">
        <f t="shared" si="10"/>
        <v>20.5</v>
      </c>
      <c r="H104" s="223">
        <f t="shared" si="10"/>
        <v>20.7</v>
      </c>
      <c r="I104" s="12">
        <f t="shared" si="10"/>
        <v>2.4</v>
      </c>
      <c r="J104" s="244">
        <f t="shared" si="10"/>
        <v>1.9</v>
      </c>
      <c r="K104" s="11">
        <f t="shared" si="10"/>
        <v>7.34</v>
      </c>
      <c r="L104" s="487">
        <f t="shared" si="10"/>
        <v>7.34</v>
      </c>
      <c r="M104" s="12">
        <f t="shared" si="10"/>
        <v>21.6</v>
      </c>
      <c r="N104" s="244">
        <f t="shared" si="10"/>
        <v>22</v>
      </c>
      <c r="O104" s="488">
        <f t="shared" si="10"/>
        <v>80.599999999999994</v>
      </c>
      <c r="P104" s="489">
        <f t="shared" si="10"/>
        <v>87</v>
      </c>
      <c r="Q104" s="490">
        <f t="shared" si="10"/>
        <v>8.8000000000000007</v>
      </c>
      <c r="R104" s="491">
        <f t="shared" si="10"/>
        <v>132</v>
      </c>
      <c r="S104" s="492">
        <f t="shared" si="10"/>
        <v>0.12</v>
      </c>
      <c r="T104" s="493"/>
      <c r="U104" s="81"/>
      <c r="V104" s="722"/>
      <c r="W104" s="892"/>
      <c r="X104" s="723"/>
      <c r="Y104" s="723"/>
      <c r="Z104" s="724"/>
    </row>
    <row r="105" spans="1:26" s="1" customFormat="1" ht="13.5" customHeight="1" x14ac:dyDescent="0.2">
      <c r="A105" s="1057"/>
      <c r="B105" s="1044" t="s">
        <v>241</v>
      </c>
      <c r="C105" s="1044"/>
      <c r="D105" s="233"/>
      <c r="E105" s="235"/>
      <c r="F105" s="494">
        <f t="shared" ref="F105:S105" si="11">IF(COUNT(F73:F102)=0,"",AVERAGE(F73:F102))</f>
        <v>24.513333333333332</v>
      </c>
      <c r="G105" s="11">
        <f t="shared" si="11"/>
        <v>21.773333333333333</v>
      </c>
      <c r="H105" s="487">
        <f t="shared" si="11"/>
        <v>22.043333333333337</v>
      </c>
      <c r="I105" s="12">
        <f t="shared" si="11"/>
        <v>4.1000000000000023</v>
      </c>
      <c r="J105" s="244">
        <f t="shared" si="11"/>
        <v>3.0666666666666673</v>
      </c>
      <c r="K105" s="11">
        <f t="shared" si="11"/>
        <v>7.4079999999999995</v>
      </c>
      <c r="L105" s="487">
        <f t="shared" si="11"/>
        <v>7.4059999999999997</v>
      </c>
      <c r="M105" s="12">
        <f t="shared" si="11"/>
        <v>24.026666666666674</v>
      </c>
      <c r="N105" s="244">
        <f t="shared" si="11"/>
        <v>24.160000000000007</v>
      </c>
      <c r="O105" s="488">
        <f t="shared" si="11"/>
        <v>88.484999999999985</v>
      </c>
      <c r="P105" s="489">
        <f t="shared" si="11"/>
        <v>96.919999999999987</v>
      </c>
      <c r="Q105" s="490">
        <f t="shared" si="11"/>
        <v>9.8600000000000012</v>
      </c>
      <c r="R105" s="495">
        <f t="shared" si="11"/>
        <v>171.4</v>
      </c>
      <c r="S105" s="492">
        <f t="shared" si="11"/>
        <v>0.20099999999999998</v>
      </c>
      <c r="T105" s="493"/>
      <c r="U105" s="81"/>
      <c r="V105" s="722"/>
      <c r="W105" s="892"/>
      <c r="X105" s="723"/>
      <c r="Y105" s="723"/>
      <c r="Z105" s="724"/>
    </row>
    <row r="106" spans="1:26" s="1" customFormat="1" ht="13.5" customHeight="1" x14ac:dyDescent="0.2">
      <c r="A106" s="1057"/>
      <c r="B106" s="1045" t="s">
        <v>242</v>
      </c>
      <c r="C106" s="1045"/>
      <c r="D106" s="496"/>
      <c r="E106" s="497">
        <f>SUM(E73:E102)</f>
        <v>355.5</v>
      </c>
      <c r="F106" s="236"/>
      <c r="G106" s="237"/>
      <c r="H106" s="498"/>
      <c r="I106" s="237"/>
      <c r="J106" s="498"/>
      <c r="K106" s="499"/>
      <c r="L106" s="500"/>
      <c r="M106" s="501"/>
      <c r="N106" s="502"/>
      <c r="O106" s="503"/>
      <c r="P106" s="504"/>
      <c r="Q106" s="505"/>
      <c r="R106" s="238"/>
      <c r="S106" s="239"/>
      <c r="T106" s="732">
        <f>SUM(T73:T102)</f>
        <v>0</v>
      </c>
      <c r="U106" s="81"/>
      <c r="V106" s="725"/>
      <c r="W106" s="894"/>
      <c r="X106" s="726"/>
      <c r="Y106" s="726"/>
      <c r="Z106" s="727"/>
    </row>
    <row r="107" spans="1:26" ht="13.5" customHeight="1" x14ac:dyDescent="0.2">
      <c r="A107" s="1057" t="s">
        <v>214</v>
      </c>
      <c r="B107" s="327">
        <v>45474</v>
      </c>
      <c r="C107" s="431" t="str">
        <f>IF(B107="","",IF(WEEKDAY(B107)=1,"(日)",IF(WEEKDAY(B107)=2,"(月)",IF(WEEKDAY(B107)=3,"(火)",IF(WEEKDAY(B107)=4,"(水)",IF(WEEKDAY(B107)=5,"(木)",IF(WEEKDAY(B107)=6,"(金)","(土)")))))))</f>
        <v>(月)</v>
      </c>
      <c r="D107" s="529" t="s">
        <v>401</v>
      </c>
      <c r="E107" s="464">
        <v>2.5</v>
      </c>
      <c r="F107" s="465">
        <v>26.4</v>
      </c>
      <c r="G107" s="10">
        <v>22.9</v>
      </c>
      <c r="H107" s="467">
        <v>23.3</v>
      </c>
      <c r="I107" s="466">
        <v>2.4</v>
      </c>
      <c r="J107" s="222">
        <v>1.5</v>
      </c>
      <c r="K107" s="10">
        <v>7.35</v>
      </c>
      <c r="L107" s="222">
        <v>7.36</v>
      </c>
      <c r="M107" s="466">
        <v>22</v>
      </c>
      <c r="N107" s="467">
        <v>22.1</v>
      </c>
      <c r="O107" s="598">
        <v>81.2</v>
      </c>
      <c r="P107" s="482">
        <v>89.6</v>
      </c>
      <c r="Q107" s="518">
        <v>8.9</v>
      </c>
      <c r="R107" s="472">
        <v>186</v>
      </c>
      <c r="S107" s="530">
        <v>0.13</v>
      </c>
      <c r="T107" s="731"/>
      <c r="U107" s="80"/>
      <c r="V107" s="338" t="s">
        <v>286</v>
      </c>
      <c r="W107" s="342"/>
      <c r="X107" s="340">
        <v>45477</v>
      </c>
      <c r="Y107" s="345"/>
      <c r="Z107" s="346"/>
    </row>
    <row r="108" spans="1:26" x14ac:dyDescent="0.2">
      <c r="A108" s="1057"/>
      <c r="B108" s="328">
        <v>45475</v>
      </c>
      <c r="C108" s="432" t="str">
        <f t="shared" ref="C108:C137" si="12">IF(B108="","",IF(WEEKDAY(B108)=1,"(日)",IF(WEEKDAY(B108)=2,"(月)",IF(WEEKDAY(B108)=3,"(火)",IF(WEEKDAY(B108)=4,"(水)",IF(WEEKDAY(B108)=5,"(木)",IF(WEEKDAY(B108)=6,"(金)","(土)")))))))</f>
        <v>(火)</v>
      </c>
      <c r="D108" s="531" t="s">
        <v>401</v>
      </c>
      <c r="E108" s="474" t="s">
        <v>24</v>
      </c>
      <c r="F108" s="475">
        <v>28.6</v>
      </c>
      <c r="G108" s="11">
        <v>22.9</v>
      </c>
      <c r="H108" s="225">
        <v>23.3</v>
      </c>
      <c r="I108" s="12">
        <v>5.2</v>
      </c>
      <c r="J108" s="223">
        <v>2.7</v>
      </c>
      <c r="K108" s="11">
        <v>7.38</v>
      </c>
      <c r="L108" s="223">
        <v>7.36</v>
      </c>
      <c r="M108" s="12">
        <v>22.1</v>
      </c>
      <c r="N108" s="225">
        <v>22</v>
      </c>
      <c r="O108" s="606">
        <v>81</v>
      </c>
      <c r="P108" s="489">
        <v>88.2</v>
      </c>
      <c r="Q108" s="532">
        <v>9</v>
      </c>
      <c r="R108" s="478">
        <v>180</v>
      </c>
      <c r="S108" s="533">
        <v>0.21</v>
      </c>
      <c r="T108" s="564"/>
      <c r="U108" s="80"/>
      <c r="V108" s="343" t="s">
        <v>2</v>
      </c>
      <c r="W108" s="344" t="s">
        <v>305</v>
      </c>
      <c r="X108" s="370">
        <v>32</v>
      </c>
      <c r="Y108" s="355"/>
      <c r="Z108" s="348"/>
    </row>
    <row r="109" spans="1:26" x14ac:dyDescent="0.2">
      <c r="A109" s="1057"/>
      <c r="B109" s="328">
        <v>45476</v>
      </c>
      <c r="C109" s="432" t="str">
        <f t="shared" si="12"/>
        <v>(水)</v>
      </c>
      <c r="D109" s="531" t="s">
        <v>401</v>
      </c>
      <c r="E109" s="474" t="s">
        <v>24</v>
      </c>
      <c r="F109" s="475">
        <v>28.5</v>
      </c>
      <c r="G109" s="11">
        <v>23.1</v>
      </c>
      <c r="H109" s="225">
        <v>23.4</v>
      </c>
      <c r="I109" s="12">
        <v>8.9</v>
      </c>
      <c r="J109" s="223">
        <v>6</v>
      </c>
      <c r="K109" s="11">
        <v>7.43</v>
      </c>
      <c r="L109" s="223">
        <v>7.37</v>
      </c>
      <c r="M109" s="12">
        <v>21.7</v>
      </c>
      <c r="N109" s="225">
        <v>21.8</v>
      </c>
      <c r="O109" s="606">
        <v>81.2</v>
      </c>
      <c r="P109" s="489">
        <v>87.2</v>
      </c>
      <c r="Q109" s="532">
        <v>8.9</v>
      </c>
      <c r="R109" s="478">
        <v>174</v>
      </c>
      <c r="S109" s="533">
        <v>0.34</v>
      </c>
      <c r="T109" s="564"/>
      <c r="U109" s="80"/>
      <c r="V109" s="4" t="s">
        <v>19</v>
      </c>
      <c r="W109" s="5" t="s">
        <v>20</v>
      </c>
      <c r="X109" s="40" t="s">
        <v>21</v>
      </c>
      <c r="Y109" s="245" t="s">
        <v>22</v>
      </c>
      <c r="Z109" s="242" t="s">
        <v>278</v>
      </c>
    </row>
    <row r="110" spans="1:26" x14ac:dyDescent="0.2">
      <c r="A110" s="1057"/>
      <c r="B110" s="328">
        <v>45477</v>
      </c>
      <c r="C110" s="432" t="str">
        <f t="shared" si="12"/>
        <v>(木)</v>
      </c>
      <c r="D110" s="531" t="s">
        <v>400</v>
      </c>
      <c r="E110" s="474" t="s">
        <v>24</v>
      </c>
      <c r="F110" s="475">
        <v>32</v>
      </c>
      <c r="G110" s="11">
        <v>23.4</v>
      </c>
      <c r="H110" s="225">
        <v>23.9</v>
      </c>
      <c r="I110" s="12">
        <v>8.4</v>
      </c>
      <c r="J110" s="223">
        <v>5.8</v>
      </c>
      <c r="K110" s="11">
        <v>7.44</v>
      </c>
      <c r="L110" s="223">
        <v>7.4</v>
      </c>
      <c r="M110" s="12">
        <v>21.6</v>
      </c>
      <c r="N110" s="225">
        <v>21.7</v>
      </c>
      <c r="O110" s="606">
        <v>78.599999999999994</v>
      </c>
      <c r="P110" s="489">
        <v>86</v>
      </c>
      <c r="Q110" s="532">
        <v>8.8000000000000007</v>
      </c>
      <c r="R110" s="478">
        <v>192</v>
      </c>
      <c r="S110" s="533">
        <v>0.39</v>
      </c>
      <c r="T110" s="564"/>
      <c r="U110" s="80"/>
      <c r="V110" s="2" t="s">
        <v>182</v>
      </c>
      <c r="W110" s="396" t="s">
        <v>11</v>
      </c>
      <c r="X110" s="301">
        <v>23.4</v>
      </c>
      <c r="Y110" s="246">
        <v>23.9</v>
      </c>
      <c r="Z110" s="277">
        <v>30.2</v>
      </c>
    </row>
    <row r="111" spans="1:26" x14ac:dyDescent="0.2">
      <c r="A111" s="1057"/>
      <c r="B111" s="328">
        <v>45478</v>
      </c>
      <c r="C111" s="432" t="str">
        <f t="shared" si="12"/>
        <v>(金)</v>
      </c>
      <c r="D111" s="531" t="s">
        <v>401</v>
      </c>
      <c r="E111" s="474" t="s">
        <v>24</v>
      </c>
      <c r="F111" s="475">
        <v>29.2</v>
      </c>
      <c r="G111" s="11">
        <v>23.7</v>
      </c>
      <c r="H111" s="225">
        <v>24.1</v>
      </c>
      <c r="I111" s="12">
        <v>6.8</v>
      </c>
      <c r="J111" s="223">
        <v>4.9000000000000004</v>
      </c>
      <c r="K111" s="11">
        <v>7.47</v>
      </c>
      <c r="L111" s="223">
        <v>7.44</v>
      </c>
      <c r="M111" s="12">
        <v>21.6</v>
      </c>
      <c r="N111" s="225">
        <v>21.7</v>
      </c>
      <c r="O111" s="606">
        <v>81.2</v>
      </c>
      <c r="P111" s="489">
        <v>86.4</v>
      </c>
      <c r="Q111" s="532">
        <v>8.8000000000000007</v>
      </c>
      <c r="R111" s="478">
        <v>171</v>
      </c>
      <c r="S111" s="533">
        <v>0.32</v>
      </c>
      <c r="T111" s="564"/>
      <c r="U111" s="80"/>
      <c r="V111" s="3" t="s">
        <v>183</v>
      </c>
      <c r="W111" s="893" t="s">
        <v>184</v>
      </c>
      <c r="X111" s="302">
        <v>8.4</v>
      </c>
      <c r="Y111" s="247">
        <v>5.8</v>
      </c>
      <c r="Z111" s="253">
        <v>18.899999999999999</v>
      </c>
    </row>
    <row r="112" spans="1:26" x14ac:dyDescent="0.2">
      <c r="A112" s="1057"/>
      <c r="B112" s="328">
        <v>45479</v>
      </c>
      <c r="C112" s="432" t="str">
        <f t="shared" si="12"/>
        <v>(土)</v>
      </c>
      <c r="D112" s="531" t="s">
        <v>401</v>
      </c>
      <c r="E112" s="474">
        <v>2</v>
      </c>
      <c r="F112" s="475">
        <v>31.7</v>
      </c>
      <c r="G112" s="11">
        <v>24</v>
      </c>
      <c r="H112" s="225">
        <v>24.4</v>
      </c>
      <c r="I112" s="12">
        <v>5.7</v>
      </c>
      <c r="J112" s="223">
        <v>4</v>
      </c>
      <c r="K112" s="11">
        <v>7.49</v>
      </c>
      <c r="L112" s="223">
        <v>7.48</v>
      </c>
      <c r="M112" s="12">
        <v>21.4</v>
      </c>
      <c r="N112" s="225">
        <v>21.4</v>
      </c>
      <c r="O112" s="606" t="s">
        <v>24</v>
      </c>
      <c r="P112" s="489" t="s">
        <v>24</v>
      </c>
      <c r="Q112" s="532" t="s">
        <v>24</v>
      </c>
      <c r="R112" s="478" t="s">
        <v>24</v>
      </c>
      <c r="S112" s="533" t="s">
        <v>24</v>
      </c>
      <c r="T112" s="564"/>
      <c r="U112" s="80"/>
      <c r="V112" s="3" t="s">
        <v>12</v>
      </c>
      <c r="W112" s="893"/>
      <c r="X112" s="302">
        <v>7.44</v>
      </c>
      <c r="Y112" s="247">
        <v>7.4</v>
      </c>
      <c r="Z112" s="253">
        <v>8.0399999999999991</v>
      </c>
    </row>
    <row r="113" spans="1:26" x14ac:dyDescent="0.2">
      <c r="A113" s="1057"/>
      <c r="B113" s="328">
        <v>45480</v>
      </c>
      <c r="C113" s="432" t="str">
        <f t="shared" si="12"/>
        <v>(日)</v>
      </c>
      <c r="D113" s="531" t="s">
        <v>401</v>
      </c>
      <c r="E113" s="474" t="s">
        <v>24</v>
      </c>
      <c r="F113" s="475">
        <v>31.9</v>
      </c>
      <c r="G113" s="11">
        <v>24.2</v>
      </c>
      <c r="H113" s="225">
        <v>24.7</v>
      </c>
      <c r="I113" s="12">
        <v>4.9000000000000004</v>
      </c>
      <c r="J113" s="223">
        <v>3.5</v>
      </c>
      <c r="K113" s="11">
        <v>7.49</v>
      </c>
      <c r="L113" s="223">
        <v>7.5</v>
      </c>
      <c r="M113" s="12">
        <v>21.4</v>
      </c>
      <c r="N113" s="225">
        <v>21.5</v>
      </c>
      <c r="O113" s="606" t="s">
        <v>24</v>
      </c>
      <c r="P113" s="489" t="s">
        <v>24</v>
      </c>
      <c r="Q113" s="532" t="s">
        <v>24</v>
      </c>
      <c r="R113" s="478" t="s">
        <v>24</v>
      </c>
      <c r="S113" s="533" t="s">
        <v>24</v>
      </c>
      <c r="T113" s="564"/>
      <c r="U113" s="80"/>
      <c r="V113" s="3" t="s">
        <v>185</v>
      </c>
      <c r="W113" s="893" t="s">
        <v>13</v>
      </c>
      <c r="X113" s="302">
        <v>21.6</v>
      </c>
      <c r="Y113" s="247">
        <v>21.7</v>
      </c>
      <c r="Z113" s="253">
        <v>19.8</v>
      </c>
    </row>
    <row r="114" spans="1:26" x14ac:dyDescent="0.2">
      <c r="A114" s="1057"/>
      <c r="B114" s="328">
        <v>45481</v>
      </c>
      <c r="C114" s="432" t="str">
        <f t="shared" si="12"/>
        <v>(月)</v>
      </c>
      <c r="D114" s="531" t="s">
        <v>400</v>
      </c>
      <c r="E114" s="474" t="s">
        <v>24</v>
      </c>
      <c r="F114" s="475">
        <v>34</v>
      </c>
      <c r="G114" s="11">
        <v>24.5</v>
      </c>
      <c r="H114" s="225">
        <v>25</v>
      </c>
      <c r="I114" s="12">
        <v>4.3</v>
      </c>
      <c r="J114" s="223">
        <v>2.9</v>
      </c>
      <c r="K114" s="11">
        <v>7.54</v>
      </c>
      <c r="L114" s="223">
        <v>7.52</v>
      </c>
      <c r="M114" s="12">
        <v>21.5</v>
      </c>
      <c r="N114" s="225">
        <v>21.6</v>
      </c>
      <c r="O114" s="606">
        <v>82.1</v>
      </c>
      <c r="P114" s="489">
        <v>87.2</v>
      </c>
      <c r="Q114" s="532">
        <v>8.9</v>
      </c>
      <c r="R114" s="478">
        <v>163</v>
      </c>
      <c r="S114" s="533">
        <v>0.2</v>
      </c>
      <c r="T114" s="564"/>
      <c r="U114" s="80"/>
      <c r="V114" s="3" t="s">
        <v>186</v>
      </c>
      <c r="W114" s="893" t="s">
        <v>313</v>
      </c>
      <c r="X114" s="280">
        <v>80.8</v>
      </c>
      <c r="Y114" s="248">
        <v>78.599999999999994</v>
      </c>
      <c r="Z114" s="257">
        <v>70.400000000000006</v>
      </c>
    </row>
    <row r="115" spans="1:26" x14ac:dyDescent="0.2">
      <c r="A115" s="1057"/>
      <c r="B115" s="328">
        <v>45482</v>
      </c>
      <c r="C115" s="432" t="str">
        <f t="shared" si="12"/>
        <v>(火)</v>
      </c>
      <c r="D115" s="531" t="s">
        <v>401</v>
      </c>
      <c r="E115" s="474" t="s">
        <v>24</v>
      </c>
      <c r="F115" s="475">
        <v>31.3</v>
      </c>
      <c r="G115" s="11">
        <v>24.8</v>
      </c>
      <c r="H115" s="225">
        <v>25.2</v>
      </c>
      <c r="I115" s="12">
        <v>3.8</v>
      </c>
      <c r="J115" s="223">
        <v>2.7</v>
      </c>
      <c r="K115" s="11">
        <v>7.6</v>
      </c>
      <c r="L115" s="223">
        <v>7.6</v>
      </c>
      <c r="M115" s="12">
        <v>21.8</v>
      </c>
      <c r="N115" s="225">
        <v>21.8</v>
      </c>
      <c r="O115" s="606">
        <v>81.2</v>
      </c>
      <c r="P115" s="489">
        <v>88</v>
      </c>
      <c r="Q115" s="532">
        <v>8.6999999999999993</v>
      </c>
      <c r="R115" s="478">
        <v>170</v>
      </c>
      <c r="S115" s="533">
        <v>0.2</v>
      </c>
      <c r="T115" s="564"/>
      <c r="U115" s="80"/>
      <c r="V115" s="3" t="s">
        <v>187</v>
      </c>
      <c r="W115" s="893" t="s">
        <v>313</v>
      </c>
      <c r="X115" s="280">
        <v>86.8</v>
      </c>
      <c r="Y115" s="248">
        <v>86</v>
      </c>
      <c r="Z115" s="257">
        <v>78.599999999999994</v>
      </c>
    </row>
    <row r="116" spans="1:26" x14ac:dyDescent="0.2">
      <c r="A116" s="1057"/>
      <c r="B116" s="328">
        <v>45483</v>
      </c>
      <c r="C116" s="432" t="str">
        <f t="shared" si="12"/>
        <v>(水)</v>
      </c>
      <c r="D116" s="531" t="s">
        <v>400</v>
      </c>
      <c r="E116" s="474" t="s">
        <v>24</v>
      </c>
      <c r="F116" s="475">
        <v>32.5</v>
      </c>
      <c r="G116" s="11">
        <v>25.1</v>
      </c>
      <c r="H116" s="225">
        <v>25.5</v>
      </c>
      <c r="I116" s="12">
        <v>3.1</v>
      </c>
      <c r="J116" s="223">
        <v>2.2000000000000002</v>
      </c>
      <c r="K116" s="11">
        <v>7.64</v>
      </c>
      <c r="L116" s="223">
        <v>7.61</v>
      </c>
      <c r="M116" s="12">
        <v>21.9</v>
      </c>
      <c r="N116" s="225">
        <v>21.9</v>
      </c>
      <c r="O116" s="606">
        <v>81.400000000000006</v>
      </c>
      <c r="P116" s="489">
        <v>88</v>
      </c>
      <c r="Q116" s="532">
        <v>9.1</v>
      </c>
      <c r="R116" s="478">
        <v>155</v>
      </c>
      <c r="S116" s="533">
        <v>0.15</v>
      </c>
      <c r="T116" s="564"/>
      <c r="U116" s="80"/>
      <c r="V116" s="3" t="s">
        <v>188</v>
      </c>
      <c r="W116" s="893" t="s">
        <v>313</v>
      </c>
      <c r="X116" s="280">
        <v>60</v>
      </c>
      <c r="Y116" s="248">
        <v>59.6</v>
      </c>
      <c r="Z116" s="257">
        <v>54.2</v>
      </c>
    </row>
    <row r="117" spans="1:26" x14ac:dyDescent="0.2">
      <c r="A117" s="1057"/>
      <c r="B117" s="328">
        <v>45484</v>
      </c>
      <c r="C117" s="432" t="str">
        <f t="shared" si="12"/>
        <v>(木)</v>
      </c>
      <c r="D117" s="531" t="s">
        <v>401</v>
      </c>
      <c r="E117" s="474">
        <v>1</v>
      </c>
      <c r="F117" s="475">
        <v>28.4</v>
      </c>
      <c r="G117" s="11">
        <v>25.3</v>
      </c>
      <c r="H117" s="225">
        <v>25.6</v>
      </c>
      <c r="I117" s="12">
        <v>2.8</v>
      </c>
      <c r="J117" s="223">
        <v>1.8</v>
      </c>
      <c r="K117" s="11">
        <v>7.64</v>
      </c>
      <c r="L117" s="223">
        <v>7.6</v>
      </c>
      <c r="M117" s="12">
        <v>21.9</v>
      </c>
      <c r="N117" s="225">
        <v>22</v>
      </c>
      <c r="O117" s="606">
        <v>82.3</v>
      </c>
      <c r="P117" s="489">
        <v>88.6</v>
      </c>
      <c r="Q117" s="532">
        <v>9</v>
      </c>
      <c r="R117" s="478">
        <v>137</v>
      </c>
      <c r="S117" s="533">
        <v>0.13</v>
      </c>
      <c r="T117" s="564"/>
      <c r="U117" s="80"/>
      <c r="V117" s="3" t="s">
        <v>189</v>
      </c>
      <c r="W117" s="893" t="s">
        <v>313</v>
      </c>
      <c r="X117" s="280">
        <v>26.8</v>
      </c>
      <c r="Y117" s="248">
        <v>26.4</v>
      </c>
      <c r="Z117" s="257">
        <v>24.4</v>
      </c>
    </row>
    <row r="118" spans="1:26" x14ac:dyDescent="0.2">
      <c r="A118" s="1057"/>
      <c r="B118" s="328">
        <v>45485</v>
      </c>
      <c r="C118" s="432" t="str">
        <f t="shared" si="12"/>
        <v>(金)</v>
      </c>
      <c r="D118" s="531" t="s">
        <v>402</v>
      </c>
      <c r="E118" s="474">
        <v>16</v>
      </c>
      <c r="F118" s="475">
        <v>25.5</v>
      </c>
      <c r="G118" s="11">
        <v>25.5</v>
      </c>
      <c r="H118" s="225">
        <v>25.7</v>
      </c>
      <c r="I118" s="12">
        <v>2.2999999999999998</v>
      </c>
      <c r="J118" s="223">
        <v>1.3</v>
      </c>
      <c r="K118" s="11">
        <v>7.59</v>
      </c>
      <c r="L118" s="223">
        <v>7.63</v>
      </c>
      <c r="M118" s="12">
        <v>21.6</v>
      </c>
      <c r="N118" s="225">
        <v>21.6</v>
      </c>
      <c r="O118" s="606">
        <v>83.4</v>
      </c>
      <c r="P118" s="489">
        <v>89.4</v>
      </c>
      <c r="Q118" s="532">
        <v>9</v>
      </c>
      <c r="R118" s="478">
        <v>148</v>
      </c>
      <c r="S118" s="533">
        <v>0.1</v>
      </c>
      <c r="T118" s="564"/>
      <c r="U118" s="80"/>
      <c r="V118" s="3" t="s">
        <v>190</v>
      </c>
      <c r="W118" s="893" t="s">
        <v>313</v>
      </c>
      <c r="X118" s="251">
        <v>8.8000000000000007</v>
      </c>
      <c r="Y118" s="249">
        <v>8.8000000000000007</v>
      </c>
      <c r="Z118" s="278">
        <v>7.7</v>
      </c>
    </row>
    <row r="119" spans="1:26" x14ac:dyDescent="0.2">
      <c r="A119" s="1057"/>
      <c r="B119" s="328">
        <v>45486</v>
      </c>
      <c r="C119" s="432" t="str">
        <f t="shared" si="12"/>
        <v>(土)</v>
      </c>
      <c r="D119" s="531" t="s">
        <v>400</v>
      </c>
      <c r="E119" s="474">
        <v>0.5</v>
      </c>
      <c r="F119" s="475">
        <v>29.1</v>
      </c>
      <c r="G119" s="11">
        <v>25.6</v>
      </c>
      <c r="H119" s="225">
        <v>25.9</v>
      </c>
      <c r="I119" s="12">
        <v>2</v>
      </c>
      <c r="J119" s="223">
        <v>1.1000000000000001</v>
      </c>
      <c r="K119" s="11">
        <v>7.57</v>
      </c>
      <c r="L119" s="223">
        <v>7.57</v>
      </c>
      <c r="M119" s="12">
        <v>21.6</v>
      </c>
      <c r="N119" s="225">
        <v>21.9</v>
      </c>
      <c r="O119" s="606" t="s">
        <v>24</v>
      </c>
      <c r="P119" s="489" t="s">
        <v>24</v>
      </c>
      <c r="Q119" s="532" t="s">
        <v>24</v>
      </c>
      <c r="R119" s="478" t="s">
        <v>24</v>
      </c>
      <c r="S119" s="533" t="s">
        <v>24</v>
      </c>
      <c r="T119" s="564"/>
      <c r="U119" s="80"/>
      <c r="V119" s="3" t="s">
        <v>191</v>
      </c>
      <c r="W119" s="893" t="s">
        <v>313</v>
      </c>
      <c r="X119" s="251">
        <v>168</v>
      </c>
      <c r="Y119" s="250">
        <v>192</v>
      </c>
      <c r="Z119" s="279">
        <v>176</v>
      </c>
    </row>
    <row r="120" spans="1:26" x14ac:dyDescent="0.2">
      <c r="A120" s="1057"/>
      <c r="B120" s="328">
        <v>45487</v>
      </c>
      <c r="C120" s="432" t="str">
        <f t="shared" si="12"/>
        <v>(日)</v>
      </c>
      <c r="D120" s="531" t="s">
        <v>401</v>
      </c>
      <c r="E120" s="474" t="s">
        <v>24</v>
      </c>
      <c r="F120" s="475">
        <v>26.3</v>
      </c>
      <c r="G120" s="11">
        <v>25.6</v>
      </c>
      <c r="H120" s="225">
        <v>25.7</v>
      </c>
      <c r="I120" s="12">
        <v>2</v>
      </c>
      <c r="J120" s="223">
        <v>1</v>
      </c>
      <c r="K120" s="11">
        <v>7.49</v>
      </c>
      <c r="L120" s="223">
        <v>7.48</v>
      </c>
      <c r="M120" s="12">
        <v>22</v>
      </c>
      <c r="N120" s="225">
        <v>23.2</v>
      </c>
      <c r="O120" s="606" t="s">
        <v>24</v>
      </c>
      <c r="P120" s="489" t="s">
        <v>24</v>
      </c>
      <c r="Q120" s="532" t="s">
        <v>24</v>
      </c>
      <c r="R120" s="478" t="s">
        <v>24</v>
      </c>
      <c r="S120" s="533" t="s">
        <v>24</v>
      </c>
      <c r="T120" s="564"/>
      <c r="U120" s="80"/>
      <c r="V120" s="3" t="s">
        <v>192</v>
      </c>
      <c r="W120" s="893" t="s">
        <v>313</v>
      </c>
      <c r="X120" s="251">
        <v>0.35</v>
      </c>
      <c r="Y120" s="14">
        <v>0.39</v>
      </c>
      <c r="Z120" s="255">
        <v>0.91</v>
      </c>
    </row>
    <row r="121" spans="1:26" x14ac:dyDescent="0.2">
      <c r="A121" s="1057"/>
      <c r="B121" s="328">
        <v>45488</v>
      </c>
      <c r="C121" s="432" t="str">
        <f t="shared" si="12"/>
        <v>(月)</v>
      </c>
      <c r="D121" s="531" t="s">
        <v>401</v>
      </c>
      <c r="E121" s="474" t="s">
        <v>24</v>
      </c>
      <c r="F121" s="475">
        <v>31</v>
      </c>
      <c r="G121" s="11">
        <v>25.6</v>
      </c>
      <c r="H121" s="225">
        <v>25.9</v>
      </c>
      <c r="I121" s="12">
        <v>1.9</v>
      </c>
      <c r="J121" s="223">
        <v>1.1000000000000001</v>
      </c>
      <c r="K121" s="11">
        <v>7.49</v>
      </c>
      <c r="L121" s="223">
        <v>7.45</v>
      </c>
      <c r="M121" s="12">
        <v>23.3</v>
      </c>
      <c r="N121" s="225">
        <v>23.3</v>
      </c>
      <c r="O121" s="606" t="s">
        <v>24</v>
      </c>
      <c r="P121" s="489" t="s">
        <v>24</v>
      </c>
      <c r="Q121" s="532" t="s">
        <v>24</v>
      </c>
      <c r="R121" s="478" t="s">
        <v>24</v>
      </c>
      <c r="S121" s="533" t="s">
        <v>24</v>
      </c>
      <c r="T121" s="564"/>
      <c r="U121" s="80"/>
      <c r="V121" s="3" t="s">
        <v>14</v>
      </c>
      <c r="W121" s="893" t="s">
        <v>313</v>
      </c>
      <c r="X121" s="251">
        <v>4.0999999999999996</v>
      </c>
      <c r="Y121" s="252">
        <v>4</v>
      </c>
      <c r="Z121" s="253">
        <v>5.5</v>
      </c>
    </row>
    <row r="122" spans="1:26" x14ac:dyDescent="0.2">
      <c r="A122" s="1057"/>
      <c r="B122" s="328">
        <v>45489</v>
      </c>
      <c r="C122" s="432" t="str">
        <f t="shared" si="12"/>
        <v>(火)</v>
      </c>
      <c r="D122" s="531" t="s">
        <v>401</v>
      </c>
      <c r="E122" s="474">
        <v>29.5</v>
      </c>
      <c r="F122" s="475">
        <v>25.2</v>
      </c>
      <c r="G122" s="11">
        <v>25.7</v>
      </c>
      <c r="H122" s="225">
        <v>25.8</v>
      </c>
      <c r="I122" s="12">
        <v>1.5</v>
      </c>
      <c r="J122" s="223">
        <v>1.6</v>
      </c>
      <c r="K122" s="11">
        <v>7.43</v>
      </c>
      <c r="L122" s="223">
        <v>7.43</v>
      </c>
      <c r="M122" s="12">
        <v>23.1</v>
      </c>
      <c r="N122" s="225">
        <v>23.4</v>
      </c>
      <c r="O122" s="606">
        <v>82.7</v>
      </c>
      <c r="P122" s="489">
        <v>90</v>
      </c>
      <c r="Q122" s="532">
        <v>9.3000000000000007</v>
      </c>
      <c r="R122" s="478">
        <v>139</v>
      </c>
      <c r="S122" s="533">
        <v>0.09</v>
      </c>
      <c r="T122" s="564"/>
      <c r="U122" s="80"/>
      <c r="V122" s="3" t="s">
        <v>15</v>
      </c>
      <c r="W122" s="893" t="s">
        <v>313</v>
      </c>
      <c r="X122" s="275">
        <v>1.3</v>
      </c>
      <c r="Y122" s="252">
        <v>1</v>
      </c>
      <c r="Z122" s="253">
        <v>1.5</v>
      </c>
    </row>
    <row r="123" spans="1:26" x14ac:dyDescent="0.2">
      <c r="A123" s="1057"/>
      <c r="B123" s="328">
        <v>45490</v>
      </c>
      <c r="C123" s="432" t="str">
        <f t="shared" si="12"/>
        <v>(水)</v>
      </c>
      <c r="D123" s="531" t="s">
        <v>401</v>
      </c>
      <c r="E123" s="474">
        <v>1</v>
      </c>
      <c r="F123" s="475">
        <v>24.9</v>
      </c>
      <c r="G123" s="11">
        <v>25.7</v>
      </c>
      <c r="H123" s="225">
        <v>25.9</v>
      </c>
      <c r="I123" s="12">
        <v>1.9</v>
      </c>
      <c r="J123" s="223">
        <v>1.2</v>
      </c>
      <c r="K123" s="11">
        <v>7.4</v>
      </c>
      <c r="L123" s="223">
        <v>7.41</v>
      </c>
      <c r="M123" s="12">
        <v>23.2</v>
      </c>
      <c r="N123" s="225">
        <v>23.3</v>
      </c>
      <c r="O123" s="606">
        <v>83.4</v>
      </c>
      <c r="P123" s="489">
        <v>90.8</v>
      </c>
      <c r="Q123" s="532">
        <v>8.9</v>
      </c>
      <c r="R123" s="478">
        <v>150</v>
      </c>
      <c r="S123" s="533">
        <v>0.11</v>
      </c>
      <c r="T123" s="564"/>
      <c r="U123" s="80"/>
      <c r="V123" s="3" t="s">
        <v>193</v>
      </c>
      <c r="W123" s="893" t="s">
        <v>313</v>
      </c>
      <c r="X123" s="251">
        <v>5.0999999999999996</v>
      </c>
      <c r="Y123" s="252">
        <v>4.5999999999999996</v>
      </c>
      <c r="Z123" s="253">
        <v>8.1999999999999993</v>
      </c>
    </row>
    <row r="124" spans="1:26" x14ac:dyDescent="0.2">
      <c r="A124" s="1057"/>
      <c r="B124" s="328">
        <v>45491</v>
      </c>
      <c r="C124" s="432" t="str">
        <f t="shared" si="12"/>
        <v>(木)</v>
      </c>
      <c r="D124" s="531" t="s">
        <v>400</v>
      </c>
      <c r="E124" s="474" t="s">
        <v>24</v>
      </c>
      <c r="F124" s="475">
        <v>30.6</v>
      </c>
      <c r="G124" s="11">
        <v>25.8</v>
      </c>
      <c r="H124" s="225">
        <v>26.1</v>
      </c>
      <c r="I124" s="12">
        <v>1.4</v>
      </c>
      <c r="J124" s="223">
        <v>1.4</v>
      </c>
      <c r="K124" s="11">
        <v>7.44</v>
      </c>
      <c r="L124" s="223">
        <v>7.42</v>
      </c>
      <c r="M124" s="12">
        <v>23.2</v>
      </c>
      <c r="N124" s="225">
        <v>23.1</v>
      </c>
      <c r="O124" s="606">
        <v>82.3</v>
      </c>
      <c r="P124" s="489">
        <v>91</v>
      </c>
      <c r="Q124" s="532">
        <v>9.1</v>
      </c>
      <c r="R124" s="478">
        <v>128</v>
      </c>
      <c r="S124" s="533">
        <v>0.1</v>
      </c>
      <c r="T124" s="564"/>
      <c r="U124" s="80"/>
      <c r="V124" s="3" t="s">
        <v>194</v>
      </c>
      <c r="W124" s="893" t="s">
        <v>313</v>
      </c>
      <c r="X124" s="267">
        <v>7.4999999999999997E-2</v>
      </c>
      <c r="Y124" s="254">
        <v>4.3999999999999997E-2</v>
      </c>
      <c r="Z124" s="255">
        <v>6.0999999999999999E-2</v>
      </c>
    </row>
    <row r="125" spans="1:26" x14ac:dyDescent="0.2">
      <c r="A125" s="1057"/>
      <c r="B125" s="328">
        <v>45492</v>
      </c>
      <c r="C125" s="432" t="str">
        <f t="shared" si="12"/>
        <v>(金)</v>
      </c>
      <c r="D125" s="531" t="s">
        <v>400</v>
      </c>
      <c r="E125" s="474" t="s">
        <v>24</v>
      </c>
      <c r="F125" s="475">
        <v>31.1</v>
      </c>
      <c r="G125" s="11">
        <v>25.7</v>
      </c>
      <c r="H125" s="225">
        <v>26</v>
      </c>
      <c r="I125" s="12">
        <v>3.1</v>
      </c>
      <c r="J125" s="223">
        <v>2.2999999999999998</v>
      </c>
      <c r="K125" s="11">
        <v>7.39</v>
      </c>
      <c r="L125" s="223">
        <v>7.4</v>
      </c>
      <c r="M125" s="12">
        <v>21.8</v>
      </c>
      <c r="N125" s="225">
        <v>23</v>
      </c>
      <c r="O125" s="606">
        <v>82.3</v>
      </c>
      <c r="P125" s="489">
        <v>89.8</v>
      </c>
      <c r="Q125" s="532">
        <v>8</v>
      </c>
      <c r="R125" s="478">
        <v>173</v>
      </c>
      <c r="S125" s="533">
        <v>0.22</v>
      </c>
      <c r="T125" s="564"/>
      <c r="U125" s="80"/>
      <c r="V125" s="3" t="s">
        <v>281</v>
      </c>
      <c r="W125" s="893" t="s">
        <v>313</v>
      </c>
      <c r="X125" s="251">
        <v>0.33</v>
      </c>
      <c r="Y125" s="254">
        <v>0.36</v>
      </c>
      <c r="Z125" s="255">
        <v>0.44</v>
      </c>
    </row>
    <row r="126" spans="1:26" x14ac:dyDescent="0.2">
      <c r="A126" s="1057"/>
      <c r="B126" s="328">
        <v>45493</v>
      </c>
      <c r="C126" s="432" t="str">
        <f t="shared" si="12"/>
        <v>(土)</v>
      </c>
      <c r="D126" s="531" t="s">
        <v>400</v>
      </c>
      <c r="E126" s="474">
        <v>96</v>
      </c>
      <c r="F126" s="475">
        <v>32.799999999999997</v>
      </c>
      <c r="G126" s="11">
        <v>25.8</v>
      </c>
      <c r="H126" s="225">
        <v>26.2</v>
      </c>
      <c r="I126" s="12">
        <v>2.4</v>
      </c>
      <c r="J126" s="223">
        <v>2.1</v>
      </c>
      <c r="K126" s="11">
        <v>7.39</v>
      </c>
      <c r="L126" s="223">
        <v>7.42</v>
      </c>
      <c r="M126" s="12">
        <v>23.1</v>
      </c>
      <c r="N126" s="225">
        <v>23.2</v>
      </c>
      <c r="O126" s="606" t="s">
        <v>24</v>
      </c>
      <c r="P126" s="489" t="s">
        <v>24</v>
      </c>
      <c r="Q126" s="532" t="s">
        <v>24</v>
      </c>
      <c r="R126" s="478" t="s">
        <v>24</v>
      </c>
      <c r="S126" s="533" t="s">
        <v>24</v>
      </c>
      <c r="T126" s="564"/>
      <c r="U126" s="80"/>
      <c r="V126" s="3" t="s">
        <v>195</v>
      </c>
      <c r="W126" s="893" t="s">
        <v>313</v>
      </c>
      <c r="X126" s="267">
        <v>0.7</v>
      </c>
      <c r="Y126" s="254">
        <v>0.66</v>
      </c>
      <c r="Z126" s="255">
        <v>0.99</v>
      </c>
    </row>
    <row r="127" spans="1:26" x14ac:dyDescent="0.2">
      <c r="A127" s="1057"/>
      <c r="B127" s="328">
        <v>45494</v>
      </c>
      <c r="C127" s="432" t="str">
        <f t="shared" si="12"/>
        <v>(日)</v>
      </c>
      <c r="D127" s="531" t="s">
        <v>400</v>
      </c>
      <c r="E127" s="474">
        <v>12</v>
      </c>
      <c r="F127" s="475">
        <v>31.5</v>
      </c>
      <c r="G127" s="11">
        <v>26</v>
      </c>
      <c r="H127" s="225">
        <v>26.4</v>
      </c>
      <c r="I127" s="12">
        <v>2.2999999999999998</v>
      </c>
      <c r="J127" s="223">
        <v>1.6</v>
      </c>
      <c r="K127" s="11">
        <v>7.42</v>
      </c>
      <c r="L127" s="223">
        <v>7.39</v>
      </c>
      <c r="M127" s="12">
        <v>23.1</v>
      </c>
      <c r="N127" s="225">
        <v>23.2</v>
      </c>
      <c r="O127" s="606" t="s">
        <v>24</v>
      </c>
      <c r="P127" s="489" t="s">
        <v>24</v>
      </c>
      <c r="Q127" s="532" t="s">
        <v>24</v>
      </c>
      <c r="R127" s="478" t="s">
        <v>24</v>
      </c>
      <c r="S127" s="533" t="s">
        <v>24</v>
      </c>
      <c r="T127" s="564"/>
      <c r="U127" s="80"/>
      <c r="V127" s="3" t="s">
        <v>196</v>
      </c>
      <c r="W127" s="893" t="s">
        <v>313</v>
      </c>
      <c r="X127" s="267">
        <v>5.6000000000000001E-2</v>
      </c>
      <c r="Y127" s="254">
        <v>5.3999999999999999E-2</v>
      </c>
      <c r="Z127" s="255">
        <v>0.112</v>
      </c>
    </row>
    <row r="128" spans="1:26" x14ac:dyDescent="0.2">
      <c r="A128" s="1057"/>
      <c r="B128" s="328">
        <v>45495</v>
      </c>
      <c r="C128" s="432" t="str">
        <f t="shared" si="12"/>
        <v>(月)</v>
      </c>
      <c r="D128" s="531" t="s">
        <v>400</v>
      </c>
      <c r="E128" s="474" t="s">
        <v>24</v>
      </c>
      <c r="F128" s="475">
        <v>32.5</v>
      </c>
      <c r="G128" s="11">
        <v>26.1</v>
      </c>
      <c r="H128" s="225">
        <v>26.5</v>
      </c>
      <c r="I128" s="12">
        <v>1.8</v>
      </c>
      <c r="J128" s="223">
        <v>1.5</v>
      </c>
      <c r="K128" s="11">
        <v>7.37</v>
      </c>
      <c r="L128" s="223">
        <v>7.43</v>
      </c>
      <c r="M128" s="12">
        <v>23</v>
      </c>
      <c r="N128" s="225">
        <v>23.2</v>
      </c>
      <c r="O128" s="606">
        <v>82.5</v>
      </c>
      <c r="P128" s="489">
        <v>88</v>
      </c>
      <c r="Q128" s="532">
        <v>7.9</v>
      </c>
      <c r="R128" s="478">
        <v>156</v>
      </c>
      <c r="S128" s="533">
        <v>0.14000000000000001</v>
      </c>
      <c r="T128" s="564"/>
      <c r="U128" s="80"/>
      <c r="V128" s="3" t="s">
        <v>197</v>
      </c>
      <c r="W128" s="893" t="s">
        <v>313</v>
      </c>
      <c r="X128" s="275">
        <v>16.7</v>
      </c>
      <c r="Y128" s="252">
        <v>16.5</v>
      </c>
      <c r="Z128" s="253">
        <v>15.7</v>
      </c>
    </row>
    <row r="129" spans="1:26" x14ac:dyDescent="0.2">
      <c r="A129" s="1057"/>
      <c r="B129" s="328">
        <v>45496</v>
      </c>
      <c r="C129" s="432" t="str">
        <f t="shared" si="12"/>
        <v>(火)</v>
      </c>
      <c r="D129" s="531" t="s">
        <v>400</v>
      </c>
      <c r="E129" s="474" t="s">
        <v>24</v>
      </c>
      <c r="F129" s="475">
        <v>33.6</v>
      </c>
      <c r="G129" s="11">
        <v>26.3</v>
      </c>
      <c r="H129" s="225">
        <v>26.7</v>
      </c>
      <c r="I129" s="12">
        <v>2.2000000000000002</v>
      </c>
      <c r="J129" s="223">
        <v>2</v>
      </c>
      <c r="K129" s="11">
        <v>7.4</v>
      </c>
      <c r="L129" s="223">
        <v>7.44</v>
      </c>
      <c r="M129" s="12">
        <v>23</v>
      </c>
      <c r="N129" s="225">
        <v>23.2</v>
      </c>
      <c r="O129" s="606">
        <v>81.900000000000006</v>
      </c>
      <c r="P129" s="489">
        <v>87.6</v>
      </c>
      <c r="Q129" s="532">
        <v>8</v>
      </c>
      <c r="R129" s="478">
        <v>153</v>
      </c>
      <c r="S129" s="533">
        <v>0.11</v>
      </c>
      <c r="T129" s="564"/>
      <c r="U129" s="80"/>
      <c r="V129" s="3" t="s">
        <v>17</v>
      </c>
      <c r="W129" s="893" t="s">
        <v>313</v>
      </c>
      <c r="X129" s="275">
        <v>20.399999999999999</v>
      </c>
      <c r="Y129" s="252">
        <v>20.3</v>
      </c>
      <c r="Z129" s="253">
        <v>29.2</v>
      </c>
    </row>
    <row r="130" spans="1:26" x14ac:dyDescent="0.2">
      <c r="A130" s="1057"/>
      <c r="B130" s="328">
        <v>45497</v>
      </c>
      <c r="C130" s="432" t="str">
        <f t="shared" si="12"/>
        <v>(水)</v>
      </c>
      <c r="D130" s="531" t="s">
        <v>400</v>
      </c>
      <c r="E130" s="474" t="s">
        <v>24</v>
      </c>
      <c r="F130" s="475">
        <v>34.200000000000003</v>
      </c>
      <c r="G130" s="11">
        <v>26.5</v>
      </c>
      <c r="H130" s="225">
        <v>26.9</v>
      </c>
      <c r="I130" s="12">
        <v>2.1</v>
      </c>
      <c r="J130" s="223">
        <v>1.7</v>
      </c>
      <c r="K130" s="11">
        <v>7.43</v>
      </c>
      <c r="L130" s="223">
        <v>7.44</v>
      </c>
      <c r="M130" s="12">
        <v>22.8</v>
      </c>
      <c r="N130" s="225">
        <v>23</v>
      </c>
      <c r="O130" s="606">
        <v>81.2</v>
      </c>
      <c r="P130" s="489">
        <v>88.2</v>
      </c>
      <c r="Q130" s="532">
        <v>8</v>
      </c>
      <c r="R130" s="478">
        <v>162</v>
      </c>
      <c r="S130" s="533">
        <v>0.12</v>
      </c>
      <c r="T130" s="564"/>
      <c r="U130" s="80"/>
      <c r="V130" s="3" t="s">
        <v>198</v>
      </c>
      <c r="W130" s="893" t="s">
        <v>184</v>
      </c>
      <c r="X130" s="251">
        <v>10</v>
      </c>
      <c r="Y130" s="256">
        <v>8</v>
      </c>
      <c r="Z130" s="257">
        <v>17</v>
      </c>
    </row>
    <row r="131" spans="1:26" x14ac:dyDescent="0.2">
      <c r="A131" s="1057"/>
      <c r="B131" s="328">
        <v>45498</v>
      </c>
      <c r="C131" s="432" t="str">
        <f t="shared" si="12"/>
        <v>(木)</v>
      </c>
      <c r="D131" s="531" t="s">
        <v>400</v>
      </c>
      <c r="E131" s="474" t="s">
        <v>24</v>
      </c>
      <c r="F131" s="475">
        <v>32.4</v>
      </c>
      <c r="G131" s="11">
        <v>26.8</v>
      </c>
      <c r="H131" s="225">
        <v>27.2</v>
      </c>
      <c r="I131" s="12">
        <v>2.2000000000000002</v>
      </c>
      <c r="J131" s="223">
        <v>1.6</v>
      </c>
      <c r="K131" s="11">
        <v>7.45</v>
      </c>
      <c r="L131" s="223">
        <v>7.45</v>
      </c>
      <c r="M131" s="12">
        <v>22.6</v>
      </c>
      <c r="N131" s="225">
        <v>22.8</v>
      </c>
      <c r="O131" s="606">
        <v>80.8</v>
      </c>
      <c r="P131" s="489">
        <v>87.2</v>
      </c>
      <c r="Q131" s="532">
        <v>7.8</v>
      </c>
      <c r="R131" s="478">
        <v>160</v>
      </c>
      <c r="S131" s="533">
        <v>0.11</v>
      </c>
      <c r="T131" s="564"/>
      <c r="U131" s="80"/>
      <c r="V131" s="3" t="s">
        <v>199</v>
      </c>
      <c r="W131" s="893" t="s">
        <v>313</v>
      </c>
      <c r="X131" s="251">
        <v>7</v>
      </c>
      <c r="Y131" s="256">
        <v>4</v>
      </c>
      <c r="Z131" s="257">
        <v>18</v>
      </c>
    </row>
    <row r="132" spans="1:26" x14ac:dyDescent="0.2">
      <c r="A132" s="1057"/>
      <c r="B132" s="328">
        <v>45499</v>
      </c>
      <c r="C132" s="432" t="str">
        <f t="shared" si="12"/>
        <v>(金)</v>
      </c>
      <c r="D132" s="531" t="s">
        <v>400</v>
      </c>
      <c r="E132" s="474" t="s">
        <v>24</v>
      </c>
      <c r="F132" s="475">
        <v>31.2</v>
      </c>
      <c r="G132" s="11">
        <v>27.1</v>
      </c>
      <c r="H132" s="225">
        <v>27.3</v>
      </c>
      <c r="I132" s="12">
        <v>2.1</v>
      </c>
      <c r="J132" s="223">
        <v>1.5</v>
      </c>
      <c r="K132" s="11">
        <v>7.46</v>
      </c>
      <c r="L132" s="223">
        <v>7.45</v>
      </c>
      <c r="M132" s="12">
        <v>22.6</v>
      </c>
      <c r="N132" s="225">
        <v>22.7</v>
      </c>
      <c r="O132" s="606">
        <v>82.1</v>
      </c>
      <c r="P132" s="489">
        <v>86.2</v>
      </c>
      <c r="Q132" s="532">
        <v>8</v>
      </c>
      <c r="R132" s="478">
        <v>138</v>
      </c>
      <c r="S132" s="533">
        <v>0.12</v>
      </c>
      <c r="T132" s="564"/>
      <c r="U132" s="80"/>
      <c r="V132" s="3"/>
      <c r="W132" s="893"/>
      <c r="X132" s="294"/>
      <c r="Y132" s="295"/>
      <c r="Z132" s="296"/>
    </row>
    <row r="133" spans="1:26" x14ac:dyDescent="0.2">
      <c r="A133" s="1057"/>
      <c r="B133" s="328">
        <v>45500</v>
      </c>
      <c r="C133" s="432" t="str">
        <f t="shared" si="12"/>
        <v>(土)</v>
      </c>
      <c r="D133" s="531" t="s">
        <v>401</v>
      </c>
      <c r="E133" s="474" t="s">
        <v>24</v>
      </c>
      <c r="F133" s="475">
        <v>33.299999999999997</v>
      </c>
      <c r="G133" s="11">
        <v>27.2</v>
      </c>
      <c r="H133" s="225">
        <v>27.6</v>
      </c>
      <c r="I133" s="12">
        <v>1.9</v>
      </c>
      <c r="J133" s="223">
        <v>1.2</v>
      </c>
      <c r="K133" s="11">
        <v>7.45</v>
      </c>
      <c r="L133" s="223">
        <v>7.48</v>
      </c>
      <c r="M133" s="12">
        <v>22.8</v>
      </c>
      <c r="N133" s="225">
        <v>22.8</v>
      </c>
      <c r="O133" s="606" t="s">
        <v>24</v>
      </c>
      <c r="P133" s="489" t="s">
        <v>24</v>
      </c>
      <c r="Q133" s="532" t="s">
        <v>24</v>
      </c>
      <c r="R133" s="478" t="s">
        <v>24</v>
      </c>
      <c r="S133" s="533" t="s">
        <v>24</v>
      </c>
      <c r="T133" s="564"/>
      <c r="U133" s="80"/>
      <c r="V133" s="3"/>
      <c r="W133" s="893"/>
      <c r="X133" s="294"/>
      <c r="Y133" s="295"/>
      <c r="Z133" s="296"/>
    </row>
    <row r="134" spans="1:26" x14ac:dyDescent="0.2">
      <c r="A134" s="1057"/>
      <c r="B134" s="328">
        <v>45501</v>
      </c>
      <c r="C134" s="432" t="str">
        <f t="shared" si="12"/>
        <v>(日)</v>
      </c>
      <c r="D134" s="531" t="s">
        <v>400</v>
      </c>
      <c r="E134" s="474" t="s">
        <v>24</v>
      </c>
      <c r="F134" s="475">
        <v>32.6</v>
      </c>
      <c r="G134" s="11">
        <v>27.4</v>
      </c>
      <c r="H134" s="225">
        <v>27.7</v>
      </c>
      <c r="I134" s="12">
        <v>1.8</v>
      </c>
      <c r="J134" s="223">
        <v>1.2</v>
      </c>
      <c r="K134" s="11">
        <v>7.48</v>
      </c>
      <c r="L134" s="223">
        <v>7.47</v>
      </c>
      <c r="M134" s="12">
        <v>22.9</v>
      </c>
      <c r="N134" s="225">
        <v>22.9</v>
      </c>
      <c r="O134" s="606" t="s">
        <v>24</v>
      </c>
      <c r="P134" s="489" t="s">
        <v>24</v>
      </c>
      <c r="Q134" s="532" t="s">
        <v>24</v>
      </c>
      <c r="R134" s="478" t="s">
        <v>24</v>
      </c>
      <c r="S134" s="533" t="s">
        <v>24</v>
      </c>
      <c r="T134" s="564"/>
      <c r="U134" s="80"/>
      <c r="V134" s="291"/>
      <c r="W134" s="344"/>
      <c r="X134" s="297"/>
      <c r="Y134" s="298"/>
      <c r="Z134" s="299"/>
    </row>
    <row r="135" spans="1:26" x14ac:dyDescent="0.2">
      <c r="A135" s="1057"/>
      <c r="B135" s="328">
        <v>45502</v>
      </c>
      <c r="C135" s="432" t="str">
        <f t="shared" si="12"/>
        <v>(月)</v>
      </c>
      <c r="D135" s="531" t="s">
        <v>400</v>
      </c>
      <c r="E135" s="474" t="s">
        <v>24</v>
      </c>
      <c r="F135" s="475">
        <v>34.6</v>
      </c>
      <c r="G135" s="11">
        <v>27.6</v>
      </c>
      <c r="H135" s="225">
        <v>27.9</v>
      </c>
      <c r="I135" s="12">
        <v>1.5</v>
      </c>
      <c r="J135" s="223">
        <v>1</v>
      </c>
      <c r="K135" s="11">
        <v>7.47</v>
      </c>
      <c r="L135" s="223">
        <v>7.47</v>
      </c>
      <c r="M135" s="12">
        <v>23.1</v>
      </c>
      <c r="N135" s="225">
        <v>23.1</v>
      </c>
      <c r="O135" s="606">
        <v>82.9</v>
      </c>
      <c r="P135" s="489">
        <v>88.2</v>
      </c>
      <c r="Q135" s="532">
        <v>7.9</v>
      </c>
      <c r="R135" s="478">
        <v>158</v>
      </c>
      <c r="S135" s="533">
        <v>7.0000000000000007E-2</v>
      </c>
      <c r="T135" s="564"/>
      <c r="U135" s="80"/>
      <c r="V135" s="9" t="s">
        <v>23</v>
      </c>
      <c r="W135" s="82" t="s">
        <v>24</v>
      </c>
      <c r="X135" s="1"/>
      <c r="Y135" s="1"/>
      <c r="Z135" s="333" t="s">
        <v>24</v>
      </c>
    </row>
    <row r="136" spans="1:26" x14ac:dyDescent="0.2">
      <c r="A136" s="1057"/>
      <c r="B136" s="328">
        <v>45503</v>
      </c>
      <c r="C136" s="432" t="str">
        <f t="shared" si="12"/>
        <v>(火)</v>
      </c>
      <c r="D136" s="531" t="s">
        <v>400</v>
      </c>
      <c r="E136" s="474">
        <v>5.5</v>
      </c>
      <c r="F136" s="475">
        <v>33.799999999999997</v>
      </c>
      <c r="G136" s="11">
        <v>27.6</v>
      </c>
      <c r="H136" s="225">
        <v>27.9</v>
      </c>
      <c r="I136" s="12">
        <v>1.3</v>
      </c>
      <c r="J136" s="223">
        <v>0.7</v>
      </c>
      <c r="K136" s="11">
        <v>7.46</v>
      </c>
      <c r="L136" s="223">
        <v>7.47</v>
      </c>
      <c r="M136" s="12">
        <v>23</v>
      </c>
      <c r="N136" s="225">
        <v>23.2</v>
      </c>
      <c r="O136" s="606">
        <v>82.5</v>
      </c>
      <c r="P136" s="489">
        <v>89</v>
      </c>
      <c r="Q136" s="532">
        <v>8</v>
      </c>
      <c r="R136" s="478">
        <v>130</v>
      </c>
      <c r="S136" s="533">
        <v>7.0000000000000007E-2</v>
      </c>
      <c r="T136" s="564"/>
      <c r="U136" s="80"/>
      <c r="V136" s="719" t="s">
        <v>302</v>
      </c>
      <c r="W136" s="720"/>
      <c r="X136" s="720"/>
      <c r="Y136" s="720"/>
      <c r="Z136" s="721"/>
    </row>
    <row r="137" spans="1:26" x14ac:dyDescent="0.2">
      <c r="A137" s="1057"/>
      <c r="B137" s="328">
        <v>45504</v>
      </c>
      <c r="C137" s="432" t="str">
        <f t="shared" si="12"/>
        <v>(水)</v>
      </c>
      <c r="D137" s="544" t="s">
        <v>400</v>
      </c>
      <c r="E137" s="497" t="s">
        <v>24</v>
      </c>
      <c r="F137" s="535">
        <v>30.9</v>
      </c>
      <c r="G137" s="366">
        <v>27.7</v>
      </c>
      <c r="H137" s="300">
        <v>28</v>
      </c>
      <c r="I137" s="537">
        <v>1.2</v>
      </c>
      <c r="J137" s="536">
        <v>0.7</v>
      </c>
      <c r="K137" s="366">
        <v>7.44</v>
      </c>
      <c r="L137" s="300">
        <v>7.45</v>
      </c>
      <c r="M137" s="537">
        <v>23.3</v>
      </c>
      <c r="N137" s="536">
        <v>23.4</v>
      </c>
      <c r="O137" s="659">
        <v>84.5</v>
      </c>
      <c r="P137" s="735">
        <v>90.8</v>
      </c>
      <c r="Q137" s="539">
        <v>8.1999999999999993</v>
      </c>
      <c r="R137" s="540">
        <v>133</v>
      </c>
      <c r="S137" s="541">
        <v>0.09</v>
      </c>
      <c r="T137" s="517"/>
      <c r="U137" s="80"/>
      <c r="V137" s="719" t="s">
        <v>336</v>
      </c>
      <c r="W137" s="720"/>
      <c r="X137" s="720"/>
      <c r="Y137" s="720"/>
      <c r="Z137" s="721"/>
    </row>
    <row r="138" spans="1:26" s="1" customFormat="1" ht="13.5" customHeight="1" x14ac:dyDescent="0.2">
      <c r="A138" s="1057"/>
      <c r="B138" s="1043" t="s">
        <v>239</v>
      </c>
      <c r="C138" s="1043"/>
      <c r="D138" s="479"/>
      <c r="E138" s="464">
        <f>MAX(E107:E137)</f>
        <v>96</v>
      </c>
      <c r="F138" s="480">
        <f t="shared" ref="F138:T138" si="13">IF(COUNT(F107:F137)=0,"",MAX(F107:F137))</f>
        <v>34.6</v>
      </c>
      <c r="G138" s="10">
        <f t="shared" si="13"/>
        <v>27.7</v>
      </c>
      <c r="H138" s="222">
        <f t="shared" si="13"/>
        <v>28</v>
      </c>
      <c r="I138" s="466">
        <f t="shared" si="13"/>
        <v>8.9</v>
      </c>
      <c r="J138" s="467">
        <f t="shared" si="13"/>
        <v>6</v>
      </c>
      <c r="K138" s="10">
        <f t="shared" si="13"/>
        <v>7.64</v>
      </c>
      <c r="L138" s="222">
        <f t="shared" si="13"/>
        <v>7.63</v>
      </c>
      <c r="M138" s="466">
        <f t="shared" si="13"/>
        <v>23.3</v>
      </c>
      <c r="N138" s="467">
        <f t="shared" si="13"/>
        <v>23.4</v>
      </c>
      <c r="O138" s="598">
        <f t="shared" si="13"/>
        <v>84.5</v>
      </c>
      <c r="P138" s="482">
        <f t="shared" si="13"/>
        <v>91</v>
      </c>
      <c r="Q138" s="518">
        <f t="shared" si="13"/>
        <v>9.3000000000000007</v>
      </c>
      <c r="R138" s="484">
        <f t="shared" si="13"/>
        <v>192</v>
      </c>
      <c r="S138" s="485">
        <f t="shared" si="13"/>
        <v>0.39</v>
      </c>
      <c r="T138" s="486" t="str">
        <f t="shared" si="13"/>
        <v/>
      </c>
      <c r="U138" s="81"/>
      <c r="V138" s="722"/>
      <c r="W138" s="892"/>
      <c r="X138" s="723"/>
      <c r="Y138" s="723"/>
      <c r="Z138" s="724"/>
    </row>
    <row r="139" spans="1:26" s="1" customFormat="1" ht="13.5" customHeight="1" x14ac:dyDescent="0.2">
      <c r="A139" s="1057"/>
      <c r="B139" s="1044" t="s">
        <v>240</v>
      </c>
      <c r="C139" s="1044"/>
      <c r="D139" s="233"/>
      <c r="E139" s="234"/>
      <c r="F139" s="487">
        <f t="shared" ref="F139:S139" si="14">IF(COUNT(F107:F137)=0,"",MIN(F107:F137))</f>
        <v>24.9</v>
      </c>
      <c r="G139" s="11">
        <f t="shared" si="14"/>
        <v>22.9</v>
      </c>
      <c r="H139" s="223">
        <f t="shared" si="14"/>
        <v>23.3</v>
      </c>
      <c r="I139" s="12">
        <f t="shared" si="14"/>
        <v>1.2</v>
      </c>
      <c r="J139" s="225">
        <f t="shared" si="14"/>
        <v>0.7</v>
      </c>
      <c r="K139" s="11">
        <f t="shared" si="14"/>
        <v>7.35</v>
      </c>
      <c r="L139" s="223">
        <f t="shared" si="14"/>
        <v>7.36</v>
      </c>
      <c r="M139" s="12">
        <f t="shared" si="14"/>
        <v>21.4</v>
      </c>
      <c r="N139" s="225">
        <f t="shared" si="14"/>
        <v>21.4</v>
      </c>
      <c r="O139" s="606">
        <f t="shared" si="14"/>
        <v>78.599999999999994</v>
      </c>
      <c r="P139" s="489">
        <f t="shared" si="14"/>
        <v>86</v>
      </c>
      <c r="Q139" s="490">
        <f t="shared" si="14"/>
        <v>7.8</v>
      </c>
      <c r="R139" s="491">
        <f t="shared" si="14"/>
        <v>128</v>
      </c>
      <c r="S139" s="492">
        <f t="shared" si="14"/>
        <v>7.0000000000000007E-2</v>
      </c>
      <c r="T139" s="493"/>
      <c r="U139" s="81"/>
      <c r="V139" s="722"/>
      <c r="W139" s="892"/>
      <c r="X139" s="723"/>
      <c r="Y139" s="723"/>
      <c r="Z139" s="724"/>
    </row>
    <row r="140" spans="1:26" s="1" customFormat="1" ht="13.5" customHeight="1" x14ac:dyDescent="0.2">
      <c r="A140" s="1057"/>
      <c r="B140" s="1044" t="s">
        <v>241</v>
      </c>
      <c r="C140" s="1044"/>
      <c r="D140" s="233"/>
      <c r="E140" s="235"/>
      <c r="F140" s="494">
        <f t="shared" ref="F140:S140" si="15">IF(COUNT(F107:F137)=0,"",AVERAGE(F107:F137))</f>
        <v>30.696774193548386</v>
      </c>
      <c r="G140" s="309">
        <f t="shared" si="15"/>
        <v>25.522580645161295</v>
      </c>
      <c r="H140" s="510">
        <f t="shared" si="15"/>
        <v>25.861290322580643</v>
      </c>
      <c r="I140" s="511">
        <f t="shared" si="15"/>
        <v>3.0709677419354837</v>
      </c>
      <c r="J140" s="512">
        <f t="shared" si="15"/>
        <v>2.1225806451612907</v>
      </c>
      <c r="K140" s="309">
        <f t="shared" si="15"/>
        <v>7.4674193548387082</v>
      </c>
      <c r="L140" s="510">
        <f t="shared" si="15"/>
        <v>7.4641935483870938</v>
      </c>
      <c r="M140" s="511">
        <f t="shared" si="15"/>
        <v>22.387096774193552</v>
      </c>
      <c r="N140" s="512">
        <f t="shared" si="15"/>
        <v>22.548387096774192</v>
      </c>
      <c r="O140" s="647">
        <f t="shared" si="15"/>
        <v>81.940909090909088</v>
      </c>
      <c r="P140" s="733">
        <f t="shared" si="15"/>
        <v>88.427272727272737</v>
      </c>
      <c r="Q140" s="520">
        <f t="shared" si="15"/>
        <v>8.5545454545454547</v>
      </c>
      <c r="R140" s="521">
        <f t="shared" si="15"/>
        <v>157.09090909090909</v>
      </c>
      <c r="S140" s="522">
        <f t="shared" si="15"/>
        <v>0.15999999999999998</v>
      </c>
      <c r="T140" s="523"/>
      <c r="U140" s="81"/>
      <c r="V140" s="722"/>
      <c r="W140" s="892"/>
      <c r="X140" s="723"/>
      <c r="Y140" s="723"/>
      <c r="Z140" s="724"/>
    </row>
    <row r="141" spans="1:26" s="1" customFormat="1" ht="13.5" customHeight="1" x14ac:dyDescent="0.2">
      <c r="A141" s="1057"/>
      <c r="B141" s="1045" t="s">
        <v>242</v>
      </c>
      <c r="C141" s="1045"/>
      <c r="D141" s="496"/>
      <c r="E141" s="497">
        <f>SUM(E107:E137)</f>
        <v>166</v>
      </c>
      <c r="F141" s="236"/>
      <c r="G141" s="236"/>
      <c r="H141" s="388"/>
      <c r="I141" s="236"/>
      <c r="J141" s="388"/>
      <c r="K141" s="499"/>
      <c r="L141" s="500"/>
      <c r="M141" s="524"/>
      <c r="N141" s="525"/>
      <c r="O141" s="633"/>
      <c r="P141" s="504"/>
      <c r="Q141" s="527"/>
      <c r="R141" s="238"/>
      <c r="S141" s="239"/>
      <c r="T141" s="734">
        <f>SUM(T107:T137)</f>
        <v>0</v>
      </c>
      <c r="U141" s="81"/>
      <c r="V141" s="588"/>
      <c r="W141" s="895"/>
      <c r="X141" s="589"/>
      <c r="Y141" s="589"/>
      <c r="Z141" s="332"/>
    </row>
    <row r="142" spans="1:26" ht="13.5" customHeight="1" x14ac:dyDescent="0.2">
      <c r="A142" s="1102" t="s">
        <v>215</v>
      </c>
      <c r="B142" s="327">
        <v>45505</v>
      </c>
      <c r="C142" s="431" t="str">
        <f>IF(B142="","",IF(WEEKDAY(B142)=1,"(日)",IF(WEEKDAY(B142)=2,"(月)",IF(WEEKDAY(B142)=3,"(火)",IF(WEEKDAY(B142)=4,"(水)",IF(WEEKDAY(B142)=5,"(木)",IF(WEEKDAY(B142)=6,"(金)","(土)")))))))</f>
        <v>(木)</v>
      </c>
      <c r="D142" s="529" t="s">
        <v>400</v>
      </c>
      <c r="E142" s="464" t="s">
        <v>24</v>
      </c>
      <c r="F142" s="465">
        <v>30.3</v>
      </c>
      <c r="G142" s="10">
        <v>27.8</v>
      </c>
      <c r="H142" s="467">
        <v>28</v>
      </c>
      <c r="I142" s="466">
        <v>1.1000000000000001</v>
      </c>
      <c r="J142" s="222">
        <v>0.6</v>
      </c>
      <c r="K142" s="10">
        <v>7.42</v>
      </c>
      <c r="L142" s="222">
        <v>7.45</v>
      </c>
      <c r="M142" s="466">
        <v>23.4</v>
      </c>
      <c r="N142" s="467">
        <v>23.6</v>
      </c>
      <c r="O142" s="598">
        <v>85.3</v>
      </c>
      <c r="P142" s="482">
        <v>91.8</v>
      </c>
      <c r="Q142" s="518">
        <v>7.8</v>
      </c>
      <c r="R142" s="472">
        <v>136</v>
      </c>
      <c r="S142" s="530">
        <v>7.0000000000000007E-2</v>
      </c>
      <c r="T142" s="731"/>
      <c r="U142" s="80"/>
      <c r="V142" s="395" t="s">
        <v>286</v>
      </c>
      <c r="W142" s="427"/>
      <c r="X142" s="397">
        <v>45505</v>
      </c>
      <c r="Y142" s="428"/>
      <c r="Z142" s="429"/>
    </row>
    <row r="143" spans="1:26" x14ac:dyDescent="0.2">
      <c r="A143" s="1102"/>
      <c r="B143" s="328">
        <v>45506</v>
      </c>
      <c r="C143" s="432" t="str">
        <f t="shared" ref="C143:C172" si="16">IF(B143="","",IF(WEEKDAY(B143)=1,"(日)",IF(WEEKDAY(B143)=2,"(月)",IF(WEEKDAY(B143)=3,"(火)",IF(WEEKDAY(B143)=4,"(水)",IF(WEEKDAY(B143)=5,"(木)",IF(WEEKDAY(B143)=6,"(金)","(土)")))))))</f>
        <v>(金)</v>
      </c>
      <c r="D143" s="531" t="s">
        <v>401</v>
      </c>
      <c r="E143" s="474" t="s">
        <v>24</v>
      </c>
      <c r="F143" s="475">
        <v>29.9</v>
      </c>
      <c r="G143" s="11">
        <v>27.8</v>
      </c>
      <c r="H143" s="225">
        <v>28.1</v>
      </c>
      <c r="I143" s="12">
        <v>1.1000000000000001</v>
      </c>
      <c r="J143" s="223">
        <v>0.6</v>
      </c>
      <c r="K143" s="11">
        <v>7.42</v>
      </c>
      <c r="L143" s="223">
        <v>7.42</v>
      </c>
      <c r="M143" s="12">
        <v>23.7</v>
      </c>
      <c r="N143" s="225">
        <v>24</v>
      </c>
      <c r="O143" s="606">
        <v>84.5</v>
      </c>
      <c r="P143" s="489">
        <v>93.2</v>
      </c>
      <c r="Q143" s="532">
        <v>7.8</v>
      </c>
      <c r="R143" s="478">
        <v>193</v>
      </c>
      <c r="S143" s="533">
        <v>0.13</v>
      </c>
      <c r="T143" s="564"/>
      <c r="U143" s="80"/>
      <c r="V143" s="343" t="s">
        <v>2</v>
      </c>
      <c r="W143" s="344" t="s">
        <v>305</v>
      </c>
      <c r="X143" s="370">
        <v>30.3</v>
      </c>
      <c r="Y143" s="355"/>
      <c r="Z143" s="348"/>
    </row>
    <row r="144" spans="1:26" x14ac:dyDescent="0.2">
      <c r="A144" s="1102"/>
      <c r="B144" s="328">
        <v>45507</v>
      </c>
      <c r="C144" s="432" t="str">
        <f t="shared" si="16"/>
        <v>(土)</v>
      </c>
      <c r="D144" s="531" t="s">
        <v>400</v>
      </c>
      <c r="E144" s="474" t="s">
        <v>24</v>
      </c>
      <c r="F144" s="475">
        <v>31.2</v>
      </c>
      <c r="G144" s="11">
        <v>27.9</v>
      </c>
      <c r="H144" s="225">
        <v>28.2</v>
      </c>
      <c r="I144" s="12">
        <v>1.1000000000000001</v>
      </c>
      <c r="J144" s="223">
        <v>0.6</v>
      </c>
      <c r="K144" s="11">
        <v>7.42</v>
      </c>
      <c r="L144" s="223">
        <v>7.43</v>
      </c>
      <c r="M144" s="12">
        <v>24.1</v>
      </c>
      <c r="N144" s="225">
        <v>24.3</v>
      </c>
      <c r="O144" s="606" t="s">
        <v>24</v>
      </c>
      <c r="P144" s="489" t="s">
        <v>24</v>
      </c>
      <c r="Q144" s="532" t="s">
        <v>24</v>
      </c>
      <c r="R144" s="478" t="s">
        <v>24</v>
      </c>
      <c r="S144" s="533" t="s">
        <v>24</v>
      </c>
      <c r="T144" s="564"/>
      <c r="U144" s="80"/>
      <c r="V144" s="4" t="s">
        <v>19</v>
      </c>
      <c r="W144" s="5" t="s">
        <v>20</v>
      </c>
      <c r="X144" s="40" t="s">
        <v>21</v>
      </c>
      <c r="Y144" s="245" t="s">
        <v>22</v>
      </c>
      <c r="Z144" s="242" t="s">
        <v>278</v>
      </c>
    </row>
    <row r="145" spans="1:26" x14ac:dyDescent="0.2">
      <c r="A145" s="1102"/>
      <c r="B145" s="328">
        <v>45508</v>
      </c>
      <c r="C145" s="432" t="str">
        <f t="shared" si="16"/>
        <v>(日)</v>
      </c>
      <c r="D145" s="531" t="s">
        <v>400</v>
      </c>
      <c r="E145" s="474" t="s">
        <v>24</v>
      </c>
      <c r="F145" s="475">
        <v>32.1</v>
      </c>
      <c r="G145" s="11">
        <v>28.1</v>
      </c>
      <c r="H145" s="225">
        <v>28.3</v>
      </c>
      <c r="I145" s="12">
        <v>0.9</v>
      </c>
      <c r="J145" s="223">
        <v>0.5</v>
      </c>
      <c r="K145" s="11">
        <v>7.39</v>
      </c>
      <c r="L145" s="223">
        <v>7.44</v>
      </c>
      <c r="M145" s="12">
        <v>24.4</v>
      </c>
      <c r="N145" s="225">
        <v>24.1</v>
      </c>
      <c r="O145" s="606" t="s">
        <v>24</v>
      </c>
      <c r="P145" s="489" t="s">
        <v>24</v>
      </c>
      <c r="Q145" s="532" t="s">
        <v>24</v>
      </c>
      <c r="R145" s="478" t="s">
        <v>24</v>
      </c>
      <c r="S145" s="533" t="s">
        <v>24</v>
      </c>
      <c r="T145" s="564"/>
      <c r="U145" s="80"/>
      <c r="V145" s="2" t="s">
        <v>182</v>
      </c>
      <c r="W145" s="396" t="s">
        <v>11</v>
      </c>
      <c r="X145" s="301">
        <v>27.8</v>
      </c>
      <c r="Y145" s="246">
        <v>28</v>
      </c>
      <c r="Z145" s="277">
        <v>31.8</v>
      </c>
    </row>
    <row r="146" spans="1:26" x14ac:dyDescent="0.2">
      <c r="A146" s="1102"/>
      <c r="B146" s="328">
        <v>45509</v>
      </c>
      <c r="C146" s="432" t="str">
        <f t="shared" si="16"/>
        <v>(月)</v>
      </c>
      <c r="D146" s="531" t="s">
        <v>400</v>
      </c>
      <c r="E146" s="474" t="s">
        <v>24</v>
      </c>
      <c r="F146" s="475">
        <v>32.4</v>
      </c>
      <c r="G146" s="11">
        <v>28.2</v>
      </c>
      <c r="H146" s="225">
        <v>28.4</v>
      </c>
      <c r="I146" s="12">
        <v>0.9</v>
      </c>
      <c r="J146" s="223">
        <v>0.5</v>
      </c>
      <c r="K146" s="11">
        <v>7.45</v>
      </c>
      <c r="L146" s="223">
        <v>7.43</v>
      </c>
      <c r="M146" s="12">
        <v>24.7</v>
      </c>
      <c r="N146" s="225">
        <v>24.3</v>
      </c>
      <c r="O146" s="606">
        <v>88.8</v>
      </c>
      <c r="P146" s="489">
        <v>95</v>
      </c>
      <c r="Q146" s="532">
        <v>7.9</v>
      </c>
      <c r="R146" s="478">
        <v>178</v>
      </c>
      <c r="S146" s="533">
        <v>0.08</v>
      </c>
      <c r="T146" s="564"/>
      <c r="U146" s="80"/>
      <c r="V146" s="3" t="s">
        <v>183</v>
      </c>
      <c r="W146" s="893" t="s">
        <v>184</v>
      </c>
      <c r="X146" s="302">
        <v>1.1000000000000001</v>
      </c>
      <c r="Y146" s="247">
        <v>0.6</v>
      </c>
      <c r="Z146" s="253">
        <v>6.1</v>
      </c>
    </row>
    <row r="147" spans="1:26" x14ac:dyDescent="0.2">
      <c r="A147" s="1102"/>
      <c r="B147" s="328">
        <v>45510</v>
      </c>
      <c r="C147" s="432" t="str">
        <f t="shared" si="16"/>
        <v>(火)</v>
      </c>
      <c r="D147" s="531" t="s">
        <v>400</v>
      </c>
      <c r="E147" s="474" t="s">
        <v>24</v>
      </c>
      <c r="F147" s="475">
        <v>30.9</v>
      </c>
      <c r="G147" s="11">
        <v>28.2</v>
      </c>
      <c r="H147" s="225">
        <v>28.5</v>
      </c>
      <c r="I147" s="12">
        <v>1.1000000000000001</v>
      </c>
      <c r="J147" s="223">
        <v>0.7</v>
      </c>
      <c r="K147" s="11">
        <v>7.46</v>
      </c>
      <c r="L147" s="223">
        <v>7.43</v>
      </c>
      <c r="M147" s="12">
        <v>24.8</v>
      </c>
      <c r="N147" s="225">
        <v>24.9</v>
      </c>
      <c r="O147" s="606">
        <v>88.4</v>
      </c>
      <c r="P147" s="489">
        <v>95.2</v>
      </c>
      <c r="Q147" s="532">
        <v>7.9</v>
      </c>
      <c r="R147" s="478">
        <v>178</v>
      </c>
      <c r="S147" s="533">
        <v>0.06</v>
      </c>
      <c r="T147" s="564"/>
      <c r="U147" s="80"/>
      <c r="V147" s="3" t="s">
        <v>12</v>
      </c>
      <c r="W147" s="893"/>
      <c r="X147" s="302">
        <v>7.42</v>
      </c>
      <c r="Y147" s="247">
        <v>7.45</v>
      </c>
      <c r="Z147" s="253">
        <v>8.7200000000000006</v>
      </c>
    </row>
    <row r="148" spans="1:26" x14ac:dyDescent="0.2">
      <c r="A148" s="1102"/>
      <c r="B148" s="328">
        <v>45511</v>
      </c>
      <c r="C148" s="432" t="str">
        <f t="shared" si="16"/>
        <v>(水)</v>
      </c>
      <c r="D148" s="531" t="s">
        <v>401</v>
      </c>
      <c r="E148" s="474" t="s">
        <v>24</v>
      </c>
      <c r="F148" s="475">
        <v>30.3</v>
      </c>
      <c r="G148" s="11">
        <v>28.3</v>
      </c>
      <c r="H148" s="225">
        <v>28.5</v>
      </c>
      <c r="I148" s="12">
        <v>1.1000000000000001</v>
      </c>
      <c r="J148" s="223">
        <v>0.7</v>
      </c>
      <c r="K148" s="11">
        <v>7.48</v>
      </c>
      <c r="L148" s="223">
        <v>7.44</v>
      </c>
      <c r="M148" s="12">
        <v>25</v>
      </c>
      <c r="N148" s="225">
        <v>25.1</v>
      </c>
      <c r="O148" s="606">
        <v>91</v>
      </c>
      <c r="P148" s="489">
        <v>97</v>
      </c>
      <c r="Q148" s="532">
        <v>7.9</v>
      </c>
      <c r="R148" s="478">
        <v>167</v>
      </c>
      <c r="S148" s="533">
        <v>0.06</v>
      </c>
      <c r="T148" s="564"/>
      <c r="U148" s="80"/>
      <c r="V148" s="3" t="s">
        <v>185</v>
      </c>
      <c r="W148" s="893" t="s">
        <v>13</v>
      </c>
      <c r="X148" s="302">
        <v>23.4</v>
      </c>
      <c r="Y148" s="247">
        <v>23.6</v>
      </c>
      <c r="Z148" s="253">
        <v>27.4</v>
      </c>
    </row>
    <row r="149" spans="1:26" x14ac:dyDescent="0.2">
      <c r="A149" s="1102"/>
      <c r="B149" s="328">
        <v>45512</v>
      </c>
      <c r="C149" s="432" t="str">
        <f t="shared" si="16"/>
        <v>(木)</v>
      </c>
      <c r="D149" s="531" t="s">
        <v>400</v>
      </c>
      <c r="E149" s="474">
        <v>7.5</v>
      </c>
      <c r="F149" s="475">
        <v>30.9</v>
      </c>
      <c r="G149" s="11">
        <v>28.3</v>
      </c>
      <c r="H149" s="225">
        <v>28.6</v>
      </c>
      <c r="I149" s="12">
        <v>1.2</v>
      </c>
      <c r="J149" s="223">
        <v>0.7</v>
      </c>
      <c r="K149" s="11">
        <v>7.48</v>
      </c>
      <c r="L149" s="223">
        <v>7.43</v>
      </c>
      <c r="M149" s="12">
        <v>25.1</v>
      </c>
      <c r="N149" s="225">
        <v>25.2</v>
      </c>
      <c r="O149" s="606">
        <v>90.5</v>
      </c>
      <c r="P149" s="489">
        <v>97</v>
      </c>
      <c r="Q149" s="532">
        <v>8.1999999999999993</v>
      </c>
      <c r="R149" s="478">
        <v>126</v>
      </c>
      <c r="S149" s="533">
        <v>0.06</v>
      </c>
      <c r="T149" s="564"/>
      <c r="U149" s="80"/>
      <c r="V149" s="3" t="s">
        <v>186</v>
      </c>
      <c r="W149" s="893" t="s">
        <v>313</v>
      </c>
      <c r="X149" s="280">
        <v>84.5</v>
      </c>
      <c r="Y149" s="248">
        <v>85.3</v>
      </c>
      <c r="Z149" s="257">
        <v>104</v>
      </c>
    </row>
    <row r="150" spans="1:26" x14ac:dyDescent="0.2">
      <c r="A150" s="1102"/>
      <c r="B150" s="328">
        <v>45513</v>
      </c>
      <c r="C150" s="432" t="str">
        <f t="shared" si="16"/>
        <v>(金)</v>
      </c>
      <c r="D150" s="531" t="s">
        <v>400</v>
      </c>
      <c r="E150" s="474" t="s">
        <v>24</v>
      </c>
      <c r="F150" s="475">
        <v>31.8</v>
      </c>
      <c r="G150" s="11">
        <v>28.4</v>
      </c>
      <c r="H150" s="225">
        <v>28.7</v>
      </c>
      <c r="I150" s="12">
        <v>1.4</v>
      </c>
      <c r="J150" s="223">
        <v>0.7</v>
      </c>
      <c r="K150" s="11">
        <v>7.47</v>
      </c>
      <c r="L150" s="223">
        <v>7.4</v>
      </c>
      <c r="M150" s="12">
        <v>25.4</v>
      </c>
      <c r="N150" s="225">
        <v>25.4</v>
      </c>
      <c r="O150" s="606">
        <v>90.7</v>
      </c>
      <c r="P150" s="489">
        <v>97.2</v>
      </c>
      <c r="Q150" s="532">
        <v>8.1</v>
      </c>
      <c r="R150" s="478">
        <v>143</v>
      </c>
      <c r="S150" s="533">
        <v>0.06</v>
      </c>
      <c r="T150" s="564"/>
      <c r="U150" s="80"/>
      <c r="V150" s="3" t="s">
        <v>187</v>
      </c>
      <c r="W150" s="893" t="s">
        <v>313</v>
      </c>
      <c r="X150" s="280">
        <v>91</v>
      </c>
      <c r="Y150" s="248">
        <v>91.8</v>
      </c>
      <c r="Z150" s="257">
        <v>109.9</v>
      </c>
    </row>
    <row r="151" spans="1:26" x14ac:dyDescent="0.2">
      <c r="A151" s="1102"/>
      <c r="B151" s="328">
        <v>45514</v>
      </c>
      <c r="C151" s="432" t="str">
        <f t="shared" si="16"/>
        <v>(土)</v>
      </c>
      <c r="D151" s="531" t="s">
        <v>400</v>
      </c>
      <c r="E151" s="474" t="s">
        <v>24</v>
      </c>
      <c r="F151" s="475">
        <v>27.9</v>
      </c>
      <c r="G151" s="11">
        <v>28.4</v>
      </c>
      <c r="H151" s="225">
        <v>28.5</v>
      </c>
      <c r="I151" s="12">
        <v>1.5</v>
      </c>
      <c r="J151" s="223">
        <v>0.7</v>
      </c>
      <c r="K151" s="11">
        <v>7.43</v>
      </c>
      <c r="L151" s="223">
        <v>7.37</v>
      </c>
      <c r="M151" s="12">
        <v>25.7</v>
      </c>
      <c r="N151" s="225">
        <v>25.8</v>
      </c>
      <c r="O151" s="606" t="s">
        <v>24</v>
      </c>
      <c r="P151" s="489" t="s">
        <v>24</v>
      </c>
      <c r="Q151" s="532" t="s">
        <v>24</v>
      </c>
      <c r="R151" s="478" t="s">
        <v>24</v>
      </c>
      <c r="S151" s="533" t="s">
        <v>24</v>
      </c>
      <c r="T151" s="564"/>
      <c r="U151" s="80"/>
      <c r="V151" s="3" t="s">
        <v>188</v>
      </c>
      <c r="W151" s="893" t="s">
        <v>313</v>
      </c>
      <c r="X151" s="280">
        <v>62.4</v>
      </c>
      <c r="Y151" s="248">
        <v>62.2</v>
      </c>
      <c r="Z151" s="257">
        <v>74.2</v>
      </c>
    </row>
    <row r="152" spans="1:26" x14ac:dyDescent="0.2">
      <c r="A152" s="1102"/>
      <c r="B152" s="328">
        <v>45515</v>
      </c>
      <c r="C152" s="432" t="str">
        <f t="shared" si="16"/>
        <v>(日)</v>
      </c>
      <c r="D152" s="531" t="s">
        <v>400</v>
      </c>
      <c r="E152" s="474" t="s">
        <v>24</v>
      </c>
      <c r="F152" s="475">
        <v>33.4</v>
      </c>
      <c r="G152" s="11">
        <v>28.4</v>
      </c>
      <c r="H152" s="225">
        <v>28.7</v>
      </c>
      <c r="I152" s="12">
        <v>1.6</v>
      </c>
      <c r="J152" s="223">
        <v>0.9</v>
      </c>
      <c r="K152" s="11">
        <v>7.45</v>
      </c>
      <c r="L152" s="223">
        <v>7.34</v>
      </c>
      <c r="M152" s="12">
        <v>26.1</v>
      </c>
      <c r="N152" s="225">
        <v>26.1</v>
      </c>
      <c r="O152" s="606" t="s">
        <v>24</v>
      </c>
      <c r="P152" s="489" t="s">
        <v>24</v>
      </c>
      <c r="Q152" s="532" t="s">
        <v>24</v>
      </c>
      <c r="R152" s="478" t="s">
        <v>24</v>
      </c>
      <c r="S152" s="533" t="s">
        <v>24</v>
      </c>
      <c r="T152" s="564"/>
      <c r="U152" s="80"/>
      <c r="V152" s="3" t="s">
        <v>189</v>
      </c>
      <c r="W152" s="893" t="s">
        <v>313</v>
      </c>
      <c r="X152" s="280">
        <v>28.6</v>
      </c>
      <c r="Y152" s="248">
        <v>29.6</v>
      </c>
      <c r="Z152" s="257">
        <v>35.700000000000003</v>
      </c>
    </row>
    <row r="153" spans="1:26" x14ac:dyDescent="0.2">
      <c r="A153" s="1102"/>
      <c r="B153" s="328">
        <v>45516</v>
      </c>
      <c r="C153" s="432" t="str">
        <f t="shared" si="16"/>
        <v>(月)</v>
      </c>
      <c r="D153" s="531" t="s">
        <v>400</v>
      </c>
      <c r="E153" s="474" t="s">
        <v>24</v>
      </c>
      <c r="F153" s="475">
        <v>34.299999999999997</v>
      </c>
      <c r="G153" s="11">
        <v>28.5</v>
      </c>
      <c r="H153" s="225">
        <v>28.8</v>
      </c>
      <c r="I153" s="12">
        <v>1.6</v>
      </c>
      <c r="J153" s="223">
        <v>0.8</v>
      </c>
      <c r="K153" s="11">
        <v>7.41</v>
      </c>
      <c r="L153" s="223">
        <v>7.31</v>
      </c>
      <c r="M153" s="12">
        <v>26.2</v>
      </c>
      <c r="N153" s="225">
        <v>26.2</v>
      </c>
      <c r="O153" s="606" t="s">
        <v>24</v>
      </c>
      <c r="P153" s="489" t="s">
        <v>24</v>
      </c>
      <c r="Q153" s="532" t="s">
        <v>24</v>
      </c>
      <c r="R153" s="478" t="s">
        <v>24</v>
      </c>
      <c r="S153" s="533" t="s">
        <v>24</v>
      </c>
      <c r="T153" s="564"/>
      <c r="U153" s="80"/>
      <c r="V153" s="3" t="s">
        <v>190</v>
      </c>
      <c r="W153" s="893" t="s">
        <v>313</v>
      </c>
      <c r="X153" s="251">
        <v>8</v>
      </c>
      <c r="Y153" s="249">
        <v>7.8</v>
      </c>
      <c r="Z153" s="278">
        <v>8.8000000000000007</v>
      </c>
    </row>
    <row r="154" spans="1:26" x14ac:dyDescent="0.2">
      <c r="A154" s="1102"/>
      <c r="B154" s="328">
        <v>45517</v>
      </c>
      <c r="C154" s="432" t="str">
        <f t="shared" si="16"/>
        <v>(火)</v>
      </c>
      <c r="D154" s="531" t="s">
        <v>401</v>
      </c>
      <c r="E154" s="474" t="s">
        <v>24</v>
      </c>
      <c r="F154" s="475">
        <v>33.5</v>
      </c>
      <c r="G154" s="11">
        <v>28.5</v>
      </c>
      <c r="H154" s="225">
        <v>28.8</v>
      </c>
      <c r="I154" s="12">
        <v>1.6</v>
      </c>
      <c r="J154" s="223">
        <v>0.8</v>
      </c>
      <c r="K154" s="11">
        <v>7.47</v>
      </c>
      <c r="L154" s="223">
        <v>7.37</v>
      </c>
      <c r="M154" s="12">
        <v>26.2</v>
      </c>
      <c r="N154" s="225">
        <v>26.2</v>
      </c>
      <c r="O154" s="606">
        <v>99.6</v>
      </c>
      <c r="P154" s="489">
        <v>100.3</v>
      </c>
      <c r="Q154" s="532">
        <v>8.1999999999999993</v>
      </c>
      <c r="R154" s="478">
        <v>148</v>
      </c>
      <c r="S154" s="533">
        <v>7.0000000000000007E-2</v>
      </c>
      <c r="T154" s="564"/>
      <c r="U154" s="80"/>
      <c r="V154" s="3" t="s">
        <v>191</v>
      </c>
      <c r="W154" s="893" t="s">
        <v>313</v>
      </c>
      <c r="X154" s="251">
        <v>179</v>
      </c>
      <c r="Y154" s="250">
        <v>136</v>
      </c>
      <c r="Z154" s="279">
        <v>164</v>
      </c>
    </row>
    <row r="155" spans="1:26" x14ac:dyDescent="0.2">
      <c r="A155" s="1102"/>
      <c r="B155" s="328">
        <v>45518</v>
      </c>
      <c r="C155" s="432" t="str">
        <f t="shared" si="16"/>
        <v>(水)</v>
      </c>
      <c r="D155" s="531" t="s">
        <v>400</v>
      </c>
      <c r="E155" s="474">
        <v>6.5</v>
      </c>
      <c r="F155" s="475">
        <v>32.299999999999997</v>
      </c>
      <c r="G155" s="11">
        <v>28.6</v>
      </c>
      <c r="H155" s="225">
        <v>28.9</v>
      </c>
      <c r="I155" s="12">
        <v>1.6</v>
      </c>
      <c r="J155" s="223">
        <v>0.9</v>
      </c>
      <c r="K155" s="11">
        <v>7.49</v>
      </c>
      <c r="L155" s="223">
        <v>7.42</v>
      </c>
      <c r="M155" s="12">
        <v>26.5</v>
      </c>
      <c r="N155" s="225">
        <v>26.5</v>
      </c>
      <c r="O155" s="606">
        <v>99.2</v>
      </c>
      <c r="P155" s="489">
        <v>103.1</v>
      </c>
      <c r="Q155" s="532">
        <v>8.5</v>
      </c>
      <c r="R155" s="478">
        <v>171</v>
      </c>
      <c r="S155" s="533">
        <v>0.09</v>
      </c>
      <c r="T155" s="564"/>
      <c r="U155" s="80"/>
      <c r="V155" s="3" t="s">
        <v>192</v>
      </c>
      <c r="W155" s="893" t="s">
        <v>313</v>
      </c>
      <c r="X155" s="251">
        <v>0.14000000000000001</v>
      </c>
      <c r="Y155" s="14">
        <v>7.0000000000000007E-2</v>
      </c>
      <c r="Z155" s="255">
        <v>0.24</v>
      </c>
    </row>
    <row r="156" spans="1:26" x14ac:dyDescent="0.2">
      <c r="A156" s="1102"/>
      <c r="B156" s="328">
        <v>45519</v>
      </c>
      <c r="C156" s="432" t="str">
        <f t="shared" si="16"/>
        <v>(木)</v>
      </c>
      <c r="D156" s="531" t="s">
        <v>400</v>
      </c>
      <c r="E156" s="474" t="s">
        <v>24</v>
      </c>
      <c r="F156" s="475">
        <v>31.9</v>
      </c>
      <c r="G156" s="11">
        <v>28.6</v>
      </c>
      <c r="H156" s="225">
        <v>28.9</v>
      </c>
      <c r="I156" s="12">
        <v>1.6</v>
      </c>
      <c r="J156" s="223">
        <v>1</v>
      </c>
      <c r="K156" s="11">
        <v>7.47</v>
      </c>
      <c r="L156" s="223">
        <v>7.38</v>
      </c>
      <c r="M156" s="12">
        <v>26.8</v>
      </c>
      <c r="N156" s="225">
        <v>26.7</v>
      </c>
      <c r="O156" s="606">
        <v>97.5</v>
      </c>
      <c r="P156" s="489">
        <v>103.3</v>
      </c>
      <c r="Q156" s="532">
        <v>8.6</v>
      </c>
      <c r="R156" s="478">
        <v>159</v>
      </c>
      <c r="S156" s="533">
        <v>0.13</v>
      </c>
      <c r="T156" s="564"/>
      <c r="U156" s="80"/>
      <c r="V156" s="3" t="s">
        <v>14</v>
      </c>
      <c r="W156" s="893" t="s">
        <v>313</v>
      </c>
      <c r="X156" s="251">
        <v>3.8</v>
      </c>
      <c r="Y156" s="252">
        <v>3.6</v>
      </c>
      <c r="Z156" s="253">
        <v>6</v>
      </c>
    </row>
    <row r="157" spans="1:26" x14ac:dyDescent="0.2">
      <c r="A157" s="1102"/>
      <c r="B157" s="328">
        <v>45520</v>
      </c>
      <c r="C157" s="432" t="str">
        <f t="shared" si="16"/>
        <v>(金)</v>
      </c>
      <c r="D157" s="531" t="s">
        <v>401</v>
      </c>
      <c r="E157" s="474">
        <v>42.5</v>
      </c>
      <c r="F157" s="475">
        <v>27</v>
      </c>
      <c r="G157" s="11">
        <v>28.5</v>
      </c>
      <c r="H157" s="225">
        <v>28.7</v>
      </c>
      <c r="I157" s="12">
        <v>2</v>
      </c>
      <c r="J157" s="223">
        <v>1.1000000000000001</v>
      </c>
      <c r="K157" s="11">
        <v>7.46</v>
      </c>
      <c r="L157" s="223">
        <v>7.38</v>
      </c>
      <c r="M157" s="12">
        <v>27</v>
      </c>
      <c r="N157" s="225">
        <v>26.9</v>
      </c>
      <c r="O157" s="606">
        <v>99.2</v>
      </c>
      <c r="P157" s="489">
        <v>105.1</v>
      </c>
      <c r="Q157" s="532">
        <v>8.6</v>
      </c>
      <c r="R157" s="478">
        <v>205</v>
      </c>
      <c r="S157" s="533">
        <v>0.08</v>
      </c>
      <c r="T157" s="564"/>
      <c r="U157" s="80"/>
      <c r="V157" s="3" t="s">
        <v>15</v>
      </c>
      <c r="W157" s="893" t="s">
        <v>313</v>
      </c>
      <c r="X157" s="275">
        <v>1.3</v>
      </c>
      <c r="Y157" s="252">
        <v>1.2</v>
      </c>
      <c r="Z157" s="253">
        <v>3.3</v>
      </c>
    </row>
    <row r="158" spans="1:26" x14ac:dyDescent="0.2">
      <c r="A158" s="1102"/>
      <c r="B158" s="328">
        <v>45521</v>
      </c>
      <c r="C158" s="432" t="str">
        <f t="shared" si="16"/>
        <v>(土)</v>
      </c>
      <c r="D158" s="531" t="s">
        <v>400</v>
      </c>
      <c r="E158" s="474">
        <v>0.5</v>
      </c>
      <c r="F158" s="475">
        <v>33.6</v>
      </c>
      <c r="G158" s="11">
        <v>28.7</v>
      </c>
      <c r="H158" s="225">
        <v>28.9</v>
      </c>
      <c r="I158" s="12">
        <v>1.5</v>
      </c>
      <c r="J158" s="223">
        <v>0.8</v>
      </c>
      <c r="K158" s="11">
        <v>7.47</v>
      </c>
      <c r="L158" s="223">
        <v>7.42</v>
      </c>
      <c r="M158" s="12">
        <v>26.8</v>
      </c>
      <c r="N158" s="225">
        <v>26.9</v>
      </c>
      <c r="O158" s="606" t="s">
        <v>24</v>
      </c>
      <c r="P158" s="489" t="s">
        <v>24</v>
      </c>
      <c r="Q158" s="532" t="s">
        <v>24</v>
      </c>
      <c r="R158" s="478" t="s">
        <v>24</v>
      </c>
      <c r="S158" s="533" t="s">
        <v>24</v>
      </c>
      <c r="T158" s="564"/>
      <c r="U158" s="80"/>
      <c r="V158" s="3" t="s">
        <v>193</v>
      </c>
      <c r="W158" s="893" t="s">
        <v>313</v>
      </c>
      <c r="X158" s="251">
        <v>1.8</v>
      </c>
      <c r="Y158" s="252">
        <v>3.9</v>
      </c>
      <c r="Z158" s="253">
        <v>10.5</v>
      </c>
    </row>
    <row r="159" spans="1:26" x14ac:dyDescent="0.2">
      <c r="A159" s="1102"/>
      <c r="B159" s="328">
        <v>45522</v>
      </c>
      <c r="C159" s="432" t="str">
        <f t="shared" si="16"/>
        <v>(日)</v>
      </c>
      <c r="D159" s="531" t="s">
        <v>401</v>
      </c>
      <c r="E159" s="474">
        <v>0.5</v>
      </c>
      <c r="F159" s="475">
        <v>29</v>
      </c>
      <c r="G159" s="11">
        <v>28.6</v>
      </c>
      <c r="H159" s="225">
        <v>28.8</v>
      </c>
      <c r="I159" s="12">
        <v>1.7</v>
      </c>
      <c r="J159" s="223">
        <v>0.8</v>
      </c>
      <c r="K159" s="11">
        <v>7.43</v>
      </c>
      <c r="L159" s="223">
        <v>7.34</v>
      </c>
      <c r="M159" s="12">
        <v>26.7</v>
      </c>
      <c r="N159" s="225">
        <v>26.9</v>
      </c>
      <c r="O159" s="606" t="s">
        <v>24</v>
      </c>
      <c r="P159" s="489" t="s">
        <v>24</v>
      </c>
      <c r="Q159" s="532" t="s">
        <v>24</v>
      </c>
      <c r="R159" s="478" t="s">
        <v>24</v>
      </c>
      <c r="S159" s="533" t="s">
        <v>24</v>
      </c>
      <c r="T159" s="564"/>
      <c r="U159" s="80"/>
      <c r="V159" s="3" t="s">
        <v>194</v>
      </c>
      <c r="W159" s="893" t="s">
        <v>313</v>
      </c>
      <c r="X159" s="267">
        <v>2.5999999999999999E-2</v>
      </c>
      <c r="Y159" s="254">
        <v>0.01</v>
      </c>
      <c r="Z159" s="255">
        <v>3.9E-2</v>
      </c>
    </row>
    <row r="160" spans="1:26" x14ac:dyDescent="0.2">
      <c r="A160" s="1102"/>
      <c r="B160" s="328">
        <v>45523</v>
      </c>
      <c r="C160" s="432" t="str">
        <f t="shared" si="16"/>
        <v>(月)</v>
      </c>
      <c r="D160" s="531" t="s">
        <v>400</v>
      </c>
      <c r="E160" s="474" t="s">
        <v>24</v>
      </c>
      <c r="F160" s="475">
        <v>32.9</v>
      </c>
      <c r="G160" s="11">
        <v>28.5</v>
      </c>
      <c r="H160" s="225">
        <v>28.8</v>
      </c>
      <c r="I160" s="12">
        <v>4.2</v>
      </c>
      <c r="J160" s="223">
        <v>1.4</v>
      </c>
      <c r="K160" s="11">
        <v>7.39</v>
      </c>
      <c r="L160" s="223">
        <v>7.35</v>
      </c>
      <c r="M160" s="12">
        <v>25.6</v>
      </c>
      <c r="N160" s="225">
        <v>26.2</v>
      </c>
      <c r="O160" s="606">
        <v>100.3</v>
      </c>
      <c r="P160" s="489">
        <v>101.7</v>
      </c>
      <c r="Q160" s="532">
        <v>8.3000000000000007</v>
      </c>
      <c r="R160" s="478">
        <v>166</v>
      </c>
      <c r="S160" s="533">
        <v>0.13</v>
      </c>
      <c r="T160" s="564"/>
      <c r="U160" s="80"/>
      <c r="V160" s="3" t="s">
        <v>281</v>
      </c>
      <c r="W160" s="893" t="s">
        <v>313</v>
      </c>
      <c r="X160" s="251">
        <v>0.21</v>
      </c>
      <c r="Y160" s="254">
        <v>0.21</v>
      </c>
      <c r="Z160" s="255">
        <v>0.11</v>
      </c>
    </row>
    <row r="161" spans="1:26" x14ac:dyDescent="0.2">
      <c r="A161" s="1102"/>
      <c r="B161" s="328">
        <v>45524</v>
      </c>
      <c r="C161" s="432" t="str">
        <f t="shared" si="16"/>
        <v>(火)</v>
      </c>
      <c r="D161" s="531" t="s">
        <v>400</v>
      </c>
      <c r="E161" s="474">
        <v>1</v>
      </c>
      <c r="F161" s="475">
        <v>31</v>
      </c>
      <c r="G161" s="11">
        <v>28.4</v>
      </c>
      <c r="H161" s="225">
        <v>28.7</v>
      </c>
      <c r="I161" s="12">
        <v>4.3</v>
      </c>
      <c r="J161" s="223">
        <v>1.3</v>
      </c>
      <c r="K161" s="11">
        <v>7.39</v>
      </c>
      <c r="L161" s="223">
        <v>7.3</v>
      </c>
      <c r="M161" s="12">
        <v>24.6</v>
      </c>
      <c r="N161" s="225">
        <v>25</v>
      </c>
      <c r="O161" s="606">
        <v>92</v>
      </c>
      <c r="P161" s="489">
        <v>96.2</v>
      </c>
      <c r="Q161" s="532">
        <v>8</v>
      </c>
      <c r="R161" s="478">
        <v>180</v>
      </c>
      <c r="S161" s="533">
        <v>0.14000000000000001</v>
      </c>
      <c r="T161" s="564"/>
      <c r="U161" s="80"/>
      <c r="V161" s="3" t="s">
        <v>195</v>
      </c>
      <c r="W161" s="893" t="s">
        <v>313</v>
      </c>
      <c r="X161" s="267">
        <v>0.56999999999999995</v>
      </c>
      <c r="Y161" s="254">
        <v>0.55000000000000004</v>
      </c>
      <c r="Z161" s="255">
        <v>0.72</v>
      </c>
    </row>
    <row r="162" spans="1:26" x14ac:dyDescent="0.2">
      <c r="A162" s="1102"/>
      <c r="B162" s="328">
        <v>45525</v>
      </c>
      <c r="C162" s="432" t="str">
        <f t="shared" si="16"/>
        <v>(水)</v>
      </c>
      <c r="D162" s="531" t="s">
        <v>400</v>
      </c>
      <c r="E162" s="474" t="s">
        <v>24</v>
      </c>
      <c r="F162" s="475">
        <v>30.2</v>
      </c>
      <c r="G162" s="11">
        <v>28.4</v>
      </c>
      <c r="H162" s="225">
        <v>28.7</v>
      </c>
      <c r="I162" s="12">
        <v>3.7</v>
      </c>
      <c r="J162" s="223">
        <v>1.2</v>
      </c>
      <c r="K162" s="11">
        <v>7.44</v>
      </c>
      <c r="L162" s="223">
        <v>7.37</v>
      </c>
      <c r="M162" s="12">
        <v>24.6</v>
      </c>
      <c r="N162" s="225">
        <v>24.8</v>
      </c>
      <c r="O162" s="606">
        <v>90.5</v>
      </c>
      <c r="P162" s="489">
        <v>94.2</v>
      </c>
      <c r="Q162" s="532">
        <v>8</v>
      </c>
      <c r="R162" s="478">
        <v>182</v>
      </c>
      <c r="S162" s="533">
        <v>0.13</v>
      </c>
      <c r="T162" s="564"/>
      <c r="U162" s="80"/>
      <c r="V162" s="3" t="s">
        <v>196</v>
      </c>
      <c r="W162" s="893" t="s">
        <v>313</v>
      </c>
      <c r="X162" s="267">
        <v>0.04</v>
      </c>
      <c r="Y162" s="254">
        <v>3.5999999999999997E-2</v>
      </c>
      <c r="Z162" s="255">
        <v>8.7999999999999995E-2</v>
      </c>
    </row>
    <row r="163" spans="1:26" x14ac:dyDescent="0.2">
      <c r="A163" s="1102"/>
      <c r="B163" s="328">
        <v>45526</v>
      </c>
      <c r="C163" s="432" t="str">
        <f t="shared" si="16"/>
        <v>(木)</v>
      </c>
      <c r="D163" s="531" t="s">
        <v>401</v>
      </c>
      <c r="E163" s="474" t="s">
        <v>24</v>
      </c>
      <c r="F163" s="475">
        <v>28.7</v>
      </c>
      <c r="G163" s="11">
        <v>28.4</v>
      </c>
      <c r="H163" s="225">
        <v>28.6</v>
      </c>
      <c r="I163" s="12">
        <v>2.6</v>
      </c>
      <c r="J163" s="223">
        <v>1.1000000000000001</v>
      </c>
      <c r="K163" s="11">
        <v>7.41</v>
      </c>
      <c r="L163" s="223">
        <v>7.34</v>
      </c>
      <c r="M163" s="12">
        <v>24.2</v>
      </c>
      <c r="N163" s="225">
        <v>24.5</v>
      </c>
      <c r="O163" s="606">
        <v>89.4</v>
      </c>
      <c r="P163" s="489">
        <v>94.8</v>
      </c>
      <c r="Q163" s="532">
        <v>8.1</v>
      </c>
      <c r="R163" s="478">
        <v>155</v>
      </c>
      <c r="S163" s="533">
        <v>0.12</v>
      </c>
      <c r="T163" s="564"/>
      <c r="U163" s="80"/>
      <c r="V163" s="3" t="s">
        <v>197</v>
      </c>
      <c r="W163" s="893" t="s">
        <v>313</v>
      </c>
      <c r="X163" s="275">
        <v>19.600000000000001</v>
      </c>
      <c r="Y163" s="252">
        <v>16.399999999999999</v>
      </c>
      <c r="Z163" s="253">
        <v>16.3</v>
      </c>
    </row>
    <row r="164" spans="1:26" x14ac:dyDescent="0.2">
      <c r="A164" s="1102"/>
      <c r="B164" s="328">
        <v>45527</v>
      </c>
      <c r="C164" s="432" t="str">
        <f t="shared" si="16"/>
        <v>(金)</v>
      </c>
      <c r="D164" s="531" t="s">
        <v>400</v>
      </c>
      <c r="E164" s="474" t="s">
        <v>24</v>
      </c>
      <c r="F164" s="475">
        <v>31.2</v>
      </c>
      <c r="G164" s="11">
        <v>28.4</v>
      </c>
      <c r="H164" s="225">
        <v>28.7</v>
      </c>
      <c r="I164" s="12">
        <v>2.5</v>
      </c>
      <c r="J164" s="223">
        <v>1.2</v>
      </c>
      <c r="K164" s="11">
        <v>7.47</v>
      </c>
      <c r="L164" s="223">
        <v>7.36</v>
      </c>
      <c r="M164" s="12">
        <v>24.5</v>
      </c>
      <c r="N164" s="225">
        <v>24.6</v>
      </c>
      <c r="O164" s="606">
        <v>88.8</v>
      </c>
      <c r="P164" s="489">
        <v>94</v>
      </c>
      <c r="Q164" s="532">
        <v>8</v>
      </c>
      <c r="R164" s="478">
        <v>152</v>
      </c>
      <c r="S164" s="533">
        <v>0.16</v>
      </c>
      <c r="T164" s="564"/>
      <c r="U164" s="80"/>
      <c r="V164" s="3" t="s">
        <v>17</v>
      </c>
      <c r="W164" s="893" t="s">
        <v>313</v>
      </c>
      <c r="X164" s="251">
        <v>18.3</v>
      </c>
      <c r="Y164" s="252">
        <v>17.8</v>
      </c>
      <c r="Z164" s="253">
        <v>22.3</v>
      </c>
    </row>
    <row r="165" spans="1:26" x14ac:dyDescent="0.2">
      <c r="A165" s="1102"/>
      <c r="B165" s="328">
        <v>45528</v>
      </c>
      <c r="C165" s="432" t="str">
        <f t="shared" si="16"/>
        <v>(土)</v>
      </c>
      <c r="D165" s="531" t="s">
        <v>400</v>
      </c>
      <c r="E165" s="474" t="s">
        <v>24</v>
      </c>
      <c r="F165" s="475">
        <v>33.1</v>
      </c>
      <c r="G165" s="11">
        <v>28.4</v>
      </c>
      <c r="H165" s="225">
        <v>28.7</v>
      </c>
      <c r="I165" s="12">
        <v>2.2000000000000002</v>
      </c>
      <c r="J165" s="223">
        <v>1.5</v>
      </c>
      <c r="K165" s="11">
        <v>7.39</v>
      </c>
      <c r="L165" s="223">
        <v>7.42</v>
      </c>
      <c r="M165" s="12">
        <v>24.5</v>
      </c>
      <c r="N165" s="225">
        <v>24.2</v>
      </c>
      <c r="O165" s="606" t="s">
        <v>24</v>
      </c>
      <c r="P165" s="489" t="s">
        <v>24</v>
      </c>
      <c r="Q165" s="532" t="s">
        <v>24</v>
      </c>
      <c r="R165" s="478" t="s">
        <v>24</v>
      </c>
      <c r="S165" s="533" t="s">
        <v>24</v>
      </c>
      <c r="T165" s="564"/>
      <c r="U165" s="80"/>
      <c r="V165" s="3" t="s">
        <v>198</v>
      </c>
      <c r="W165" s="893" t="s">
        <v>184</v>
      </c>
      <c r="X165" s="251">
        <v>7</v>
      </c>
      <c r="Y165" s="256">
        <v>6</v>
      </c>
      <c r="Z165" s="257">
        <v>8</v>
      </c>
    </row>
    <row r="166" spans="1:26" x14ac:dyDescent="0.2">
      <c r="A166" s="1102"/>
      <c r="B166" s="328">
        <v>45529</v>
      </c>
      <c r="C166" s="432" t="str">
        <f t="shared" si="16"/>
        <v>(日)</v>
      </c>
      <c r="D166" s="531" t="s">
        <v>400</v>
      </c>
      <c r="E166" s="474" t="s">
        <v>24</v>
      </c>
      <c r="F166" s="475">
        <v>31.3</v>
      </c>
      <c r="G166" s="11">
        <v>28.4</v>
      </c>
      <c r="H166" s="225">
        <v>28.6</v>
      </c>
      <c r="I166" s="12">
        <v>2</v>
      </c>
      <c r="J166" s="223">
        <v>1.2</v>
      </c>
      <c r="K166" s="11">
        <v>7.38</v>
      </c>
      <c r="L166" s="223">
        <v>7.41</v>
      </c>
      <c r="M166" s="12">
        <v>24.5</v>
      </c>
      <c r="N166" s="225">
        <v>24.2</v>
      </c>
      <c r="O166" s="606" t="s">
        <v>24</v>
      </c>
      <c r="P166" s="489" t="s">
        <v>24</v>
      </c>
      <c r="Q166" s="532" t="s">
        <v>24</v>
      </c>
      <c r="R166" s="478" t="s">
        <v>24</v>
      </c>
      <c r="S166" s="533" t="s">
        <v>24</v>
      </c>
      <c r="T166" s="564"/>
      <c r="U166" s="80"/>
      <c r="V166" s="3" t="s">
        <v>199</v>
      </c>
      <c r="W166" s="893" t="s">
        <v>313</v>
      </c>
      <c r="X166" s="251">
        <v>1</v>
      </c>
      <c r="Y166" s="256">
        <v>1</v>
      </c>
      <c r="Z166" s="257">
        <v>5</v>
      </c>
    </row>
    <row r="167" spans="1:26" x14ac:dyDescent="0.2">
      <c r="A167" s="1102"/>
      <c r="B167" s="328">
        <v>45530</v>
      </c>
      <c r="C167" s="432" t="str">
        <f t="shared" si="16"/>
        <v>(月)</v>
      </c>
      <c r="D167" s="531" t="s">
        <v>400</v>
      </c>
      <c r="E167" s="474" t="s">
        <v>24</v>
      </c>
      <c r="F167" s="475">
        <v>31.2</v>
      </c>
      <c r="G167" s="11">
        <v>28.6</v>
      </c>
      <c r="H167" s="225">
        <v>28.7</v>
      </c>
      <c r="I167" s="12">
        <v>2.2000000000000002</v>
      </c>
      <c r="J167" s="223">
        <v>1.3</v>
      </c>
      <c r="K167" s="11">
        <v>7.39</v>
      </c>
      <c r="L167" s="223">
        <v>7.44</v>
      </c>
      <c r="M167" s="12">
        <v>24.8</v>
      </c>
      <c r="N167" s="225">
        <v>24.4</v>
      </c>
      <c r="O167" s="606">
        <v>88.8</v>
      </c>
      <c r="P167" s="489">
        <v>94.2</v>
      </c>
      <c r="Q167" s="532">
        <v>8.1999999999999993</v>
      </c>
      <c r="R167" s="478">
        <v>169</v>
      </c>
      <c r="S167" s="533">
        <v>7.0000000000000007E-2</v>
      </c>
      <c r="T167" s="564"/>
      <c r="U167" s="80"/>
      <c r="V167" s="3"/>
      <c r="W167" s="893"/>
      <c r="X167" s="294"/>
      <c r="Y167" s="295"/>
      <c r="Z167" s="296"/>
    </row>
    <row r="168" spans="1:26" x14ac:dyDescent="0.2">
      <c r="A168" s="1102"/>
      <c r="B168" s="328">
        <v>45531</v>
      </c>
      <c r="C168" s="432" t="str">
        <f t="shared" si="16"/>
        <v>(火)</v>
      </c>
      <c r="D168" s="531" t="s">
        <v>400</v>
      </c>
      <c r="E168" s="474">
        <v>12</v>
      </c>
      <c r="F168" s="475">
        <v>31.4</v>
      </c>
      <c r="G168" s="11">
        <v>28.6</v>
      </c>
      <c r="H168" s="225">
        <v>28.8</v>
      </c>
      <c r="I168" s="12">
        <v>2.5</v>
      </c>
      <c r="J168" s="223">
        <v>1.2</v>
      </c>
      <c r="K168" s="11">
        <v>7.47</v>
      </c>
      <c r="L168" s="223">
        <v>7.48</v>
      </c>
      <c r="M168" s="12">
        <v>25.1</v>
      </c>
      <c r="N168" s="225">
        <v>24.7</v>
      </c>
      <c r="O168" s="606">
        <v>91.6</v>
      </c>
      <c r="P168" s="489">
        <v>95</v>
      </c>
      <c r="Q168" s="532">
        <v>8.3000000000000007</v>
      </c>
      <c r="R168" s="478">
        <v>178</v>
      </c>
      <c r="S168" s="533">
        <v>0.05</v>
      </c>
      <c r="T168" s="564"/>
      <c r="U168" s="80"/>
      <c r="V168" s="3"/>
      <c r="W168" s="893"/>
      <c r="X168" s="294"/>
      <c r="Y168" s="295"/>
      <c r="Z168" s="296"/>
    </row>
    <row r="169" spans="1:26" x14ac:dyDescent="0.2">
      <c r="A169" s="1102"/>
      <c r="B169" s="328">
        <v>45532</v>
      </c>
      <c r="C169" s="432" t="str">
        <f t="shared" si="16"/>
        <v>(水)</v>
      </c>
      <c r="D169" s="531" t="s">
        <v>401</v>
      </c>
      <c r="E169" s="474">
        <v>5</v>
      </c>
      <c r="F169" s="475">
        <v>27.5</v>
      </c>
      <c r="G169" s="11">
        <v>28.5</v>
      </c>
      <c r="H169" s="225">
        <v>28.6</v>
      </c>
      <c r="I169" s="12">
        <v>2.2000000000000002</v>
      </c>
      <c r="J169" s="223">
        <v>0.9</v>
      </c>
      <c r="K169" s="11">
        <v>7.46</v>
      </c>
      <c r="L169" s="223">
        <v>7.44</v>
      </c>
      <c r="M169" s="12">
        <v>25</v>
      </c>
      <c r="N169" s="225">
        <v>25.1</v>
      </c>
      <c r="O169" s="606">
        <v>90.5</v>
      </c>
      <c r="P169" s="489">
        <v>95.2</v>
      </c>
      <c r="Q169" s="532">
        <v>8.3000000000000007</v>
      </c>
      <c r="R169" s="478">
        <v>210</v>
      </c>
      <c r="S169" s="533">
        <v>0.05</v>
      </c>
      <c r="T169" s="564"/>
      <c r="U169" s="80"/>
      <c r="V169" s="291"/>
      <c r="W169" s="344"/>
      <c r="X169" s="297"/>
      <c r="Y169" s="298"/>
      <c r="Z169" s="299"/>
    </row>
    <row r="170" spans="1:26" x14ac:dyDescent="0.2">
      <c r="A170" s="1102"/>
      <c r="B170" s="328">
        <v>45533</v>
      </c>
      <c r="C170" s="432" t="str">
        <f t="shared" si="16"/>
        <v>(木)</v>
      </c>
      <c r="D170" s="531" t="s">
        <v>401</v>
      </c>
      <c r="E170" s="474">
        <v>18.5</v>
      </c>
      <c r="F170" s="475">
        <v>30</v>
      </c>
      <c r="G170" s="11">
        <v>28.4</v>
      </c>
      <c r="H170" s="225">
        <v>28.6</v>
      </c>
      <c r="I170" s="12">
        <v>2.4</v>
      </c>
      <c r="J170" s="223">
        <v>0.9</v>
      </c>
      <c r="K170" s="11">
        <v>7.46</v>
      </c>
      <c r="L170" s="223">
        <v>7.46</v>
      </c>
      <c r="M170" s="12">
        <v>24.9</v>
      </c>
      <c r="N170" s="225">
        <v>25</v>
      </c>
      <c r="O170" s="606">
        <v>89.9</v>
      </c>
      <c r="P170" s="489">
        <v>95</v>
      </c>
      <c r="Q170" s="532">
        <v>8.5</v>
      </c>
      <c r="R170" s="478">
        <v>194</v>
      </c>
      <c r="S170" s="533">
        <v>0.09</v>
      </c>
      <c r="T170" s="564"/>
      <c r="U170" s="80"/>
      <c r="V170" s="9" t="s">
        <v>23</v>
      </c>
      <c r="W170" s="82" t="s">
        <v>24</v>
      </c>
      <c r="X170" s="1"/>
      <c r="Y170" s="1"/>
      <c r="Z170" s="333" t="s">
        <v>24</v>
      </c>
    </row>
    <row r="171" spans="1:26" x14ac:dyDescent="0.2">
      <c r="A171" s="1102"/>
      <c r="B171" s="328">
        <v>45534</v>
      </c>
      <c r="C171" s="432" t="str">
        <f t="shared" si="16"/>
        <v>(金)</v>
      </c>
      <c r="D171" s="531" t="s">
        <v>402</v>
      </c>
      <c r="E171" s="474">
        <v>33</v>
      </c>
      <c r="F171" s="475">
        <v>26.5</v>
      </c>
      <c r="G171" s="11">
        <v>28.3</v>
      </c>
      <c r="H171" s="225">
        <v>28.4</v>
      </c>
      <c r="I171" s="12">
        <v>2.6</v>
      </c>
      <c r="J171" s="223">
        <v>0.8</v>
      </c>
      <c r="K171" s="11">
        <v>7.44</v>
      </c>
      <c r="L171" s="223">
        <v>7.43</v>
      </c>
      <c r="M171" s="12">
        <v>24.4</v>
      </c>
      <c r="N171" s="225">
        <v>24.5</v>
      </c>
      <c r="O171" s="606">
        <v>88.4</v>
      </c>
      <c r="P171" s="489">
        <v>93</v>
      </c>
      <c r="Q171" s="532">
        <v>7.9</v>
      </c>
      <c r="R171" s="478">
        <v>148</v>
      </c>
      <c r="S171" s="533">
        <v>7.0000000000000007E-2</v>
      </c>
      <c r="T171" s="564"/>
      <c r="U171" s="80"/>
      <c r="V171" s="719" t="s">
        <v>302</v>
      </c>
      <c r="W171" s="720"/>
      <c r="X171" s="720"/>
      <c r="Y171" s="720"/>
      <c r="Z171" s="721"/>
    </row>
    <row r="172" spans="1:26" x14ac:dyDescent="0.2">
      <c r="A172" s="1102"/>
      <c r="B172" s="328">
        <v>45535</v>
      </c>
      <c r="C172" s="432" t="str">
        <f t="shared" si="16"/>
        <v>(土)</v>
      </c>
      <c r="D172" s="544" t="s">
        <v>402</v>
      </c>
      <c r="E172" s="497">
        <v>59</v>
      </c>
      <c r="F172" s="535">
        <v>27.7</v>
      </c>
      <c r="G172" s="366">
        <v>28.3</v>
      </c>
      <c r="H172" s="300">
        <v>28.4</v>
      </c>
      <c r="I172" s="537">
        <v>1.9</v>
      </c>
      <c r="J172" s="536">
        <v>0.7</v>
      </c>
      <c r="K172" s="366">
        <v>7.42</v>
      </c>
      <c r="L172" s="300">
        <v>7.37</v>
      </c>
      <c r="M172" s="537">
        <v>24.1</v>
      </c>
      <c r="N172" s="536">
        <v>24.4</v>
      </c>
      <c r="O172" s="659" t="s">
        <v>24</v>
      </c>
      <c r="P172" s="735" t="s">
        <v>24</v>
      </c>
      <c r="Q172" s="539" t="s">
        <v>24</v>
      </c>
      <c r="R172" s="540" t="s">
        <v>24</v>
      </c>
      <c r="S172" s="541" t="s">
        <v>24</v>
      </c>
      <c r="T172" s="517"/>
      <c r="U172" s="80"/>
      <c r="V172" s="719" t="s">
        <v>336</v>
      </c>
      <c r="W172" s="720"/>
      <c r="X172" s="720"/>
      <c r="Y172" s="720"/>
      <c r="Z172" s="721"/>
    </row>
    <row r="173" spans="1:26" s="1" customFormat="1" ht="13.5" customHeight="1" x14ac:dyDescent="0.2">
      <c r="A173" s="1102"/>
      <c r="B173" s="1043" t="s">
        <v>239</v>
      </c>
      <c r="C173" s="1043"/>
      <c r="D173" s="479"/>
      <c r="E173" s="464">
        <f>MAX(E142:E172)</f>
        <v>59</v>
      </c>
      <c r="F173" s="480">
        <f t="shared" ref="F173:T173" si="17">IF(COUNT(F142:F172)=0,"",MAX(F142:F172))</f>
        <v>34.299999999999997</v>
      </c>
      <c r="G173" s="10">
        <f t="shared" si="17"/>
        <v>28.7</v>
      </c>
      <c r="H173" s="222">
        <f t="shared" si="17"/>
        <v>28.9</v>
      </c>
      <c r="I173" s="466">
        <f t="shared" si="17"/>
        <v>4.3</v>
      </c>
      <c r="J173" s="467">
        <f t="shared" si="17"/>
        <v>1.5</v>
      </c>
      <c r="K173" s="10">
        <f t="shared" si="17"/>
        <v>7.49</v>
      </c>
      <c r="L173" s="222">
        <f t="shared" si="17"/>
        <v>7.48</v>
      </c>
      <c r="M173" s="466">
        <f t="shared" si="17"/>
        <v>27</v>
      </c>
      <c r="N173" s="467">
        <f t="shared" si="17"/>
        <v>26.9</v>
      </c>
      <c r="O173" s="598">
        <f t="shared" si="17"/>
        <v>100.3</v>
      </c>
      <c r="P173" s="482">
        <f t="shared" si="17"/>
        <v>105.1</v>
      </c>
      <c r="Q173" s="518">
        <f t="shared" si="17"/>
        <v>8.6</v>
      </c>
      <c r="R173" s="484">
        <f t="shared" si="17"/>
        <v>210</v>
      </c>
      <c r="S173" s="485">
        <f t="shared" si="17"/>
        <v>0.16</v>
      </c>
      <c r="T173" s="486" t="str">
        <f t="shared" si="17"/>
        <v/>
      </c>
      <c r="U173" s="81"/>
      <c r="V173" s="719"/>
      <c r="W173" s="892"/>
      <c r="X173" s="720"/>
      <c r="Y173" s="720"/>
      <c r="Z173" s="721"/>
    </row>
    <row r="174" spans="1:26" s="1" customFormat="1" ht="13.5" customHeight="1" x14ac:dyDescent="0.2">
      <c r="A174" s="1102"/>
      <c r="B174" s="1044" t="s">
        <v>240</v>
      </c>
      <c r="C174" s="1044"/>
      <c r="D174" s="233"/>
      <c r="E174" s="234"/>
      <c r="F174" s="487">
        <f t="shared" ref="F174:S174" si="18">IF(COUNT(F142:F172)=0,"",MIN(F142:F172))</f>
        <v>26.5</v>
      </c>
      <c r="G174" s="11">
        <f t="shared" si="18"/>
        <v>27.8</v>
      </c>
      <c r="H174" s="223">
        <f t="shared" si="18"/>
        <v>28</v>
      </c>
      <c r="I174" s="12">
        <f t="shared" si="18"/>
        <v>0.9</v>
      </c>
      <c r="J174" s="225">
        <f t="shared" si="18"/>
        <v>0.5</v>
      </c>
      <c r="K174" s="11">
        <f t="shared" si="18"/>
        <v>7.38</v>
      </c>
      <c r="L174" s="223">
        <f t="shared" si="18"/>
        <v>7.3</v>
      </c>
      <c r="M174" s="12">
        <f t="shared" si="18"/>
        <v>23.4</v>
      </c>
      <c r="N174" s="225">
        <f t="shared" si="18"/>
        <v>23.6</v>
      </c>
      <c r="O174" s="606">
        <f t="shared" si="18"/>
        <v>84.5</v>
      </c>
      <c r="P174" s="489">
        <f t="shared" si="18"/>
        <v>91.8</v>
      </c>
      <c r="Q174" s="490">
        <f t="shared" si="18"/>
        <v>7.8</v>
      </c>
      <c r="R174" s="491">
        <f t="shared" si="18"/>
        <v>126</v>
      </c>
      <c r="S174" s="492">
        <f t="shared" si="18"/>
        <v>0.05</v>
      </c>
      <c r="T174" s="493"/>
      <c r="U174" s="81"/>
      <c r="V174" s="722"/>
      <c r="W174" s="892"/>
      <c r="X174" s="723"/>
      <c r="Y174" s="723"/>
      <c r="Z174" s="724"/>
    </row>
    <row r="175" spans="1:26" s="1" customFormat="1" ht="13.5" customHeight="1" x14ac:dyDescent="0.2">
      <c r="A175" s="1102"/>
      <c r="B175" s="1044" t="s">
        <v>241</v>
      </c>
      <c r="C175" s="1044"/>
      <c r="D175" s="233"/>
      <c r="E175" s="235"/>
      <c r="F175" s="494">
        <f t="shared" ref="F175:S175" si="19">IF(COUNT(F142:F172)=0,"",AVERAGE(F142:F172))</f>
        <v>30.819354838709682</v>
      </c>
      <c r="G175" s="309">
        <f t="shared" si="19"/>
        <v>28.367741935483863</v>
      </c>
      <c r="H175" s="510">
        <f t="shared" si="19"/>
        <v>28.6</v>
      </c>
      <c r="I175" s="511">
        <f t="shared" si="19"/>
        <v>1.9322580645161294</v>
      </c>
      <c r="J175" s="512">
        <f t="shared" si="19"/>
        <v>0.90645161290322585</v>
      </c>
      <c r="K175" s="309">
        <f t="shared" si="19"/>
        <v>7.43806451612903</v>
      </c>
      <c r="L175" s="510">
        <f t="shared" si="19"/>
        <v>7.3990322580645174</v>
      </c>
      <c r="M175" s="511">
        <f t="shared" si="19"/>
        <v>25.141935483870967</v>
      </c>
      <c r="N175" s="512">
        <f t="shared" si="19"/>
        <v>25.183870967741935</v>
      </c>
      <c r="O175" s="647">
        <f t="shared" si="19"/>
        <v>91.661904761904779</v>
      </c>
      <c r="P175" s="733">
        <f t="shared" si="19"/>
        <v>96.738095238095255</v>
      </c>
      <c r="Q175" s="520">
        <f t="shared" si="19"/>
        <v>8.1476190476190471</v>
      </c>
      <c r="R175" s="521">
        <f t="shared" si="19"/>
        <v>168.47619047619048</v>
      </c>
      <c r="S175" s="522">
        <f t="shared" si="19"/>
        <v>9.0476190476190488E-2</v>
      </c>
      <c r="T175" s="523"/>
      <c r="U175" s="81"/>
      <c r="V175" s="722"/>
      <c r="W175" s="892"/>
      <c r="X175" s="723"/>
      <c r="Y175" s="723"/>
      <c r="Z175" s="724"/>
    </row>
    <row r="176" spans="1:26" s="1" customFormat="1" ht="13.5" customHeight="1" x14ac:dyDescent="0.2">
      <c r="A176" s="1102"/>
      <c r="B176" s="1045" t="s">
        <v>242</v>
      </c>
      <c r="C176" s="1045"/>
      <c r="D176" s="496"/>
      <c r="E176" s="497">
        <f>SUM(E142:E172)</f>
        <v>186</v>
      </c>
      <c r="F176" s="236"/>
      <c r="G176" s="236"/>
      <c r="H176" s="388"/>
      <c r="I176" s="236"/>
      <c r="J176" s="388"/>
      <c r="K176" s="499"/>
      <c r="L176" s="500"/>
      <c r="M176" s="524"/>
      <c r="N176" s="525"/>
      <c r="O176" s="633"/>
      <c r="P176" s="504"/>
      <c r="Q176" s="527"/>
      <c r="R176" s="238"/>
      <c r="S176" s="239"/>
      <c r="T176" s="734">
        <f>SUM(T142:T172)</f>
        <v>0</v>
      </c>
      <c r="U176" s="81"/>
      <c r="V176" s="588"/>
      <c r="W176" s="895"/>
      <c r="X176" s="589"/>
      <c r="Y176" s="589"/>
      <c r="Z176" s="332"/>
    </row>
    <row r="177" spans="1:26" ht="13.5" customHeight="1" x14ac:dyDescent="0.2">
      <c r="A177" s="1106" t="s">
        <v>216</v>
      </c>
      <c r="B177" s="327">
        <v>45536</v>
      </c>
      <c r="C177" s="431" t="str">
        <f>IF(B177="","",IF(WEEKDAY(B177)=1,"(日)",IF(WEEKDAY(B177)=2,"(月)",IF(WEEKDAY(B177)=3,"(火)",IF(WEEKDAY(B177)=4,"(水)",IF(WEEKDAY(B177)=5,"(木)",IF(WEEKDAY(B177)=6,"(金)","(土)")))))))</f>
        <v>(日)</v>
      </c>
      <c r="D177" s="529" t="s">
        <v>401</v>
      </c>
      <c r="E177" s="464">
        <v>8</v>
      </c>
      <c r="F177" s="465">
        <v>31</v>
      </c>
      <c r="G177" s="10">
        <v>28.3</v>
      </c>
      <c r="H177" s="467">
        <v>28.5</v>
      </c>
      <c r="I177" s="466">
        <v>1.7</v>
      </c>
      <c r="J177" s="222">
        <v>0.8</v>
      </c>
      <c r="K177" s="10">
        <v>7.42</v>
      </c>
      <c r="L177" s="222">
        <v>7.34</v>
      </c>
      <c r="M177" s="466">
        <v>24.3</v>
      </c>
      <c r="N177" s="467">
        <v>24.3</v>
      </c>
      <c r="O177" s="598" t="s">
        <v>24</v>
      </c>
      <c r="P177" s="482" t="s">
        <v>24</v>
      </c>
      <c r="Q177" s="518" t="s">
        <v>24</v>
      </c>
      <c r="R177" s="472" t="s">
        <v>24</v>
      </c>
      <c r="S177" s="530" t="s">
        <v>24</v>
      </c>
      <c r="T177" s="731"/>
      <c r="U177" s="80"/>
      <c r="V177" s="338" t="s">
        <v>286</v>
      </c>
      <c r="W177" s="342"/>
      <c r="X177" s="397">
        <v>45540</v>
      </c>
      <c r="Y177" s="345"/>
      <c r="Z177" s="346"/>
    </row>
    <row r="178" spans="1:26" x14ac:dyDescent="0.2">
      <c r="A178" s="1107"/>
      <c r="B178" s="328">
        <v>45537</v>
      </c>
      <c r="C178" s="432" t="str">
        <f t="shared" ref="C178:C206" si="20">IF(B178="","",IF(WEEKDAY(B178)=1,"(日)",IF(WEEKDAY(B178)=2,"(月)",IF(WEEKDAY(B178)=3,"(火)",IF(WEEKDAY(B178)=4,"(水)",IF(WEEKDAY(B178)=5,"(木)",IF(WEEKDAY(B178)=6,"(金)","(土)")))))))</f>
        <v>(月)</v>
      </c>
      <c r="D178" s="531" t="s">
        <v>400</v>
      </c>
      <c r="E178" s="474" t="s">
        <v>24</v>
      </c>
      <c r="F178" s="475">
        <v>31.9</v>
      </c>
      <c r="G178" s="11">
        <v>28.2</v>
      </c>
      <c r="H178" s="225">
        <v>28.5</v>
      </c>
      <c r="I178" s="12">
        <v>1.9</v>
      </c>
      <c r="J178" s="223">
        <v>0.8</v>
      </c>
      <c r="K178" s="11">
        <v>7.39</v>
      </c>
      <c r="L178" s="223">
        <v>7.33</v>
      </c>
      <c r="M178" s="12">
        <v>24</v>
      </c>
      <c r="N178" s="225">
        <v>24.2</v>
      </c>
      <c r="O178" s="606">
        <v>86.6</v>
      </c>
      <c r="P178" s="489">
        <v>92.2</v>
      </c>
      <c r="Q178" s="532">
        <v>8.4</v>
      </c>
      <c r="R178" s="478">
        <v>196</v>
      </c>
      <c r="S178" s="533">
        <v>0.08</v>
      </c>
      <c r="T178" s="564"/>
      <c r="U178" s="80"/>
      <c r="V178" s="343" t="s">
        <v>2</v>
      </c>
      <c r="W178" s="344" t="s">
        <v>305</v>
      </c>
      <c r="X178" s="370">
        <v>26.9</v>
      </c>
      <c r="Y178" s="355"/>
      <c r="Z178" s="348"/>
    </row>
    <row r="179" spans="1:26" x14ac:dyDescent="0.2">
      <c r="A179" s="1107"/>
      <c r="B179" s="328">
        <v>45538</v>
      </c>
      <c r="C179" s="432" t="str">
        <f t="shared" si="20"/>
        <v>(火)</v>
      </c>
      <c r="D179" s="531" t="s">
        <v>401</v>
      </c>
      <c r="E179" s="474">
        <v>82</v>
      </c>
      <c r="F179" s="475">
        <v>23.7</v>
      </c>
      <c r="G179" s="11">
        <v>28.1</v>
      </c>
      <c r="H179" s="225">
        <v>28.1</v>
      </c>
      <c r="I179" s="12">
        <v>3.5</v>
      </c>
      <c r="J179" s="223">
        <v>1</v>
      </c>
      <c r="K179" s="11">
        <v>7.38</v>
      </c>
      <c r="L179" s="223">
        <v>7.33</v>
      </c>
      <c r="M179" s="12">
        <v>23.6</v>
      </c>
      <c r="N179" s="225">
        <v>23.5</v>
      </c>
      <c r="O179" s="606">
        <v>84.5</v>
      </c>
      <c r="P179" s="489">
        <v>89</v>
      </c>
      <c r="Q179" s="532">
        <v>7.9</v>
      </c>
      <c r="R179" s="478">
        <v>169</v>
      </c>
      <c r="S179" s="533">
        <v>0.11</v>
      </c>
      <c r="T179" s="564"/>
      <c r="U179" s="80"/>
      <c r="V179" s="4" t="s">
        <v>19</v>
      </c>
      <c r="W179" s="5" t="s">
        <v>20</v>
      </c>
      <c r="X179" s="40" t="s">
        <v>21</v>
      </c>
      <c r="Y179" s="245" t="s">
        <v>22</v>
      </c>
      <c r="Z179" s="242" t="s">
        <v>278</v>
      </c>
    </row>
    <row r="180" spans="1:26" x14ac:dyDescent="0.2">
      <c r="A180" s="1107"/>
      <c r="B180" s="328">
        <v>45539</v>
      </c>
      <c r="C180" s="432" t="str">
        <f t="shared" si="20"/>
        <v>(水)</v>
      </c>
      <c r="D180" s="531" t="s">
        <v>401</v>
      </c>
      <c r="E180" s="474" t="s">
        <v>24</v>
      </c>
      <c r="F180" s="475">
        <v>25.8</v>
      </c>
      <c r="G180" s="11">
        <v>27.9</v>
      </c>
      <c r="H180" s="225">
        <v>28</v>
      </c>
      <c r="I180" s="12">
        <v>2.9</v>
      </c>
      <c r="J180" s="223">
        <v>0.9</v>
      </c>
      <c r="K180" s="11">
        <v>7.37</v>
      </c>
      <c r="L180" s="223">
        <v>7.34</v>
      </c>
      <c r="M180" s="12">
        <v>23.6</v>
      </c>
      <c r="N180" s="225">
        <v>23.6</v>
      </c>
      <c r="O180" s="606">
        <v>84.9</v>
      </c>
      <c r="P180" s="489">
        <v>89.4</v>
      </c>
      <c r="Q180" s="532">
        <v>7.9</v>
      </c>
      <c r="R180" s="478">
        <v>190</v>
      </c>
      <c r="S180" s="533">
        <v>0.11</v>
      </c>
      <c r="T180" s="564"/>
      <c r="U180" s="80"/>
      <c r="V180" s="2" t="s">
        <v>182</v>
      </c>
      <c r="W180" s="396" t="s">
        <v>11</v>
      </c>
      <c r="X180" s="301">
        <v>27.8</v>
      </c>
      <c r="Y180" s="246">
        <v>28</v>
      </c>
      <c r="Z180" s="277">
        <v>26</v>
      </c>
    </row>
    <row r="181" spans="1:26" x14ac:dyDescent="0.2">
      <c r="A181" s="1107"/>
      <c r="B181" s="328">
        <v>45540</v>
      </c>
      <c r="C181" s="432" t="str">
        <f t="shared" si="20"/>
        <v>(木)</v>
      </c>
      <c r="D181" s="531" t="s">
        <v>401</v>
      </c>
      <c r="E181" s="474" t="s">
        <v>24</v>
      </c>
      <c r="F181" s="475">
        <v>26.9</v>
      </c>
      <c r="G181" s="11">
        <v>27.8</v>
      </c>
      <c r="H181" s="225">
        <v>28</v>
      </c>
      <c r="I181" s="12">
        <v>2.6</v>
      </c>
      <c r="J181" s="223">
        <v>1</v>
      </c>
      <c r="K181" s="11">
        <v>7.42</v>
      </c>
      <c r="L181" s="223">
        <v>7.33</v>
      </c>
      <c r="M181" s="12">
        <v>23.3</v>
      </c>
      <c r="N181" s="225">
        <v>23.3</v>
      </c>
      <c r="O181" s="606">
        <v>84.2</v>
      </c>
      <c r="P181" s="489">
        <v>89</v>
      </c>
      <c r="Q181" s="532">
        <v>7.8</v>
      </c>
      <c r="R181" s="478">
        <v>131</v>
      </c>
      <c r="S181" s="533">
        <v>0.1</v>
      </c>
      <c r="T181" s="564"/>
      <c r="U181" s="80"/>
      <c r="V181" s="3" t="s">
        <v>183</v>
      </c>
      <c r="W181" s="893" t="s">
        <v>184</v>
      </c>
      <c r="X181" s="302">
        <v>2.6</v>
      </c>
      <c r="Y181" s="247">
        <v>1</v>
      </c>
      <c r="Z181" s="253">
        <v>9.1</v>
      </c>
    </row>
    <row r="182" spans="1:26" x14ac:dyDescent="0.2">
      <c r="A182" s="1107"/>
      <c r="B182" s="328">
        <v>45541</v>
      </c>
      <c r="C182" s="432" t="str">
        <f t="shared" si="20"/>
        <v>(金)</v>
      </c>
      <c r="D182" s="531" t="s">
        <v>400</v>
      </c>
      <c r="E182" s="474" t="s">
        <v>24</v>
      </c>
      <c r="F182" s="475">
        <v>30.7</v>
      </c>
      <c r="G182" s="11">
        <v>27.6</v>
      </c>
      <c r="H182" s="225">
        <v>27.9</v>
      </c>
      <c r="I182" s="12">
        <v>3.1</v>
      </c>
      <c r="J182" s="223">
        <v>1.1000000000000001</v>
      </c>
      <c r="K182" s="11">
        <v>7.45</v>
      </c>
      <c r="L182" s="223">
        <v>7.38</v>
      </c>
      <c r="M182" s="12">
        <v>23</v>
      </c>
      <c r="N182" s="225">
        <v>23.1</v>
      </c>
      <c r="O182" s="606">
        <v>81.2</v>
      </c>
      <c r="P182" s="489">
        <v>88</v>
      </c>
      <c r="Q182" s="532">
        <v>7.8</v>
      </c>
      <c r="R182" s="478">
        <v>161</v>
      </c>
      <c r="S182" s="533">
        <v>0.19</v>
      </c>
      <c r="T182" s="564"/>
      <c r="U182" s="80"/>
      <c r="V182" s="3" t="s">
        <v>12</v>
      </c>
      <c r="W182" s="893"/>
      <c r="X182" s="302">
        <v>7.42</v>
      </c>
      <c r="Y182" s="247">
        <v>7.33</v>
      </c>
      <c r="Z182" s="253">
        <v>7.95</v>
      </c>
    </row>
    <row r="183" spans="1:26" x14ac:dyDescent="0.2">
      <c r="A183" s="1107"/>
      <c r="B183" s="328">
        <v>45542</v>
      </c>
      <c r="C183" s="432" t="str">
        <f t="shared" si="20"/>
        <v>(土)</v>
      </c>
      <c r="D183" s="531" t="s">
        <v>400</v>
      </c>
      <c r="E183" s="474" t="s">
        <v>24</v>
      </c>
      <c r="F183" s="475">
        <v>30.6</v>
      </c>
      <c r="G183" s="11">
        <v>27.5</v>
      </c>
      <c r="H183" s="225">
        <v>27.8</v>
      </c>
      <c r="I183" s="12">
        <v>4.2</v>
      </c>
      <c r="J183" s="223">
        <v>1.5</v>
      </c>
      <c r="K183" s="11">
        <v>7.54</v>
      </c>
      <c r="L183" s="223">
        <v>7.43</v>
      </c>
      <c r="M183" s="12">
        <v>22.9</v>
      </c>
      <c r="N183" s="225">
        <v>22.9</v>
      </c>
      <c r="O183" s="606" t="s">
        <v>24</v>
      </c>
      <c r="P183" s="489" t="s">
        <v>24</v>
      </c>
      <c r="Q183" s="532" t="s">
        <v>24</v>
      </c>
      <c r="R183" s="478" t="s">
        <v>24</v>
      </c>
      <c r="S183" s="533" t="s">
        <v>24</v>
      </c>
      <c r="T183" s="564"/>
      <c r="U183" s="80"/>
      <c r="V183" s="3" t="s">
        <v>185</v>
      </c>
      <c r="W183" s="893" t="s">
        <v>13</v>
      </c>
      <c r="X183" s="302">
        <v>23.3</v>
      </c>
      <c r="Y183" s="247">
        <v>23.3</v>
      </c>
      <c r="Z183" s="253">
        <v>21.9</v>
      </c>
    </row>
    <row r="184" spans="1:26" x14ac:dyDescent="0.2">
      <c r="A184" s="1107"/>
      <c r="B184" s="328">
        <v>45543</v>
      </c>
      <c r="C184" s="432" t="str">
        <f t="shared" si="20"/>
        <v>(日)</v>
      </c>
      <c r="D184" s="531" t="s">
        <v>400</v>
      </c>
      <c r="E184" s="474" t="s">
        <v>24</v>
      </c>
      <c r="F184" s="475">
        <v>31.7</v>
      </c>
      <c r="G184" s="11">
        <v>27.5</v>
      </c>
      <c r="H184" s="225">
        <v>27.7</v>
      </c>
      <c r="I184" s="12">
        <v>3.5</v>
      </c>
      <c r="J184" s="223">
        <v>1.4</v>
      </c>
      <c r="K184" s="11">
        <v>7.49</v>
      </c>
      <c r="L184" s="223">
        <v>7.43</v>
      </c>
      <c r="M184" s="12">
        <v>22.8</v>
      </c>
      <c r="N184" s="225">
        <v>22.9</v>
      </c>
      <c r="O184" s="606" t="s">
        <v>24</v>
      </c>
      <c r="P184" s="489" t="s">
        <v>24</v>
      </c>
      <c r="Q184" s="532" t="s">
        <v>24</v>
      </c>
      <c r="R184" s="478" t="s">
        <v>24</v>
      </c>
      <c r="S184" s="533" t="s">
        <v>24</v>
      </c>
      <c r="T184" s="564"/>
      <c r="U184" s="80"/>
      <c r="V184" s="3" t="s">
        <v>186</v>
      </c>
      <c r="W184" s="893" t="s">
        <v>313</v>
      </c>
      <c r="X184" s="280">
        <v>84</v>
      </c>
      <c r="Y184" s="248">
        <v>84.2</v>
      </c>
      <c r="Z184" s="257">
        <v>81.400000000000006</v>
      </c>
    </row>
    <row r="185" spans="1:26" x14ac:dyDescent="0.2">
      <c r="A185" s="1107"/>
      <c r="B185" s="328">
        <v>45544</v>
      </c>
      <c r="C185" s="432" t="str">
        <f t="shared" si="20"/>
        <v>(月)</v>
      </c>
      <c r="D185" s="531" t="s">
        <v>400</v>
      </c>
      <c r="E185" s="474" t="s">
        <v>24</v>
      </c>
      <c r="F185" s="475">
        <v>31.1</v>
      </c>
      <c r="G185" s="11">
        <v>27.5</v>
      </c>
      <c r="H185" s="225">
        <v>27.7</v>
      </c>
      <c r="I185" s="12">
        <v>3.4</v>
      </c>
      <c r="J185" s="223">
        <v>1.6</v>
      </c>
      <c r="K185" s="11">
        <v>7.51</v>
      </c>
      <c r="L185" s="223">
        <v>7.42</v>
      </c>
      <c r="M185" s="12">
        <v>23</v>
      </c>
      <c r="N185" s="225">
        <v>23.2</v>
      </c>
      <c r="O185" s="606">
        <v>82.3</v>
      </c>
      <c r="P185" s="489">
        <v>89</v>
      </c>
      <c r="Q185" s="532">
        <v>7.7</v>
      </c>
      <c r="R185" s="478">
        <v>146</v>
      </c>
      <c r="S185" s="533">
        <v>0.18</v>
      </c>
      <c r="T185" s="564"/>
      <c r="U185" s="80"/>
      <c r="V185" s="3" t="s">
        <v>187</v>
      </c>
      <c r="W185" s="893" t="s">
        <v>313</v>
      </c>
      <c r="X185" s="280">
        <v>88.4</v>
      </c>
      <c r="Y185" s="248">
        <v>89</v>
      </c>
      <c r="Z185" s="257">
        <v>89</v>
      </c>
    </row>
    <row r="186" spans="1:26" x14ac:dyDescent="0.2">
      <c r="A186" s="1107"/>
      <c r="B186" s="328">
        <v>45545</v>
      </c>
      <c r="C186" s="432" t="str">
        <f t="shared" si="20"/>
        <v>(火)</v>
      </c>
      <c r="D186" s="531" t="s">
        <v>400</v>
      </c>
      <c r="E186" s="474" t="s">
        <v>24</v>
      </c>
      <c r="F186" s="475">
        <v>30.2</v>
      </c>
      <c r="G186" s="11">
        <v>27.5</v>
      </c>
      <c r="H186" s="225">
        <v>27.8</v>
      </c>
      <c r="I186" s="12">
        <v>3.7</v>
      </c>
      <c r="J186" s="223">
        <v>2.4</v>
      </c>
      <c r="K186" s="11">
        <v>7.6</v>
      </c>
      <c r="L186" s="223">
        <v>7.6</v>
      </c>
      <c r="M186" s="12">
        <v>23.7</v>
      </c>
      <c r="N186" s="225">
        <v>23.8</v>
      </c>
      <c r="O186" s="606">
        <v>84.5</v>
      </c>
      <c r="P186" s="489">
        <v>90.2</v>
      </c>
      <c r="Q186" s="532">
        <v>7.8</v>
      </c>
      <c r="R186" s="478">
        <v>151</v>
      </c>
      <c r="S186" s="533">
        <v>0.2</v>
      </c>
      <c r="T186" s="564"/>
      <c r="U186" s="80"/>
      <c r="V186" s="3" t="s">
        <v>188</v>
      </c>
      <c r="W186" s="893" t="s">
        <v>313</v>
      </c>
      <c r="X186" s="251">
        <v>59.4</v>
      </c>
      <c r="Y186" s="248">
        <v>60.2</v>
      </c>
      <c r="Z186" s="257">
        <v>61.2</v>
      </c>
    </row>
    <row r="187" spans="1:26" x14ac:dyDescent="0.2">
      <c r="A187" s="1107"/>
      <c r="B187" s="328">
        <v>45546</v>
      </c>
      <c r="C187" s="432" t="str">
        <f t="shared" si="20"/>
        <v>(水)</v>
      </c>
      <c r="D187" s="531" t="s">
        <v>400</v>
      </c>
      <c r="E187" s="474" t="s">
        <v>24</v>
      </c>
      <c r="F187" s="475">
        <v>32.9</v>
      </c>
      <c r="G187" s="11">
        <v>27.5</v>
      </c>
      <c r="H187" s="225">
        <v>27.8</v>
      </c>
      <c r="I187" s="12">
        <v>3.5</v>
      </c>
      <c r="J187" s="223">
        <v>2.1</v>
      </c>
      <c r="K187" s="11">
        <v>7.59</v>
      </c>
      <c r="L187" s="223">
        <v>7.55</v>
      </c>
      <c r="M187" s="12">
        <v>24</v>
      </c>
      <c r="N187" s="225">
        <v>24.1</v>
      </c>
      <c r="O187" s="606">
        <v>85.5</v>
      </c>
      <c r="P187" s="489">
        <v>92</v>
      </c>
      <c r="Q187" s="532">
        <v>7.9</v>
      </c>
      <c r="R187" s="478">
        <v>165</v>
      </c>
      <c r="S187" s="533">
        <v>0.19</v>
      </c>
      <c r="T187" s="564"/>
      <c r="U187" s="80"/>
      <c r="V187" s="3" t="s">
        <v>189</v>
      </c>
      <c r="W187" s="893" t="s">
        <v>313</v>
      </c>
      <c r="X187" s="251">
        <v>29</v>
      </c>
      <c r="Y187" s="248">
        <v>28.8</v>
      </c>
      <c r="Z187" s="257">
        <v>27.8</v>
      </c>
    </row>
    <row r="188" spans="1:26" x14ac:dyDescent="0.2">
      <c r="A188" s="1107"/>
      <c r="B188" s="328">
        <v>45547</v>
      </c>
      <c r="C188" s="432" t="str">
        <f t="shared" si="20"/>
        <v>(木)</v>
      </c>
      <c r="D188" s="531" t="s">
        <v>400</v>
      </c>
      <c r="E188" s="474" t="s">
        <v>24</v>
      </c>
      <c r="F188" s="475">
        <v>32.1</v>
      </c>
      <c r="G188" s="11">
        <v>27.5</v>
      </c>
      <c r="H188" s="225">
        <v>27.9</v>
      </c>
      <c r="I188" s="12">
        <v>2.6</v>
      </c>
      <c r="J188" s="223">
        <v>1.5</v>
      </c>
      <c r="K188" s="11">
        <v>7.56</v>
      </c>
      <c r="L188" s="223">
        <v>7.55</v>
      </c>
      <c r="M188" s="12">
        <v>24</v>
      </c>
      <c r="N188" s="225">
        <v>24.1</v>
      </c>
      <c r="O188" s="606">
        <v>85.5</v>
      </c>
      <c r="P188" s="489">
        <v>93</v>
      </c>
      <c r="Q188" s="532">
        <v>7.9</v>
      </c>
      <c r="R188" s="478">
        <v>178</v>
      </c>
      <c r="S188" s="533">
        <v>0.18</v>
      </c>
      <c r="T188" s="564"/>
      <c r="U188" s="80"/>
      <c r="V188" s="3" t="s">
        <v>190</v>
      </c>
      <c r="W188" s="893" t="s">
        <v>313</v>
      </c>
      <c r="X188" s="251">
        <v>7.6</v>
      </c>
      <c r="Y188" s="249">
        <v>7.8</v>
      </c>
      <c r="Z188" s="278">
        <v>7.3</v>
      </c>
    </row>
    <row r="189" spans="1:26" x14ac:dyDescent="0.2">
      <c r="A189" s="1107"/>
      <c r="B189" s="328">
        <v>45548</v>
      </c>
      <c r="C189" s="432" t="str">
        <f t="shared" si="20"/>
        <v>(金)</v>
      </c>
      <c r="D189" s="531" t="s">
        <v>400</v>
      </c>
      <c r="E189" s="474" t="s">
        <v>24</v>
      </c>
      <c r="F189" s="475">
        <v>32.1</v>
      </c>
      <c r="G189" s="11">
        <v>27.6</v>
      </c>
      <c r="H189" s="225">
        <v>27.9</v>
      </c>
      <c r="I189" s="12">
        <v>2.4</v>
      </c>
      <c r="J189" s="223">
        <v>1.2</v>
      </c>
      <c r="K189" s="11">
        <v>7.52</v>
      </c>
      <c r="L189" s="223">
        <v>7.51</v>
      </c>
      <c r="M189" s="12">
        <v>24</v>
      </c>
      <c r="N189" s="225">
        <v>24.2</v>
      </c>
      <c r="O189" s="606">
        <v>85.8</v>
      </c>
      <c r="P189" s="489">
        <v>92.2</v>
      </c>
      <c r="Q189" s="532">
        <v>7.8</v>
      </c>
      <c r="R189" s="478">
        <v>140</v>
      </c>
      <c r="S189" s="533">
        <v>0.18</v>
      </c>
      <c r="T189" s="564"/>
      <c r="U189" s="80"/>
      <c r="V189" s="3" t="s">
        <v>191</v>
      </c>
      <c r="W189" s="893" t="s">
        <v>313</v>
      </c>
      <c r="X189" s="251">
        <v>160</v>
      </c>
      <c r="Y189" s="250">
        <v>131</v>
      </c>
      <c r="Z189" s="279">
        <v>147</v>
      </c>
    </row>
    <row r="190" spans="1:26" x14ac:dyDescent="0.2">
      <c r="A190" s="1107"/>
      <c r="B190" s="328">
        <v>45549</v>
      </c>
      <c r="C190" s="432" t="str">
        <f t="shared" si="20"/>
        <v>(土)</v>
      </c>
      <c r="D190" s="531" t="s">
        <v>400</v>
      </c>
      <c r="E190" s="474" t="s">
        <v>24</v>
      </c>
      <c r="F190" s="475">
        <v>32.9</v>
      </c>
      <c r="G190" s="11">
        <v>27.7</v>
      </c>
      <c r="H190" s="225">
        <v>28</v>
      </c>
      <c r="I190" s="12">
        <v>2.5</v>
      </c>
      <c r="J190" s="223">
        <v>1</v>
      </c>
      <c r="K190" s="11">
        <v>7.5</v>
      </c>
      <c r="L190" s="223">
        <v>7.5</v>
      </c>
      <c r="M190" s="12">
        <v>24.3</v>
      </c>
      <c r="N190" s="225">
        <v>24</v>
      </c>
      <c r="O190" s="606" t="s">
        <v>24</v>
      </c>
      <c r="P190" s="489" t="s">
        <v>24</v>
      </c>
      <c r="Q190" s="532" t="s">
        <v>24</v>
      </c>
      <c r="R190" s="478" t="s">
        <v>24</v>
      </c>
      <c r="S190" s="533" t="s">
        <v>24</v>
      </c>
      <c r="T190" s="564"/>
      <c r="U190" s="80"/>
      <c r="V190" s="3" t="s">
        <v>192</v>
      </c>
      <c r="W190" s="893" t="s">
        <v>313</v>
      </c>
      <c r="X190" s="251">
        <v>0.13</v>
      </c>
      <c r="Y190" s="14">
        <v>0.1</v>
      </c>
      <c r="Z190" s="255">
        <v>0.84</v>
      </c>
    </row>
    <row r="191" spans="1:26" x14ac:dyDescent="0.2">
      <c r="A191" s="1107"/>
      <c r="B191" s="328">
        <v>45550</v>
      </c>
      <c r="C191" s="432" t="str">
        <f t="shared" si="20"/>
        <v>(日)</v>
      </c>
      <c r="D191" s="531" t="s">
        <v>400</v>
      </c>
      <c r="E191" s="474" t="s">
        <v>24</v>
      </c>
      <c r="F191" s="475">
        <v>32.799999999999997</v>
      </c>
      <c r="G191" s="11">
        <v>27.8</v>
      </c>
      <c r="H191" s="225">
        <v>28</v>
      </c>
      <c r="I191" s="12">
        <v>2.6</v>
      </c>
      <c r="J191" s="223">
        <v>0.9</v>
      </c>
      <c r="K191" s="11">
        <v>7.5</v>
      </c>
      <c r="L191" s="223">
        <v>7.49</v>
      </c>
      <c r="M191" s="12">
        <v>24.4</v>
      </c>
      <c r="N191" s="225">
        <v>24.1</v>
      </c>
      <c r="O191" s="606" t="s">
        <v>24</v>
      </c>
      <c r="P191" s="489" t="s">
        <v>24</v>
      </c>
      <c r="Q191" s="532" t="s">
        <v>24</v>
      </c>
      <c r="R191" s="478" t="s">
        <v>24</v>
      </c>
      <c r="S191" s="533" t="s">
        <v>24</v>
      </c>
      <c r="T191" s="564"/>
      <c r="U191" s="80"/>
      <c r="V191" s="3" t="s">
        <v>14</v>
      </c>
      <c r="W191" s="893" t="s">
        <v>313</v>
      </c>
      <c r="X191" s="251">
        <v>4.2</v>
      </c>
      <c r="Y191" s="252">
        <v>4</v>
      </c>
      <c r="Z191" s="253">
        <v>6.2</v>
      </c>
    </row>
    <row r="192" spans="1:26" x14ac:dyDescent="0.2">
      <c r="A192" s="1107"/>
      <c r="B192" s="328">
        <v>45551</v>
      </c>
      <c r="C192" s="432" t="str">
        <f t="shared" si="20"/>
        <v>(月)</v>
      </c>
      <c r="D192" s="531" t="s">
        <v>401</v>
      </c>
      <c r="E192" s="474">
        <v>3.5</v>
      </c>
      <c r="F192" s="475">
        <v>26.4</v>
      </c>
      <c r="G192" s="11">
        <v>27.7</v>
      </c>
      <c r="H192" s="225">
        <v>27.9</v>
      </c>
      <c r="I192" s="12">
        <v>2.2999999999999998</v>
      </c>
      <c r="J192" s="223">
        <v>1</v>
      </c>
      <c r="K192" s="11">
        <v>7.51</v>
      </c>
      <c r="L192" s="223">
        <v>7.51</v>
      </c>
      <c r="M192" s="12">
        <v>24.9</v>
      </c>
      <c r="N192" s="225">
        <v>24.6</v>
      </c>
      <c r="O192" s="606" t="s">
        <v>24</v>
      </c>
      <c r="P192" s="489" t="s">
        <v>24</v>
      </c>
      <c r="Q192" s="532" t="s">
        <v>24</v>
      </c>
      <c r="R192" s="478" t="s">
        <v>24</v>
      </c>
      <c r="S192" s="533" t="s">
        <v>24</v>
      </c>
      <c r="T192" s="564"/>
      <c r="U192" s="80"/>
      <c r="V192" s="3" t="s">
        <v>15</v>
      </c>
      <c r="W192" s="893" t="s">
        <v>313</v>
      </c>
      <c r="X192" s="275">
        <v>2</v>
      </c>
      <c r="Y192" s="252">
        <v>1.1000000000000001</v>
      </c>
      <c r="Z192" s="253">
        <v>2.2999999999999998</v>
      </c>
    </row>
    <row r="193" spans="1:26" x14ac:dyDescent="0.2">
      <c r="A193" s="1107"/>
      <c r="B193" s="328">
        <v>45552</v>
      </c>
      <c r="C193" s="432" t="str">
        <f t="shared" si="20"/>
        <v>(火)</v>
      </c>
      <c r="D193" s="531" t="s">
        <v>400</v>
      </c>
      <c r="E193" s="474" t="s">
        <v>24</v>
      </c>
      <c r="F193" s="475">
        <v>29.8</v>
      </c>
      <c r="G193" s="11">
        <v>27.7</v>
      </c>
      <c r="H193" s="225">
        <v>27.9</v>
      </c>
      <c r="I193" s="12">
        <v>2.4</v>
      </c>
      <c r="J193" s="223">
        <v>0.9</v>
      </c>
      <c r="K193" s="11">
        <v>7.52</v>
      </c>
      <c r="L193" s="223">
        <v>7.5</v>
      </c>
      <c r="M193" s="12">
        <v>25.1</v>
      </c>
      <c r="N193" s="225">
        <v>25.2</v>
      </c>
      <c r="O193" s="606">
        <v>90.5</v>
      </c>
      <c r="P193" s="489">
        <v>96.6</v>
      </c>
      <c r="Q193" s="532">
        <v>8.1</v>
      </c>
      <c r="R193" s="478">
        <v>140</v>
      </c>
      <c r="S193" s="533">
        <v>0.22</v>
      </c>
      <c r="T193" s="564"/>
      <c r="U193" s="80"/>
      <c r="V193" s="3" t="s">
        <v>193</v>
      </c>
      <c r="W193" s="893" t="s">
        <v>313</v>
      </c>
      <c r="X193" s="251">
        <v>1.6</v>
      </c>
      <c r="Y193" s="252">
        <v>2.5</v>
      </c>
      <c r="Z193" s="253">
        <v>8.8000000000000007</v>
      </c>
    </row>
    <row r="194" spans="1:26" x14ac:dyDescent="0.2">
      <c r="A194" s="1107"/>
      <c r="B194" s="328">
        <v>45553</v>
      </c>
      <c r="C194" s="432" t="str">
        <f t="shared" si="20"/>
        <v>(水)</v>
      </c>
      <c r="D194" s="531" t="s">
        <v>400</v>
      </c>
      <c r="E194" s="474" t="s">
        <v>24</v>
      </c>
      <c r="F194" s="475">
        <v>33.1</v>
      </c>
      <c r="G194" s="11">
        <v>27.6</v>
      </c>
      <c r="H194" s="225">
        <v>27.9</v>
      </c>
      <c r="I194" s="12">
        <v>2.1</v>
      </c>
      <c r="J194" s="223">
        <v>0.8</v>
      </c>
      <c r="K194" s="11">
        <v>7.53</v>
      </c>
      <c r="L194" s="223">
        <v>7.52</v>
      </c>
      <c r="M194" s="12">
        <v>25.3</v>
      </c>
      <c r="N194" s="225">
        <v>25.4</v>
      </c>
      <c r="O194" s="606">
        <v>91.4</v>
      </c>
      <c r="P194" s="489">
        <v>97.2</v>
      </c>
      <c r="Q194" s="532">
        <v>8</v>
      </c>
      <c r="R194" s="478">
        <v>182</v>
      </c>
      <c r="S194" s="533">
        <v>0.1</v>
      </c>
      <c r="T194" s="564"/>
      <c r="U194" s="80"/>
      <c r="V194" s="3" t="s">
        <v>194</v>
      </c>
      <c r="W194" s="893" t="s">
        <v>313</v>
      </c>
      <c r="X194" s="267">
        <v>4.3999999999999997E-2</v>
      </c>
      <c r="Y194" s="254">
        <v>1.4999999999999999E-2</v>
      </c>
      <c r="Z194" s="255">
        <v>7.2999999999999995E-2</v>
      </c>
    </row>
    <row r="195" spans="1:26" x14ac:dyDescent="0.2">
      <c r="A195" s="1107"/>
      <c r="B195" s="328">
        <v>45554</v>
      </c>
      <c r="C195" s="432" t="str">
        <f t="shared" si="20"/>
        <v>(木)</v>
      </c>
      <c r="D195" s="531" t="s">
        <v>401</v>
      </c>
      <c r="E195" s="474">
        <v>1</v>
      </c>
      <c r="F195" s="475">
        <v>28.5</v>
      </c>
      <c r="G195" s="11">
        <v>27.7</v>
      </c>
      <c r="H195" s="225">
        <v>27.9</v>
      </c>
      <c r="I195" s="12">
        <v>1.8</v>
      </c>
      <c r="J195" s="223">
        <v>0.8</v>
      </c>
      <c r="K195" s="11">
        <v>7.52</v>
      </c>
      <c r="L195" s="223">
        <v>7.5</v>
      </c>
      <c r="M195" s="12">
        <v>25.3</v>
      </c>
      <c r="N195" s="225">
        <v>25.4</v>
      </c>
      <c r="O195" s="606">
        <v>93.1</v>
      </c>
      <c r="P195" s="489">
        <v>98.8</v>
      </c>
      <c r="Q195" s="532">
        <v>8.1999999999999993</v>
      </c>
      <c r="R195" s="478">
        <v>175</v>
      </c>
      <c r="S195" s="533">
        <v>0.05</v>
      </c>
      <c r="T195" s="564"/>
      <c r="U195" s="80"/>
      <c r="V195" s="3" t="s">
        <v>281</v>
      </c>
      <c r="W195" s="893" t="s">
        <v>313</v>
      </c>
      <c r="X195" s="251">
        <v>0.21</v>
      </c>
      <c r="Y195" s="254">
        <v>0.37</v>
      </c>
      <c r="Z195" s="255">
        <v>0.48</v>
      </c>
    </row>
    <row r="196" spans="1:26" x14ac:dyDescent="0.2">
      <c r="A196" s="1107"/>
      <c r="B196" s="328">
        <v>45555</v>
      </c>
      <c r="C196" s="432" t="str">
        <f t="shared" si="20"/>
        <v>(金)</v>
      </c>
      <c r="D196" s="531" t="s">
        <v>400</v>
      </c>
      <c r="E196" s="474" t="s">
        <v>24</v>
      </c>
      <c r="F196" s="475">
        <v>32.799999999999997</v>
      </c>
      <c r="G196" s="11">
        <v>27.7</v>
      </c>
      <c r="H196" s="225">
        <v>28</v>
      </c>
      <c r="I196" s="12">
        <v>2.2999999999999998</v>
      </c>
      <c r="J196" s="223">
        <v>0.9</v>
      </c>
      <c r="K196" s="11">
        <v>7.54</v>
      </c>
      <c r="L196" s="223">
        <v>7.53</v>
      </c>
      <c r="M196" s="12">
        <v>26</v>
      </c>
      <c r="N196" s="225">
        <v>25.9</v>
      </c>
      <c r="O196" s="606">
        <v>93</v>
      </c>
      <c r="P196" s="489">
        <v>101.5</v>
      </c>
      <c r="Q196" s="532">
        <v>8.6</v>
      </c>
      <c r="R196" s="478">
        <v>196</v>
      </c>
      <c r="S196" s="533">
        <v>7.0000000000000007E-2</v>
      </c>
      <c r="T196" s="564"/>
      <c r="U196" s="80"/>
      <c r="V196" s="3" t="s">
        <v>195</v>
      </c>
      <c r="W196" s="893" t="s">
        <v>313</v>
      </c>
      <c r="X196" s="267">
        <v>0.68</v>
      </c>
      <c r="Y196" s="254">
        <v>0.79</v>
      </c>
      <c r="Z196" s="255">
        <v>1</v>
      </c>
    </row>
    <row r="197" spans="1:26" x14ac:dyDescent="0.2">
      <c r="A197" s="1107"/>
      <c r="B197" s="328">
        <v>45556</v>
      </c>
      <c r="C197" s="432" t="str">
        <f t="shared" si="20"/>
        <v>(土)</v>
      </c>
      <c r="D197" s="531" t="s">
        <v>400</v>
      </c>
      <c r="E197" s="474" t="s">
        <v>24</v>
      </c>
      <c r="F197" s="475">
        <v>31.2</v>
      </c>
      <c r="G197" s="11">
        <v>27.7</v>
      </c>
      <c r="H197" s="225">
        <v>28</v>
      </c>
      <c r="I197" s="12">
        <v>1.7</v>
      </c>
      <c r="J197" s="223">
        <v>0.8</v>
      </c>
      <c r="K197" s="11">
        <v>7.49</v>
      </c>
      <c r="L197" s="223">
        <v>7.48</v>
      </c>
      <c r="M197" s="12">
        <v>26.2</v>
      </c>
      <c r="N197" s="225">
        <v>26.2</v>
      </c>
      <c r="O197" s="606" t="s">
        <v>24</v>
      </c>
      <c r="P197" s="489" t="s">
        <v>24</v>
      </c>
      <c r="Q197" s="532" t="s">
        <v>24</v>
      </c>
      <c r="R197" s="478" t="s">
        <v>24</v>
      </c>
      <c r="S197" s="533" t="s">
        <v>24</v>
      </c>
      <c r="T197" s="564"/>
      <c r="U197" s="80"/>
      <c r="V197" s="3" t="s">
        <v>196</v>
      </c>
      <c r="W197" s="893" t="s">
        <v>313</v>
      </c>
      <c r="X197" s="267">
        <v>6.3E-2</v>
      </c>
      <c r="Y197" s="254">
        <v>6.2E-2</v>
      </c>
      <c r="Z197" s="255">
        <v>0.14199999999999999</v>
      </c>
    </row>
    <row r="198" spans="1:26" x14ac:dyDescent="0.2">
      <c r="A198" s="1107"/>
      <c r="B198" s="328">
        <v>45557</v>
      </c>
      <c r="C198" s="432" t="str">
        <f t="shared" si="20"/>
        <v>(日)</v>
      </c>
      <c r="D198" s="531" t="s">
        <v>401</v>
      </c>
      <c r="E198" s="474" t="s">
        <v>24</v>
      </c>
      <c r="F198" s="475">
        <v>28.5</v>
      </c>
      <c r="G198" s="11">
        <v>27.7</v>
      </c>
      <c r="H198" s="225">
        <v>27.8</v>
      </c>
      <c r="I198" s="12">
        <v>2</v>
      </c>
      <c r="J198" s="223">
        <v>0.9</v>
      </c>
      <c r="K198" s="11">
        <v>7.53</v>
      </c>
      <c r="L198" s="223">
        <v>7.52</v>
      </c>
      <c r="M198" s="12">
        <v>26.3</v>
      </c>
      <c r="N198" s="225">
        <v>26.5</v>
      </c>
      <c r="O198" s="606" t="s">
        <v>24</v>
      </c>
      <c r="P198" s="489" t="s">
        <v>24</v>
      </c>
      <c r="Q198" s="532" t="s">
        <v>24</v>
      </c>
      <c r="R198" s="478" t="s">
        <v>24</v>
      </c>
      <c r="S198" s="533" t="s">
        <v>24</v>
      </c>
      <c r="T198" s="564"/>
      <c r="U198" s="80"/>
      <c r="V198" s="3" t="s">
        <v>197</v>
      </c>
      <c r="W198" s="893" t="s">
        <v>313</v>
      </c>
      <c r="X198" s="275">
        <v>15.6</v>
      </c>
      <c r="Y198" s="252">
        <v>15.6</v>
      </c>
      <c r="Z198" s="253">
        <v>16.2</v>
      </c>
    </row>
    <row r="199" spans="1:26" x14ac:dyDescent="0.2">
      <c r="A199" s="1107"/>
      <c r="B199" s="328">
        <v>45558</v>
      </c>
      <c r="C199" s="432" t="str">
        <f t="shared" si="20"/>
        <v>(月)</v>
      </c>
      <c r="D199" s="531" t="s">
        <v>401</v>
      </c>
      <c r="E199" s="474">
        <v>7.5</v>
      </c>
      <c r="F199" s="475">
        <v>22.1</v>
      </c>
      <c r="G199" s="11">
        <v>27.6</v>
      </c>
      <c r="H199" s="225">
        <v>27.7</v>
      </c>
      <c r="I199" s="12">
        <v>2.5</v>
      </c>
      <c r="J199" s="223">
        <v>1.2</v>
      </c>
      <c r="K199" s="11">
        <v>7.58</v>
      </c>
      <c r="L199" s="223">
        <v>7.54</v>
      </c>
      <c r="M199" s="12">
        <v>26.2</v>
      </c>
      <c r="N199" s="225">
        <v>26.3</v>
      </c>
      <c r="O199" s="606" t="s">
        <v>24</v>
      </c>
      <c r="P199" s="489" t="s">
        <v>24</v>
      </c>
      <c r="Q199" s="532" t="s">
        <v>24</v>
      </c>
      <c r="R199" s="478" t="s">
        <v>24</v>
      </c>
      <c r="S199" s="533" t="s">
        <v>24</v>
      </c>
      <c r="T199" s="564"/>
      <c r="U199" s="80"/>
      <c r="V199" s="3" t="s">
        <v>17</v>
      </c>
      <c r="W199" s="893" t="s">
        <v>313</v>
      </c>
      <c r="X199" s="251">
        <v>22.8</v>
      </c>
      <c r="Y199" s="252">
        <v>22.7</v>
      </c>
      <c r="Z199" s="253">
        <v>30.6</v>
      </c>
    </row>
    <row r="200" spans="1:26" x14ac:dyDescent="0.2">
      <c r="A200" s="1107"/>
      <c r="B200" s="328">
        <v>45559</v>
      </c>
      <c r="C200" s="432" t="str">
        <f t="shared" si="20"/>
        <v>(火)</v>
      </c>
      <c r="D200" s="531" t="s">
        <v>401</v>
      </c>
      <c r="E200" s="474" t="s">
        <v>24</v>
      </c>
      <c r="F200" s="475">
        <v>23.4</v>
      </c>
      <c r="G200" s="11">
        <v>27.4</v>
      </c>
      <c r="H200" s="225">
        <v>27.6</v>
      </c>
      <c r="I200" s="12">
        <v>2.7</v>
      </c>
      <c r="J200" s="223">
        <v>1.1000000000000001</v>
      </c>
      <c r="K200" s="11">
        <v>7.69</v>
      </c>
      <c r="L200" s="223">
        <v>7.59</v>
      </c>
      <c r="M200" s="12">
        <v>26.1</v>
      </c>
      <c r="N200" s="225">
        <v>26.2</v>
      </c>
      <c r="O200" s="606">
        <v>93.9</v>
      </c>
      <c r="P200" s="489">
        <v>101.1</v>
      </c>
      <c r="Q200" s="532">
        <v>8.4</v>
      </c>
      <c r="R200" s="478">
        <v>179</v>
      </c>
      <c r="S200" s="533">
        <v>0.11</v>
      </c>
      <c r="T200" s="564"/>
      <c r="U200" s="80"/>
      <c r="V200" s="3" t="s">
        <v>198</v>
      </c>
      <c r="W200" s="893" t="s">
        <v>184</v>
      </c>
      <c r="X200" s="251">
        <v>8</v>
      </c>
      <c r="Y200" s="256">
        <v>5</v>
      </c>
      <c r="Z200" s="257">
        <v>20</v>
      </c>
    </row>
    <row r="201" spans="1:26" x14ac:dyDescent="0.2">
      <c r="A201" s="1107"/>
      <c r="B201" s="328">
        <v>45560</v>
      </c>
      <c r="C201" s="432" t="str">
        <f t="shared" si="20"/>
        <v>(水)</v>
      </c>
      <c r="D201" s="531" t="s">
        <v>401</v>
      </c>
      <c r="E201" s="474">
        <v>0.5</v>
      </c>
      <c r="F201" s="475">
        <v>21.4</v>
      </c>
      <c r="G201" s="11">
        <v>26.9</v>
      </c>
      <c r="H201" s="225">
        <v>27</v>
      </c>
      <c r="I201" s="12">
        <v>3.1</v>
      </c>
      <c r="J201" s="223">
        <v>1.5</v>
      </c>
      <c r="K201" s="11">
        <v>8.0299999999999994</v>
      </c>
      <c r="L201" s="223">
        <v>7.92</v>
      </c>
      <c r="M201" s="12">
        <v>24.9</v>
      </c>
      <c r="N201" s="225">
        <v>24.9</v>
      </c>
      <c r="O201" s="606">
        <v>91.3</v>
      </c>
      <c r="P201" s="489">
        <v>94.2</v>
      </c>
      <c r="Q201" s="532">
        <v>8.5</v>
      </c>
      <c r="R201" s="478">
        <v>198</v>
      </c>
      <c r="S201" s="533">
        <v>0.12</v>
      </c>
      <c r="T201" s="564"/>
      <c r="U201" s="80"/>
      <c r="V201" s="3" t="s">
        <v>199</v>
      </c>
      <c r="W201" s="893" t="s">
        <v>313</v>
      </c>
      <c r="X201" s="251">
        <v>2</v>
      </c>
      <c r="Y201" s="990" t="s">
        <v>438</v>
      </c>
      <c r="Z201" s="257">
        <v>15</v>
      </c>
    </row>
    <row r="202" spans="1:26" x14ac:dyDescent="0.2">
      <c r="A202" s="1107"/>
      <c r="B202" s="328">
        <v>45561</v>
      </c>
      <c r="C202" s="432" t="str">
        <f t="shared" si="20"/>
        <v>(木)</v>
      </c>
      <c r="D202" s="531" t="s">
        <v>401</v>
      </c>
      <c r="E202" s="474" t="s">
        <v>24</v>
      </c>
      <c r="F202" s="475">
        <v>24.6</v>
      </c>
      <c r="G202" s="11">
        <v>26.4</v>
      </c>
      <c r="H202" s="225">
        <v>26.6</v>
      </c>
      <c r="I202" s="12">
        <v>2.9</v>
      </c>
      <c r="J202" s="223">
        <v>1.5</v>
      </c>
      <c r="K202" s="11">
        <v>7.95</v>
      </c>
      <c r="L202" s="223">
        <v>7.89</v>
      </c>
      <c r="M202" s="12">
        <v>24.9</v>
      </c>
      <c r="N202" s="225">
        <v>25</v>
      </c>
      <c r="O202" s="606">
        <v>90.9</v>
      </c>
      <c r="P202" s="489">
        <v>95</v>
      </c>
      <c r="Q202" s="532">
        <v>8.1</v>
      </c>
      <c r="R202" s="478">
        <v>184</v>
      </c>
      <c r="S202" s="533">
        <v>0.1</v>
      </c>
      <c r="T202" s="564"/>
      <c r="U202" s="80"/>
      <c r="V202" s="3"/>
      <c r="W202" s="893"/>
      <c r="X202" s="294"/>
      <c r="Y202" s="295"/>
      <c r="Z202" s="296"/>
    </row>
    <row r="203" spans="1:26" x14ac:dyDescent="0.2">
      <c r="A203" s="1107"/>
      <c r="B203" s="328">
        <v>45562</v>
      </c>
      <c r="C203" s="432" t="str">
        <f t="shared" si="20"/>
        <v>(金)</v>
      </c>
      <c r="D203" s="531" t="s">
        <v>402</v>
      </c>
      <c r="E203" s="474">
        <v>59</v>
      </c>
      <c r="F203" s="475">
        <v>23.6</v>
      </c>
      <c r="G203" s="11">
        <v>26.1</v>
      </c>
      <c r="H203" s="225">
        <v>26.3</v>
      </c>
      <c r="I203" s="12">
        <v>2.6</v>
      </c>
      <c r="J203" s="223">
        <v>1.5</v>
      </c>
      <c r="K203" s="11">
        <v>7.88</v>
      </c>
      <c r="L203" s="223">
        <v>7.8</v>
      </c>
      <c r="M203" s="12">
        <v>25.4</v>
      </c>
      <c r="N203" s="225">
        <v>25.4</v>
      </c>
      <c r="O203" s="606">
        <v>92.6</v>
      </c>
      <c r="P203" s="489">
        <v>97</v>
      </c>
      <c r="Q203" s="532">
        <v>8.1999999999999993</v>
      </c>
      <c r="R203" s="478">
        <v>198</v>
      </c>
      <c r="S203" s="533">
        <v>0.13</v>
      </c>
      <c r="T203" s="564"/>
      <c r="U203" s="80"/>
      <c r="V203" s="3"/>
      <c r="W203" s="893"/>
      <c r="X203" s="294"/>
      <c r="Y203" s="295"/>
      <c r="Z203" s="296"/>
    </row>
    <row r="204" spans="1:26" x14ac:dyDescent="0.2">
      <c r="A204" s="1107"/>
      <c r="B204" s="328">
        <v>45563</v>
      </c>
      <c r="C204" s="432" t="str">
        <f t="shared" si="20"/>
        <v>(土)</v>
      </c>
      <c r="D204" s="531" t="s">
        <v>401</v>
      </c>
      <c r="E204" s="474" t="s">
        <v>24</v>
      </c>
      <c r="F204" s="475">
        <v>25.4</v>
      </c>
      <c r="G204" s="11">
        <v>25.9</v>
      </c>
      <c r="H204" s="225">
        <v>26.1</v>
      </c>
      <c r="I204" s="12">
        <v>2.8</v>
      </c>
      <c r="J204" s="223">
        <v>1.6</v>
      </c>
      <c r="K204" s="11">
        <v>7.78</v>
      </c>
      <c r="L204" s="223">
        <v>7.71</v>
      </c>
      <c r="M204" s="12">
        <v>25.2</v>
      </c>
      <c r="N204" s="225">
        <v>25.4</v>
      </c>
      <c r="O204" s="606" t="s">
        <v>24</v>
      </c>
      <c r="P204" s="489" t="s">
        <v>24</v>
      </c>
      <c r="Q204" s="532" t="s">
        <v>24</v>
      </c>
      <c r="R204" s="478" t="s">
        <v>24</v>
      </c>
      <c r="S204" s="533" t="s">
        <v>24</v>
      </c>
      <c r="T204" s="564"/>
      <c r="U204" s="80"/>
      <c r="V204" s="291"/>
      <c r="W204" s="344"/>
      <c r="X204" s="297"/>
      <c r="Y204" s="298"/>
      <c r="Z204" s="299"/>
    </row>
    <row r="205" spans="1:26" x14ac:dyDescent="0.2">
      <c r="A205" s="1107"/>
      <c r="B205" s="328">
        <v>45564</v>
      </c>
      <c r="C205" s="432" t="str">
        <f t="shared" si="20"/>
        <v>(日)</v>
      </c>
      <c r="D205" s="531" t="s">
        <v>401</v>
      </c>
      <c r="E205" s="474" t="s">
        <v>24</v>
      </c>
      <c r="F205" s="475">
        <v>24.3</v>
      </c>
      <c r="G205" s="11">
        <v>25.7</v>
      </c>
      <c r="H205" s="225">
        <v>25.9</v>
      </c>
      <c r="I205" s="12">
        <v>2.9</v>
      </c>
      <c r="J205" s="223">
        <v>1.5</v>
      </c>
      <c r="K205" s="11">
        <v>7.7</v>
      </c>
      <c r="L205" s="223">
        <v>7.68</v>
      </c>
      <c r="M205" s="12">
        <v>25</v>
      </c>
      <c r="N205" s="225">
        <v>25.2</v>
      </c>
      <c r="O205" s="606" t="s">
        <v>24</v>
      </c>
      <c r="P205" s="489" t="s">
        <v>24</v>
      </c>
      <c r="Q205" s="532" t="s">
        <v>24</v>
      </c>
      <c r="R205" s="478" t="s">
        <v>24</v>
      </c>
      <c r="S205" s="533" t="s">
        <v>24</v>
      </c>
      <c r="T205" s="564"/>
      <c r="U205" s="80"/>
      <c r="V205" s="9" t="s">
        <v>23</v>
      </c>
      <c r="W205" s="82" t="s">
        <v>24</v>
      </c>
      <c r="X205" s="1"/>
      <c r="Y205" s="1"/>
      <c r="Z205" s="333" t="s">
        <v>24</v>
      </c>
    </row>
    <row r="206" spans="1:26" x14ac:dyDescent="0.2">
      <c r="A206" s="1107"/>
      <c r="B206" s="329">
        <v>45565</v>
      </c>
      <c r="C206" s="432" t="str">
        <f t="shared" si="20"/>
        <v>(月)</v>
      </c>
      <c r="D206" s="534" t="s">
        <v>401</v>
      </c>
      <c r="E206" s="474" t="s">
        <v>24</v>
      </c>
      <c r="F206" s="475">
        <v>22.3</v>
      </c>
      <c r="G206" s="366">
        <v>25.4</v>
      </c>
      <c r="H206" s="536">
        <v>25.6</v>
      </c>
      <c r="I206" s="537">
        <v>3.9</v>
      </c>
      <c r="J206" s="300">
        <v>1.9</v>
      </c>
      <c r="K206" s="366">
        <v>7.65</v>
      </c>
      <c r="L206" s="300">
        <v>7.61</v>
      </c>
      <c r="M206" s="537">
        <v>25</v>
      </c>
      <c r="N206" s="536">
        <v>25.2</v>
      </c>
      <c r="O206" s="606">
        <v>91.5</v>
      </c>
      <c r="P206" s="489">
        <v>96.2</v>
      </c>
      <c r="Q206" s="532">
        <v>8</v>
      </c>
      <c r="R206" s="478">
        <v>161</v>
      </c>
      <c r="S206" s="533">
        <v>0.23</v>
      </c>
      <c r="T206" s="564"/>
      <c r="U206" s="80"/>
      <c r="V206" s="719" t="s">
        <v>302</v>
      </c>
      <c r="W206" s="720"/>
      <c r="X206" s="720"/>
      <c r="Y206" s="720"/>
      <c r="Z206" s="721"/>
    </row>
    <row r="207" spans="1:26" s="1" customFormat="1" ht="13.5" customHeight="1" x14ac:dyDescent="0.2">
      <c r="A207" s="1107"/>
      <c r="B207" s="1043" t="s">
        <v>239</v>
      </c>
      <c r="C207" s="1043"/>
      <c r="D207" s="479"/>
      <c r="E207" s="464">
        <f>MAX(E177:E206)</f>
        <v>82</v>
      </c>
      <c r="F207" s="480">
        <f t="shared" ref="F207:T207" si="21">IF(COUNT(F177:F206)=0,"",MAX(F177:F206))</f>
        <v>33.1</v>
      </c>
      <c r="G207" s="10">
        <f t="shared" si="21"/>
        <v>28.3</v>
      </c>
      <c r="H207" s="222">
        <f t="shared" si="21"/>
        <v>28.5</v>
      </c>
      <c r="I207" s="466">
        <f t="shared" si="21"/>
        <v>4.2</v>
      </c>
      <c r="J207" s="467">
        <f t="shared" si="21"/>
        <v>2.4</v>
      </c>
      <c r="K207" s="10">
        <f t="shared" si="21"/>
        <v>8.0299999999999994</v>
      </c>
      <c r="L207" s="222">
        <f t="shared" si="21"/>
        <v>7.92</v>
      </c>
      <c r="M207" s="466">
        <f t="shared" si="21"/>
        <v>26.3</v>
      </c>
      <c r="N207" s="467">
        <f t="shared" si="21"/>
        <v>26.5</v>
      </c>
      <c r="O207" s="481">
        <f t="shared" si="21"/>
        <v>93.9</v>
      </c>
      <c r="P207" s="482">
        <f t="shared" si="21"/>
        <v>101.5</v>
      </c>
      <c r="Q207" s="518">
        <f t="shared" si="21"/>
        <v>8.6</v>
      </c>
      <c r="R207" s="484">
        <f t="shared" si="21"/>
        <v>198</v>
      </c>
      <c r="S207" s="485">
        <f t="shared" si="21"/>
        <v>0.23</v>
      </c>
      <c r="T207" s="486" t="str">
        <f t="shared" si="21"/>
        <v/>
      </c>
      <c r="U207" s="81"/>
      <c r="V207" s="719" t="s">
        <v>336</v>
      </c>
      <c r="W207" s="720"/>
      <c r="X207" s="720"/>
      <c r="Y207" s="720"/>
      <c r="Z207" s="721"/>
    </row>
    <row r="208" spans="1:26" s="1" customFormat="1" ht="13.5" customHeight="1" x14ac:dyDescent="0.2">
      <c r="A208" s="1107"/>
      <c r="B208" s="1044" t="s">
        <v>240</v>
      </c>
      <c r="C208" s="1044"/>
      <c r="D208" s="233"/>
      <c r="E208" s="234"/>
      <c r="F208" s="487">
        <f t="shared" ref="F208:S208" si="22">IF(COUNT(F177:F206)=0,"",MIN(F177:F206))</f>
        <v>21.4</v>
      </c>
      <c r="G208" s="11">
        <f t="shared" si="22"/>
        <v>25.4</v>
      </c>
      <c r="H208" s="223">
        <f t="shared" si="22"/>
        <v>25.6</v>
      </c>
      <c r="I208" s="12">
        <f t="shared" si="22"/>
        <v>1.7</v>
      </c>
      <c r="J208" s="244">
        <f t="shared" si="22"/>
        <v>0.8</v>
      </c>
      <c r="K208" s="11">
        <f t="shared" si="22"/>
        <v>7.37</v>
      </c>
      <c r="L208" s="487">
        <f t="shared" si="22"/>
        <v>7.33</v>
      </c>
      <c r="M208" s="12">
        <f t="shared" si="22"/>
        <v>22.8</v>
      </c>
      <c r="N208" s="244">
        <f t="shared" si="22"/>
        <v>22.9</v>
      </c>
      <c r="O208" s="488">
        <f t="shared" si="22"/>
        <v>81.2</v>
      </c>
      <c r="P208" s="489">
        <f t="shared" si="22"/>
        <v>88</v>
      </c>
      <c r="Q208" s="490">
        <f t="shared" si="22"/>
        <v>7.7</v>
      </c>
      <c r="R208" s="491">
        <f t="shared" si="22"/>
        <v>131</v>
      </c>
      <c r="S208" s="492">
        <f t="shared" si="22"/>
        <v>0.05</v>
      </c>
      <c r="T208" s="493"/>
      <c r="U208" s="81"/>
      <c r="V208" s="722"/>
      <c r="W208" s="892"/>
      <c r="X208" s="723"/>
      <c r="Y208" s="723"/>
      <c r="Z208" s="724"/>
    </row>
    <row r="209" spans="1:26" s="1" customFormat="1" ht="13.5" customHeight="1" x14ac:dyDescent="0.2">
      <c r="A209" s="1107"/>
      <c r="B209" s="1044" t="s">
        <v>241</v>
      </c>
      <c r="C209" s="1044"/>
      <c r="D209" s="233"/>
      <c r="E209" s="235"/>
      <c r="F209" s="494">
        <f t="shared" ref="F209:S209" si="23">IF(COUNT(F177:F206)=0,"",AVERAGE(F177:F206))</f>
        <v>28.459999999999994</v>
      </c>
      <c r="G209" s="11">
        <f t="shared" si="23"/>
        <v>27.373333333333338</v>
      </c>
      <c r="H209" s="487">
        <f t="shared" si="23"/>
        <v>27.59333333333333</v>
      </c>
      <c r="I209" s="12">
        <f t="shared" si="23"/>
        <v>2.7366666666666668</v>
      </c>
      <c r="J209" s="244">
        <f t="shared" si="23"/>
        <v>1.2366666666666666</v>
      </c>
      <c r="K209" s="11">
        <f t="shared" si="23"/>
        <v>7.5713333333333326</v>
      </c>
      <c r="L209" s="487">
        <f t="shared" si="23"/>
        <v>7.5276666666666667</v>
      </c>
      <c r="M209" s="12">
        <f t="shared" si="23"/>
        <v>24.556666666666668</v>
      </c>
      <c r="N209" s="244">
        <f t="shared" si="23"/>
        <v>24.603333333333335</v>
      </c>
      <c r="O209" s="488">
        <f t="shared" si="23"/>
        <v>88.063157894736847</v>
      </c>
      <c r="P209" s="489">
        <f t="shared" si="23"/>
        <v>93.768421052631581</v>
      </c>
      <c r="Q209" s="490">
        <f t="shared" si="23"/>
        <v>8.0526315789473664</v>
      </c>
      <c r="R209" s="495">
        <f t="shared" si="23"/>
        <v>170.52631578947367</v>
      </c>
      <c r="S209" s="492">
        <f t="shared" si="23"/>
        <v>0.13947368421052631</v>
      </c>
      <c r="T209" s="493"/>
      <c r="U209" s="81"/>
      <c r="V209" s="722"/>
      <c r="W209" s="892"/>
      <c r="X209" s="723"/>
      <c r="Y209" s="723"/>
      <c r="Z209" s="724"/>
    </row>
    <row r="210" spans="1:26" s="1" customFormat="1" ht="13.5" customHeight="1" x14ac:dyDescent="0.2">
      <c r="A210" s="1108"/>
      <c r="B210" s="1045" t="s">
        <v>242</v>
      </c>
      <c r="C210" s="1045"/>
      <c r="D210" s="496"/>
      <c r="E210" s="497">
        <f>SUM(E177:E206)</f>
        <v>161.5</v>
      </c>
      <c r="F210" s="236"/>
      <c r="G210" s="237"/>
      <c r="H210" s="498"/>
      <c r="I210" s="237"/>
      <c r="J210" s="498"/>
      <c r="K210" s="499"/>
      <c r="L210" s="500"/>
      <c r="M210" s="501"/>
      <c r="N210" s="502"/>
      <c r="O210" s="503"/>
      <c r="P210" s="504"/>
      <c r="Q210" s="505"/>
      <c r="R210" s="238"/>
      <c r="S210" s="239"/>
      <c r="T210" s="732">
        <f>SUM(T177:T206)</f>
        <v>0</v>
      </c>
      <c r="U210" s="81"/>
      <c r="V210" s="725"/>
      <c r="W210" s="894"/>
      <c r="X210" s="726"/>
      <c r="Y210" s="726"/>
      <c r="Z210" s="727"/>
    </row>
    <row r="211" spans="1:26" ht="13.5" customHeight="1" x14ac:dyDescent="0.2">
      <c r="A211" s="1103" t="s">
        <v>232</v>
      </c>
      <c r="B211" s="327">
        <v>45566</v>
      </c>
      <c r="C211" s="431" t="str">
        <f>IF(B211="","",IF(WEEKDAY(B211)=1,"(日)",IF(WEEKDAY(B211)=2,"(月)",IF(WEEKDAY(B211)=3,"(火)",IF(WEEKDAY(B211)=4,"(水)",IF(WEEKDAY(B211)=5,"(木)",IF(WEEKDAY(B211)=6,"(金)","(土)")))))))</f>
        <v>(火)</v>
      </c>
      <c r="D211" s="529" t="s">
        <v>401</v>
      </c>
      <c r="E211" s="464">
        <v>7</v>
      </c>
      <c r="F211" s="465">
        <v>21.2</v>
      </c>
      <c r="G211" s="10">
        <v>25.3</v>
      </c>
      <c r="H211" s="467">
        <v>25.4</v>
      </c>
      <c r="I211" s="466">
        <v>3.3</v>
      </c>
      <c r="J211" s="222">
        <v>2</v>
      </c>
      <c r="K211" s="10">
        <v>7.68</v>
      </c>
      <c r="L211" s="222">
        <v>7.67</v>
      </c>
      <c r="M211" s="466">
        <v>24.9</v>
      </c>
      <c r="N211" s="467">
        <v>25</v>
      </c>
      <c r="O211" s="598">
        <v>89.4</v>
      </c>
      <c r="P211" s="482">
        <v>95.2</v>
      </c>
      <c r="Q211" s="518">
        <v>8.1</v>
      </c>
      <c r="R211" s="472">
        <v>158</v>
      </c>
      <c r="S211" s="530">
        <v>0.21</v>
      </c>
      <c r="T211" s="731"/>
      <c r="U211" s="80"/>
      <c r="V211" s="338" t="s">
        <v>286</v>
      </c>
      <c r="W211" s="342"/>
      <c r="X211" s="397">
        <v>45568</v>
      </c>
      <c r="Y211" s="345"/>
      <c r="Z211" s="346"/>
    </row>
    <row r="212" spans="1:26" x14ac:dyDescent="0.2">
      <c r="A212" s="1104"/>
      <c r="B212" s="328">
        <v>45567</v>
      </c>
      <c r="C212" s="432" t="str">
        <f t="shared" ref="C212:C241" si="24">IF(B212="","",IF(WEEKDAY(B212)=1,"(日)",IF(WEEKDAY(B212)=2,"(月)",IF(WEEKDAY(B212)=3,"(火)",IF(WEEKDAY(B212)=4,"(水)",IF(WEEKDAY(B212)=5,"(木)",IF(WEEKDAY(B212)=6,"(金)","(土)")))))))</f>
        <v>(水)</v>
      </c>
      <c r="D212" s="531" t="s">
        <v>400</v>
      </c>
      <c r="E212" s="474">
        <v>6.5</v>
      </c>
      <c r="F212" s="475">
        <v>30</v>
      </c>
      <c r="G212" s="11">
        <v>25.1</v>
      </c>
      <c r="H212" s="225">
        <v>25.5</v>
      </c>
      <c r="I212" s="12">
        <v>3.3</v>
      </c>
      <c r="J212" s="223">
        <v>2.6</v>
      </c>
      <c r="K212" s="11">
        <v>7.73</v>
      </c>
      <c r="L212" s="223">
        <v>7.73</v>
      </c>
      <c r="M212" s="12">
        <v>24.7</v>
      </c>
      <c r="N212" s="225">
        <v>24.8</v>
      </c>
      <c r="O212" s="606">
        <v>88.7</v>
      </c>
      <c r="P212" s="489">
        <v>95.2</v>
      </c>
      <c r="Q212" s="532">
        <v>8</v>
      </c>
      <c r="R212" s="478">
        <v>185</v>
      </c>
      <c r="S212" s="533">
        <v>0.3</v>
      </c>
      <c r="T212" s="564"/>
      <c r="U212" s="80"/>
      <c r="V212" s="343" t="s">
        <v>2</v>
      </c>
      <c r="W212" s="344" t="s">
        <v>305</v>
      </c>
      <c r="X212" s="370">
        <v>22.2</v>
      </c>
      <c r="Y212" s="355"/>
      <c r="Z212" s="348"/>
    </row>
    <row r="213" spans="1:26" x14ac:dyDescent="0.2">
      <c r="A213" s="1104"/>
      <c r="B213" s="328">
        <v>45568</v>
      </c>
      <c r="C213" s="432" t="str">
        <f t="shared" si="24"/>
        <v>(木)</v>
      </c>
      <c r="D213" s="531" t="s">
        <v>401</v>
      </c>
      <c r="E213" s="474">
        <v>7.5</v>
      </c>
      <c r="F213" s="475">
        <v>22.2</v>
      </c>
      <c r="G213" s="11">
        <v>24.8</v>
      </c>
      <c r="H213" s="225">
        <v>25.1</v>
      </c>
      <c r="I213" s="12">
        <v>4.5999999999999996</v>
      </c>
      <c r="J213" s="223">
        <v>3.1</v>
      </c>
      <c r="K213" s="11">
        <v>7.68</v>
      </c>
      <c r="L213" s="223">
        <v>7.66</v>
      </c>
      <c r="M213" s="12">
        <v>24.2</v>
      </c>
      <c r="N213" s="225">
        <v>24.4</v>
      </c>
      <c r="O213" s="606">
        <v>87.8</v>
      </c>
      <c r="P213" s="489">
        <v>92</v>
      </c>
      <c r="Q213" s="532">
        <v>7.7</v>
      </c>
      <c r="R213" s="478">
        <v>158</v>
      </c>
      <c r="S213" s="533">
        <v>0.31</v>
      </c>
      <c r="T213" s="564"/>
      <c r="U213" s="80"/>
      <c r="V213" s="4" t="s">
        <v>19</v>
      </c>
      <c r="W213" s="5" t="s">
        <v>20</v>
      </c>
      <c r="X213" s="40" t="s">
        <v>21</v>
      </c>
      <c r="Y213" s="245" t="s">
        <v>22</v>
      </c>
      <c r="Z213" s="242" t="s">
        <v>278</v>
      </c>
    </row>
    <row r="214" spans="1:26" x14ac:dyDescent="0.2">
      <c r="A214" s="1104"/>
      <c r="B214" s="328">
        <v>45569</v>
      </c>
      <c r="C214" s="432" t="str">
        <f t="shared" si="24"/>
        <v>(金)</v>
      </c>
      <c r="D214" s="531" t="s">
        <v>401</v>
      </c>
      <c r="E214" s="474" t="s">
        <v>24</v>
      </c>
      <c r="F214" s="475">
        <v>29.1</v>
      </c>
      <c r="G214" s="11">
        <v>24.8</v>
      </c>
      <c r="H214" s="225">
        <v>25.2</v>
      </c>
      <c r="I214" s="12">
        <v>3.8</v>
      </c>
      <c r="J214" s="223">
        <v>2.7</v>
      </c>
      <c r="K214" s="11">
        <v>7.63</v>
      </c>
      <c r="L214" s="223">
        <v>7.67</v>
      </c>
      <c r="M214" s="12">
        <v>24.1</v>
      </c>
      <c r="N214" s="225">
        <v>24.3</v>
      </c>
      <c r="O214" s="606">
        <v>85.2</v>
      </c>
      <c r="P214" s="489">
        <v>93</v>
      </c>
      <c r="Q214" s="532">
        <v>7.9</v>
      </c>
      <c r="R214" s="478">
        <v>176</v>
      </c>
      <c r="S214" s="533">
        <v>0.14000000000000001</v>
      </c>
      <c r="T214" s="564"/>
      <c r="U214" s="80"/>
      <c r="V214" s="2" t="s">
        <v>182</v>
      </c>
      <c r="W214" s="396" t="s">
        <v>11</v>
      </c>
      <c r="X214" s="301">
        <v>24.8</v>
      </c>
      <c r="Y214" s="246">
        <v>25.1</v>
      </c>
      <c r="Z214" s="277">
        <v>24</v>
      </c>
    </row>
    <row r="215" spans="1:26" x14ac:dyDescent="0.2">
      <c r="A215" s="1104"/>
      <c r="B215" s="328">
        <v>45570</v>
      </c>
      <c r="C215" s="432" t="str">
        <f t="shared" si="24"/>
        <v>(土)</v>
      </c>
      <c r="D215" s="531" t="s">
        <v>401</v>
      </c>
      <c r="E215" s="474">
        <v>5.5</v>
      </c>
      <c r="F215" s="475">
        <v>22.7</v>
      </c>
      <c r="G215" s="11">
        <v>24.7</v>
      </c>
      <c r="H215" s="225">
        <v>24.9</v>
      </c>
      <c r="I215" s="12">
        <v>4.4000000000000004</v>
      </c>
      <c r="J215" s="223">
        <v>2.6</v>
      </c>
      <c r="K215" s="11">
        <v>7.6</v>
      </c>
      <c r="L215" s="223">
        <v>7.61</v>
      </c>
      <c r="M215" s="12">
        <v>23.9</v>
      </c>
      <c r="N215" s="225">
        <v>23.8</v>
      </c>
      <c r="O215" s="606" t="s">
        <v>24</v>
      </c>
      <c r="P215" s="489" t="s">
        <v>24</v>
      </c>
      <c r="Q215" s="532" t="s">
        <v>24</v>
      </c>
      <c r="R215" s="478" t="s">
        <v>24</v>
      </c>
      <c r="S215" s="533" t="s">
        <v>24</v>
      </c>
      <c r="T215" s="564"/>
      <c r="U215" s="80"/>
      <c r="V215" s="3" t="s">
        <v>183</v>
      </c>
      <c r="W215" s="893" t="s">
        <v>184</v>
      </c>
      <c r="X215" s="302">
        <v>4.5999999999999996</v>
      </c>
      <c r="Y215" s="247">
        <v>3.1</v>
      </c>
      <c r="Z215" s="253">
        <v>11.3</v>
      </c>
    </row>
    <row r="216" spans="1:26" x14ac:dyDescent="0.2">
      <c r="A216" s="1104"/>
      <c r="B216" s="328">
        <v>45571</v>
      </c>
      <c r="C216" s="432" t="str">
        <f t="shared" si="24"/>
        <v>(日)</v>
      </c>
      <c r="D216" s="531" t="s">
        <v>401</v>
      </c>
      <c r="E216" s="474" t="s">
        <v>24</v>
      </c>
      <c r="F216" s="475">
        <v>22.2</v>
      </c>
      <c r="G216" s="11">
        <v>24.6</v>
      </c>
      <c r="H216" s="225">
        <v>24.8</v>
      </c>
      <c r="I216" s="12">
        <v>3.7</v>
      </c>
      <c r="J216" s="223">
        <v>2.5</v>
      </c>
      <c r="K216" s="11">
        <v>7.57</v>
      </c>
      <c r="L216" s="223">
        <v>7.58</v>
      </c>
      <c r="M216" s="12">
        <v>23.8</v>
      </c>
      <c r="N216" s="225">
        <v>23.7</v>
      </c>
      <c r="O216" s="606" t="s">
        <v>24</v>
      </c>
      <c r="P216" s="489" t="s">
        <v>24</v>
      </c>
      <c r="Q216" s="532" t="s">
        <v>24</v>
      </c>
      <c r="R216" s="478" t="s">
        <v>24</v>
      </c>
      <c r="S216" s="533" t="s">
        <v>24</v>
      </c>
      <c r="T216" s="564"/>
      <c r="U216" s="80"/>
      <c r="V216" s="3" t="s">
        <v>12</v>
      </c>
      <c r="W216" s="893"/>
      <c r="X216" s="302">
        <v>7.68</v>
      </c>
      <c r="Y216" s="247">
        <v>7.66</v>
      </c>
      <c r="Z216" s="253">
        <v>7.86</v>
      </c>
    </row>
    <row r="217" spans="1:26" x14ac:dyDescent="0.2">
      <c r="A217" s="1104"/>
      <c r="B217" s="328">
        <v>45572</v>
      </c>
      <c r="C217" s="432" t="str">
        <f t="shared" si="24"/>
        <v>(月)</v>
      </c>
      <c r="D217" s="531" t="s">
        <v>400</v>
      </c>
      <c r="E217" s="474" t="s">
        <v>24</v>
      </c>
      <c r="F217" s="475">
        <v>28.3</v>
      </c>
      <c r="G217" s="11">
        <v>24.6</v>
      </c>
      <c r="H217" s="225">
        <v>25</v>
      </c>
      <c r="I217" s="12">
        <v>3.2</v>
      </c>
      <c r="J217" s="223">
        <v>1.8</v>
      </c>
      <c r="K217" s="11">
        <v>7.49</v>
      </c>
      <c r="L217" s="223">
        <v>7.57</v>
      </c>
      <c r="M217" s="12">
        <v>24</v>
      </c>
      <c r="N217" s="225">
        <v>23.9</v>
      </c>
      <c r="O217" s="606">
        <v>82.2</v>
      </c>
      <c r="P217" s="489">
        <v>91.6</v>
      </c>
      <c r="Q217" s="532">
        <v>8.1</v>
      </c>
      <c r="R217" s="478">
        <v>173</v>
      </c>
      <c r="S217" s="533">
        <v>0.27</v>
      </c>
      <c r="T217" s="564"/>
      <c r="U217" s="80"/>
      <c r="V217" s="3" t="s">
        <v>185</v>
      </c>
      <c r="W217" s="893" t="s">
        <v>13</v>
      </c>
      <c r="X217" s="302">
        <v>24.2</v>
      </c>
      <c r="Y217" s="247">
        <v>24.4</v>
      </c>
      <c r="Z217" s="253">
        <v>21.3</v>
      </c>
    </row>
    <row r="218" spans="1:26" x14ac:dyDescent="0.2">
      <c r="A218" s="1104"/>
      <c r="B218" s="328">
        <v>45573</v>
      </c>
      <c r="C218" s="432" t="str">
        <f t="shared" si="24"/>
        <v>(火)</v>
      </c>
      <c r="D218" s="531" t="s">
        <v>401</v>
      </c>
      <c r="E218" s="474">
        <v>23</v>
      </c>
      <c r="F218" s="475">
        <v>21.2</v>
      </c>
      <c r="G218" s="11">
        <v>24.4</v>
      </c>
      <c r="H218" s="225">
        <v>24.5</v>
      </c>
      <c r="I218" s="12">
        <v>3.5</v>
      </c>
      <c r="J218" s="223">
        <v>1.7</v>
      </c>
      <c r="K218" s="11">
        <v>7.58</v>
      </c>
      <c r="L218" s="223">
        <v>7.55</v>
      </c>
      <c r="M218" s="12">
        <v>24.1</v>
      </c>
      <c r="N218" s="225">
        <v>24</v>
      </c>
      <c r="O218" s="606">
        <v>86.5</v>
      </c>
      <c r="P218" s="489">
        <v>92</v>
      </c>
      <c r="Q218" s="532">
        <v>7.7</v>
      </c>
      <c r="R218" s="478">
        <v>185</v>
      </c>
      <c r="S218" s="533">
        <v>0.14000000000000001</v>
      </c>
      <c r="T218" s="564"/>
      <c r="U218" s="80"/>
      <c r="V218" s="3" t="s">
        <v>186</v>
      </c>
      <c r="W218" s="893" t="s">
        <v>313</v>
      </c>
      <c r="X218" s="280">
        <v>88.5</v>
      </c>
      <c r="Y218" s="248">
        <v>87.8</v>
      </c>
      <c r="Z218" s="257">
        <v>79</v>
      </c>
    </row>
    <row r="219" spans="1:26" x14ac:dyDescent="0.2">
      <c r="A219" s="1104"/>
      <c r="B219" s="328">
        <v>45574</v>
      </c>
      <c r="C219" s="432" t="str">
        <f t="shared" si="24"/>
        <v>(水)</v>
      </c>
      <c r="D219" s="531" t="s">
        <v>402</v>
      </c>
      <c r="E219" s="474">
        <v>61.5</v>
      </c>
      <c r="F219" s="475">
        <v>15.7</v>
      </c>
      <c r="G219" s="11">
        <v>24.1</v>
      </c>
      <c r="H219" s="225">
        <v>23.9</v>
      </c>
      <c r="I219" s="12">
        <v>4</v>
      </c>
      <c r="J219" s="223">
        <v>1.8</v>
      </c>
      <c r="K219" s="11">
        <v>7.61</v>
      </c>
      <c r="L219" s="223">
        <v>7.56</v>
      </c>
      <c r="M219" s="12">
        <v>24.3</v>
      </c>
      <c r="N219" s="225">
        <v>24.1</v>
      </c>
      <c r="O219" s="606">
        <v>85.7</v>
      </c>
      <c r="P219" s="489">
        <v>92.8</v>
      </c>
      <c r="Q219" s="532">
        <v>7.6</v>
      </c>
      <c r="R219" s="478">
        <v>139</v>
      </c>
      <c r="S219" s="533">
        <v>0.37</v>
      </c>
      <c r="T219" s="564"/>
      <c r="U219" s="80"/>
      <c r="V219" s="3" t="s">
        <v>187</v>
      </c>
      <c r="W219" s="893" t="s">
        <v>313</v>
      </c>
      <c r="X219" s="280">
        <v>92</v>
      </c>
      <c r="Y219" s="248">
        <v>92</v>
      </c>
      <c r="Z219" s="257">
        <v>85.4</v>
      </c>
    </row>
    <row r="220" spans="1:26" x14ac:dyDescent="0.2">
      <c r="A220" s="1104"/>
      <c r="B220" s="328">
        <v>45575</v>
      </c>
      <c r="C220" s="432" t="str">
        <f t="shared" si="24"/>
        <v>(木)</v>
      </c>
      <c r="D220" s="531" t="s">
        <v>401</v>
      </c>
      <c r="E220" s="474" t="s">
        <v>24</v>
      </c>
      <c r="F220" s="475">
        <v>18.7</v>
      </c>
      <c r="G220" s="11">
        <v>23.6</v>
      </c>
      <c r="H220" s="225">
        <v>23.7</v>
      </c>
      <c r="I220" s="12">
        <v>4.5999999999999996</v>
      </c>
      <c r="J220" s="223">
        <v>1.8</v>
      </c>
      <c r="K220" s="11">
        <v>7.83</v>
      </c>
      <c r="L220" s="223">
        <v>7.81</v>
      </c>
      <c r="M220" s="12">
        <v>23.9</v>
      </c>
      <c r="N220" s="225">
        <v>24.2</v>
      </c>
      <c r="O220" s="606">
        <v>86.5</v>
      </c>
      <c r="P220" s="489">
        <v>93</v>
      </c>
      <c r="Q220" s="532">
        <v>7.5</v>
      </c>
      <c r="R220" s="478">
        <v>133</v>
      </c>
      <c r="S220" s="533">
        <v>0.17</v>
      </c>
      <c r="T220" s="564"/>
      <c r="U220" s="80"/>
      <c r="V220" s="3" t="s">
        <v>188</v>
      </c>
      <c r="W220" s="893" t="s">
        <v>313</v>
      </c>
      <c r="X220" s="251">
        <v>62.2</v>
      </c>
      <c r="Y220" s="248">
        <v>64.2</v>
      </c>
      <c r="Z220" s="257">
        <v>59.2</v>
      </c>
    </row>
    <row r="221" spans="1:26" x14ac:dyDescent="0.2">
      <c r="A221" s="1104"/>
      <c r="B221" s="328">
        <v>45576</v>
      </c>
      <c r="C221" s="432" t="str">
        <f t="shared" si="24"/>
        <v>(金)</v>
      </c>
      <c r="D221" s="531" t="s">
        <v>400</v>
      </c>
      <c r="E221" s="474" t="s">
        <v>24</v>
      </c>
      <c r="F221" s="475">
        <v>20.5</v>
      </c>
      <c r="G221" s="11">
        <v>23.2</v>
      </c>
      <c r="H221" s="225">
        <v>23.4</v>
      </c>
      <c r="I221" s="12">
        <v>3.7</v>
      </c>
      <c r="J221" s="223">
        <v>2.2000000000000002</v>
      </c>
      <c r="K221" s="11">
        <v>7.85</v>
      </c>
      <c r="L221" s="223">
        <v>7.79</v>
      </c>
      <c r="M221" s="12">
        <v>22.9</v>
      </c>
      <c r="N221" s="225">
        <v>23</v>
      </c>
      <c r="O221" s="606">
        <v>85.5</v>
      </c>
      <c r="P221" s="489">
        <v>93.8</v>
      </c>
      <c r="Q221" s="532">
        <v>7.7</v>
      </c>
      <c r="R221" s="478">
        <v>131</v>
      </c>
      <c r="S221" s="533">
        <v>0.32</v>
      </c>
      <c r="T221" s="564"/>
      <c r="U221" s="80"/>
      <c r="V221" s="3" t="s">
        <v>189</v>
      </c>
      <c r="W221" s="893" t="s">
        <v>313</v>
      </c>
      <c r="X221" s="251">
        <v>29.8</v>
      </c>
      <c r="Y221" s="248">
        <v>27.8</v>
      </c>
      <c r="Z221" s="257">
        <v>26.2</v>
      </c>
    </row>
    <row r="222" spans="1:26" x14ac:dyDescent="0.2">
      <c r="A222" s="1104"/>
      <c r="B222" s="328">
        <v>45577</v>
      </c>
      <c r="C222" s="432" t="str">
        <f t="shared" si="24"/>
        <v>(土)</v>
      </c>
      <c r="D222" s="531" t="s">
        <v>400</v>
      </c>
      <c r="E222" s="474" t="s">
        <v>24</v>
      </c>
      <c r="F222" s="475">
        <v>22.7</v>
      </c>
      <c r="G222" s="11">
        <v>23</v>
      </c>
      <c r="H222" s="225">
        <v>23.2</v>
      </c>
      <c r="I222" s="12">
        <v>4.0999999999999996</v>
      </c>
      <c r="J222" s="223">
        <v>2.6</v>
      </c>
      <c r="K222" s="11">
        <v>7.8</v>
      </c>
      <c r="L222" s="223">
        <v>7.75</v>
      </c>
      <c r="M222" s="12">
        <v>22.7</v>
      </c>
      <c r="N222" s="225">
        <v>22.8</v>
      </c>
      <c r="O222" s="606" t="s">
        <v>24</v>
      </c>
      <c r="P222" s="489" t="s">
        <v>24</v>
      </c>
      <c r="Q222" s="532" t="s">
        <v>24</v>
      </c>
      <c r="R222" s="478" t="s">
        <v>24</v>
      </c>
      <c r="S222" s="533" t="s">
        <v>24</v>
      </c>
      <c r="T222" s="564"/>
      <c r="U222" s="80"/>
      <c r="V222" s="3" t="s">
        <v>190</v>
      </c>
      <c r="W222" s="893" t="s">
        <v>313</v>
      </c>
      <c r="X222" s="251">
        <v>7.9</v>
      </c>
      <c r="Y222" s="249">
        <v>7.7</v>
      </c>
      <c r="Z222" s="278">
        <v>7.2</v>
      </c>
    </row>
    <row r="223" spans="1:26" x14ac:dyDescent="0.2">
      <c r="A223" s="1104"/>
      <c r="B223" s="328">
        <v>45578</v>
      </c>
      <c r="C223" s="432" t="str">
        <f t="shared" si="24"/>
        <v>(日)</v>
      </c>
      <c r="D223" s="531" t="s">
        <v>400</v>
      </c>
      <c r="E223" s="474" t="s">
        <v>24</v>
      </c>
      <c r="F223" s="475">
        <v>23</v>
      </c>
      <c r="G223" s="11">
        <v>22.8</v>
      </c>
      <c r="H223" s="225">
        <v>23</v>
      </c>
      <c r="I223" s="12">
        <v>3.8</v>
      </c>
      <c r="J223" s="223">
        <v>2.4</v>
      </c>
      <c r="K223" s="11">
        <v>7.71</v>
      </c>
      <c r="L223" s="223">
        <v>7.71</v>
      </c>
      <c r="M223" s="12">
        <v>22.5</v>
      </c>
      <c r="N223" s="225">
        <v>22.7</v>
      </c>
      <c r="O223" s="606" t="s">
        <v>24</v>
      </c>
      <c r="P223" s="489" t="s">
        <v>24</v>
      </c>
      <c r="Q223" s="532" t="s">
        <v>24</v>
      </c>
      <c r="R223" s="478" t="s">
        <v>24</v>
      </c>
      <c r="S223" s="533" t="s">
        <v>24</v>
      </c>
      <c r="T223" s="564"/>
      <c r="U223" s="80"/>
      <c r="V223" s="3" t="s">
        <v>191</v>
      </c>
      <c r="W223" s="893" t="s">
        <v>313</v>
      </c>
      <c r="X223" s="251">
        <v>179</v>
      </c>
      <c r="Y223" s="250">
        <v>158</v>
      </c>
      <c r="Z223" s="279">
        <v>197</v>
      </c>
    </row>
    <row r="224" spans="1:26" x14ac:dyDescent="0.2">
      <c r="A224" s="1104"/>
      <c r="B224" s="328">
        <v>45579</v>
      </c>
      <c r="C224" s="432" t="str">
        <f t="shared" si="24"/>
        <v>(月)</v>
      </c>
      <c r="D224" s="531" t="s">
        <v>400</v>
      </c>
      <c r="E224" s="474" t="s">
        <v>24</v>
      </c>
      <c r="F224" s="475">
        <v>22.6</v>
      </c>
      <c r="G224" s="11">
        <v>22.6</v>
      </c>
      <c r="H224" s="225">
        <v>22.8</v>
      </c>
      <c r="I224" s="12">
        <v>3.2</v>
      </c>
      <c r="J224" s="223">
        <v>2.4</v>
      </c>
      <c r="K224" s="11">
        <v>7.76</v>
      </c>
      <c r="L224" s="223">
        <v>7.7</v>
      </c>
      <c r="M224" s="12">
        <v>22.7</v>
      </c>
      <c r="N224" s="225">
        <v>22.7</v>
      </c>
      <c r="O224" s="606" t="s">
        <v>24</v>
      </c>
      <c r="P224" s="489" t="s">
        <v>24</v>
      </c>
      <c r="Q224" s="532" t="s">
        <v>24</v>
      </c>
      <c r="R224" s="478" t="s">
        <v>24</v>
      </c>
      <c r="S224" s="533" t="s">
        <v>24</v>
      </c>
      <c r="T224" s="564"/>
      <c r="U224" s="80"/>
      <c r="V224" s="3" t="s">
        <v>192</v>
      </c>
      <c r="W224" s="893" t="s">
        <v>313</v>
      </c>
      <c r="X224" s="251">
        <v>0.25</v>
      </c>
      <c r="Y224" s="14">
        <v>0.31</v>
      </c>
      <c r="Z224" s="255">
        <v>1.1399999999999999</v>
      </c>
    </row>
    <row r="225" spans="1:26" x14ac:dyDescent="0.2">
      <c r="A225" s="1104"/>
      <c r="B225" s="328">
        <v>45580</v>
      </c>
      <c r="C225" s="432" t="str">
        <f t="shared" si="24"/>
        <v>(火)</v>
      </c>
      <c r="D225" s="531" t="s">
        <v>400</v>
      </c>
      <c r="E225" s="474" t="s">
        <v>24</v>
      </c>
      <c r="F225" s="475">
        <v>23.8</v>
      </c>
      <c r="G225" s="11">
        <v>22.4</v>
      </c>
      <c r="H225" s="225">
        <v>22.7</v>
      </c>
      <c r="I225" s="12">
        <v>3.1</v>
      </c>
      <c r="J225" s="223">
        <v>2.2000000000000002</v>
      </c>
      <c r="K225" s="11">
        <v>7.66</v>
      </c>
      <c r="L225" s="223">
        <v>7.66</v>
      </c>
      <c r="M225" s="12">
        <v>22.7</v>
      </c>
      <c r="N225" s="225">
        <v>22.7</v>
      </c>
      <c r="O225" s="606">
        <v>86.8</v>
      </c>
      <c r="P225" s="489">
        <v>91.2</v>
      </c>
      <c r="Q225" s="532">
        <v>7.5</v>
      </c>
      <c r="R225" s="478">
        <v>139</v>
      </c>
      <c r="S225" s="533">
        <v>0.3</v>
      </c>
      <c r="T225" s="564"/>
      <c r="U225" s="80"/>
      <c r="V225" s="3" t="s">
        <v>14</v>
      </c>
      <c r="W225" s="893" t="s">
        <v>313</v>
      </c>
      <c r="X225" s="251">
        <v>3.8</v>
      </c>
      <c r="Y225" s="252">
        <v>3.6</v>
      </c>
      <c r="Z225" s="253">
        <v>5.6</v>
      </c>
    </row>
    <row r="226" spans="1:26" x14ac:dyDescent="0.2">
      <c r="A226" s="1104"/>
      <c r="B226" s="328">
        <v>45581</v>
      </c>
      <c r="C226" s="432" t="str">
        <f t="shared" si="24"/>
        <v>(水)</v>
      </c>
      <c r="D226" s="531" t="s">
        <v>401</v>
      </c>
      <c r="E226" s="474" t="s">
        <v>24</v>
      </c>
      <c r="F226" s="475">
        <v>24.7</v>
      </c>
      <c r="G226" s="11">
        <v>22.2</v>
      </c>
      <c r="H226" s="225">
        <v>22.4</v>
      </c>
      <c r="I226" s="12">
        <v>3</v>
      </c>
      <c r="J226" s="223">
        <v>2.2000000000000002</v>
      </c>
      <c r="K226" s="11">
        <v>7.67</v>
      </c>
      <c r="L226" s="223">
        <v>7.65</v>
      </c>
      <c r="M226" s="12">
        <v>23</v>
      </c>
      <c r="N226" s="225">
        <v>22.9</v>
      </c>
      <c r="O226" s="606">
        <v>85.5</v>
      </c>
      <c r="P226" s="489">
        <v>93.2</v>
      </c>
      <c r="Q226" s="532">
        <v>7.7</v>
      </c>
      <c r="R226" s="478">
        <v>181</v>
      </c>
      <c r="S226" s="533">
        <v>0.19</v>
      </c>
      <c r="T226" s="564"/>
      <c r="U226" s="80"/>
      <c r="V226" s="3" t="s">
        <v>15</v>
      </c>
      <c r="W226" s="893" t="s">
        <v>313</v>
      </c>
      <c r="X226" s="275">
        <v>1.3</v>
      </c>
      <c r="Y226" s="252">
        <v>1</v>
      </c>
      <c r="Z226" s="253">
        <v>2.5</v>
      </c>
    </row>
    <row r="227" spans="1:26" x14ac:dyDescent="0.2">
      <c r="A227" s="1104"/>
      <c r="B227" s="328">
        <v>45582</v>
      </c>
      <c r="C227" s="432" t="str">
        <f t="shared" si="24"/>
        <v>(木)</v>
      </c>
      <c r="D227" s="531" t="s">
        <v>401</v>
      </c>
      <c r="E227" s="474" t="s">
        <v>24</v>
      </c>
      <c r="F227" s="475">
        <v>23.6</v>
      </c>
      <c r="G227" s="11">
        <v>22.1</v>
      </c>
      <c r="H227" s="225">
        <v>22.4</v>
      </c>
      <c r="I227" s="12">
        <v>2.6</v>
      </c>
      <c r="J227" s="223">
        <v>1.9</v>
      </c>
      <c r="K227" s="11">
        <v>7.62</v>
      </c>
      <c r="L227" s="223">
        <v>7.61</v>
      </c>
      <c r="M227" s="12">
        <v>22.9</v>
      </c>
      <c r="N227" s="225">
        <v>23</v>
      </c>
      <c r="O227" s="606">
        <v>85.9</v>
      </c>
      <c r="P227" s="489">
        <v>95.2</v>
      </c>
      <c r="Q227" s="532">
        <v>7.5</v>
      </c>
      <c r="R227" s="478">
        <v>135</v>
      </c>
      <c r="S227" s="533">
        <v>0.18</v>
      </c>
      <c r="T227" s="564"/>
      <c r="U227" s="80"/>
      <c r="V227" s="3" t="s">
        <v>193</v>
      </c>
      <c r="W227" s="893" t="s">
        <v>313</v>
      </c>
      <c r="X227" s="251">
        <v>7.5</v>
      </c>
      <c r="Y227" s="252">
        <v>6.4</v>
      </c>
      <c r="Z227" s="253">
        <v>8.6999999999999993</v>
      </c>
    </row>
    <row r="228" spans="1:26" x14ac:dyDescent="0.2">
      <c r="A228" s="1104"/>
      <c r="B228" s="328">
        <v>45583</v>
      </c>
      <c r="C228" s="432" t="str">
        <f t="shared" si="24"/>
        <v>(金)</v>
      </c>
      <c r="D228" s="531" t="s">
        <v>401</v>
      </c>
      <c r="E228" s="474">
        <v>7.5</v>
      </c>
      <c r="F228" s="475">
        <v>22.3</v>
      </c>
      <c r="G228" s="11">
        <v>22</v>
      </c>
      <c r="H228" s="225">
        <v>22.3</v>
      </c>
      <c r="I228" s="12">
        <v>2.8</v>
      </c>
      <c r="J228" s="223">
        <v>2.2000000000000002</v>
      </c>
      <c r="K228" s="11">
        <v>7.7</v>
      </c>
      <c r="L228" s="223">
        <v>7.66</v>
      </c>
      <c r="M228" s="12">
        <v>23.4</v>
      </c>
      <c r="N228" s="225">
        <v>23.3</v>
      </c>
      <c r="O228" s="606">
        <v>85.5</v>
      </c>
      <c r="P228" s="489">
        <v>97.8</v>
      </c>
      <c r="Q228" s="532">
        <v>7.6</v>
      </c>
      <c r="R228" s="478">
        <v>166</v>
      </c>
      <c r="S228" s="533">
        <v>0.27</v>
      </c>
      <c r="T228" s="564"/>
      <c r="U228" s="80"/>
      <c r="V228" s="3" t="s">
        <v>194</v>
      </c>
      <c r="W228" s="893" t="s">
        <v>313</v>
      </c>
      <c r="X228" s="267">
        <v>5.2999999999999999E-2</v>
      </c>
      <c r="Y228" s="254">
        <v>0.04</v>
      </c>
      <c r="Z228" s="255">
        <v>7.6999999999999999E-2</v>
      </c>
    </row>
    <row r="229" spans="1:26" x14ac:dyDescent="0.2">
      <c r="A229" s="1104"/>
      <c r="B229" s="328">
        <v>45584</v>
      </c>
      <c r="C229" s="432" t="str">
        <f t="shared" si="24"/>
        <v>(土)</v>
      </c>
      <c r="D229" s="531" t="s">
        <v>400</v>
      </c>
      <c r="E229" s="474">
        <v>1.5</v>
      </c>
      <c r="F229" s="475">
        <v>27.5</v>
      </c>
      <c r="G229" s="11">
        <v>22</v>
      </c>
      <c r="H229" s="225">
        <v>22.4</v>
      </c>
      <c r="I229" s="12">
        <v>2.6</v>
      </c>
      <c r="J229" s="223">
        <v>1.9</v>
      </c>
      <c r="K229" s="11">
        <v>7.56</v>
      </c>
      <c r="L229" s="223">
        <v>7.55</v>
      </c>
      <c r="M229" s="12">
        <v>23.3</v>
      </c>
      <c r="N229" s="225">
        <v>23.3</v>
      </c>
      <c r="O229" s="606" t="s">
        <v>24</v>
      </c>
      <c r="P229" s="489" t="s">
        <v>24</v>
      </c>
      <c r="Q229" s="532" t="s">
        <v>24</v>
      </c>
      <c r="R229" s="478" t="s">
        <v>24</v>
      </c>
      <c r="S229" s="533" t="s">
        <v>24</v>
      </c>
      <c r="T229" s="564"/>
      <c r="U229" s="80"/>
      <c r="V229" s="3" t="s">
        <v>281</v>
      </c>
      <c r="W229" s="893" t="s">
        <v>313</v>
      </c>
      <c r="X229" s="251">
        <v>0.5</v>
      </c>
      <c r="Y229" s="254">
        <v>0.41</v>
      </c>
      <c r="Z229" s="255">
        <v>0.62</v>
      </c>
    </row>
    <row r="230" spans="1:26" x14ac:dyDescent="0.2">
      <c r="A230" s="1104"/>
      <c r="B230" s="328">
        <v>45585</v>
      </c>
      <c r="C230" s="432" t="str">
        <f t="shared" si="24"/>
        <v>(日)</v>
      </c>
      <c r="D230" s="531" t="s">
        <v>401</v>
      </c>
      <c r="E230" s="474">
        <v>2.5</v>
      </c>
      <c r="F230" s="475">
        <v>16.100000000000001</v>
      </c>
      <c r="G230" s="11">
        <v>22</v>
      </c>
      <c r="H230" s="225">
        <v>22.1</v>
      </c>
      <c r="I230" s="12">
        <v>3.4</v>
      </c>
      <c r="J230" s="223">
        <v>2.2000000000000002</v>
      </c>
      <c r="K230" s="11">
        <v>7.56</v>
      </c>
      <c r="L230" s="223">
        <v>7.56</v>
      </c>
      <c r="M230" s="12">
        <v>23.2</v>
      </c>
      <c r="N230" s="225">
        <v>23.3</v>
      </c>
      <c r="O230" s="606" t="s">
        <v>24</v>
      </c>
      <c r="P230" s="489" t="s">
        <v>24</v>
      </c>
      <c r="Q230" s="532" t="s">
        <v>24</v>
      </c>
      <c r="R230" s="478" t="s">
        <v>24</v>
      </c>
      <c r="S230" s="533" t="s">
        <v>24</v>
      </c>
      <c r="T230" s="564"/>
      <c r="U230" s="80"/>
      <c r="V230" s="3" t="s">
        <v>195</v>
      </c>
      <c r="W230" s="893" t="s">
        <v>313</v>
      </c>
      <c r="X230" s="267">
        <v>0.73</v>
      </c>
      <c r="Y230" s="254">
        <v>0.71</v>
      </c>
      <c r="Z230" s="255">
        <v>1.24</v>
      </c>
    </row>
    <row r="231" spans="1:26" x14ac:dyDescent="0.2">
      <c r="A231" s="1104"/>
      <c r="B231" s="328">
        <v>45586</v>
      </c>
      <c r="C231" s="432" t="str">
        <f t="shared" si="24"/>
        <v>(月)</v>
      </c>
      <c r="D231" s="531" t="s">
        <v>401</v>
      </c>
      <c r="E231" s="474" t="s">
        <v>24</v>
      </c>
      <c r="F231" s="475">
        <v>16.600000000000001</v>
      </c>
      <c r="G231" s="11">
        <v>21.9</v>
      </c>
      <c r="H231" s="225">
        <v>22</v>
      </c>
      <c r="I231" s="12">
        <v>2.6</v>
      </c>
      <c r="J231" s="223">
        <v>1.9</v>
      </c>
      <c r="K231" s="11">
        <v>7.58</v>
      </c>
      <c r="L231" s="223">
        <v>7.55</v>
      </c>
      <c r="M231" s="12">
        <v>23.4</v>
      </c>
      <c r="N231" s="225">
        <v>23.4</v>
      </c>
      <c r="O231" s="606">
        <v>86.5</v>
      </c>
      <c r="P231" s="489">
        <v>97.2</v>
      </c>
      <c r="Q231" s="532">
        <v>7.4</v>
      </c>
      <c r="R231" s="478">
        <v>169</v>
      </c>
      <c r="S231" s="533">
        <v>0.26</v>
      </c>
      <c r="T231" s="564"/>
      <c r="U231" s="80"/>
      <c r="V231" s="3" t="s">
        <v>196</v>
      </c>
      <c r="W231" s="893" t="s">
        <v>313</v>
      </c>
      <c r="X231" s="267">
        <v>7.3999999999999996E-2</v>
      </c>
      <c r="Y231" s="254">
        <v>7.5999999999999998E-2</v>
      </c>
      <c r="Z231" s="255">
        <v>0.14699999999999999</v>
      </c>
    </row>
    <row r="232" spans="1:26" x14ac:dyDescent="0.2">
      <c r="A232" s="1104"/>
      <c r="B232" s="328">
        <v>45587</v>
      </c>
      <c r="C232" s="432" t="str">
        <f t="shared" si="24"/>
        <v>(火)</v>
      </c>
      <c r="D232" s="531" t="s">
        <v>400</v>
      </c>
      <c r="E232" s="474" t="s">
        <v>24</v>
      </c>
      <c r="F232" s="475">
        <v>21.2</v>
      </c>
      <c r="G232" s="11">
        <v>21.9</v>
      </c>
      <c r="H232" s="225">
        <v>22.1</v>
      </c>
      <c r="I232" s="12">
        <v>1.8</v>
      </c>
      <c r="J232" s="223">
        <v>1.7</v>
      </c>
      <c r="K232" s="11">
        <v>7.73</v>
      </c>
      <c r="L232" s="223">
        <v>7.69</v>
      </c>
      <c r="M232" s="12">
        <v>23.1</v>
      </c>
      <c r="N232" s="225">
        <v>23.2</v>
      </c>
      <c r="O232" s="606">
        <v>87.6</v>
      </c>
      <c r="P232" s="489">
        <v>96.4</v>
      </c>
      <c r="Q232" s="532">
        <v>7.5</v>
      </c>
      <c r="R232" s="478">
        <v>188</v>
      </c>
      <c r="S232" s="533">
        <v>0.18</v>
      </c>
      <c r="T232" s="564"/>
      <c r="U232" s="80"/>
      <c r="V232" s="3" t="s">
        <v>197</v>
      </c>
      <c r="W232" s="893" t="s">
        <v>313</v>
      </c>
      <c r="X232" s="275">
        <v>17.399999999999999</v>
      </c>
      <c r="Y232" s="252">
        <v>17.7</v>
      </c>
      <c r="Z232" s="253">
        <v>16.8</v>
      </c>
    </row>
    <row r="233" spans="1:26" x14ac:dyDescent="0.2">
      <c r="A233" s="1104"/>
      <c r="B233" s="328">
        <v>45588</v>
      </c>
      <c r="C233" s="432" t="str">
        <f t="shared" si="24"/>
        <v>(水)</v>
      </c>
      <c r="D233" s="531" t="s">
        <v>401</v>
      </c>
      <c r="E233" s="474">
        <v>1.5</v>
      </c>
      <c r="F233" s="475">
        <v>25.2</v>
      </c>
      <c r="G233" s="11">
        <v>21.6</v>
      </c>
      <c r="H233" s="225">
        <v>21.9</v>
      </c>
      <c r="I233" s="12">
        <v>2.6</v>
      </c>
      <c r="J233" s="223">
        <v>1.8</v>
      </c>
      <c r="K233" s="11">
        <v>7.68</v>
      </c>
      <c r="L233" s="223">
        <v>7.64</v>
      </c>
      <c r="M233" s="12">
        <v>23.4</v>
      </c>
      <c r="N233" s="225">
        <v>23.3</v>
      </c>
      <c r="O233" s="606">
        <v>87.6</v>
      </c>
      <c r="P233" s="489">
        <v>96.8</v>
      </c>
      <c r="Q233" s="532">
        <v>7.4</v>
      </c>
      <c r="R233" s="478">
        <v>179</v>
      </c>
      <c r="S233" s="533">
        <v>0.24</v>
      </c>
      <c r="T233" s="564"/>
      <c r="U233" s="80"/>
      <c r="V233" s="3" t="s">
        <v>17</v>
      </c>
      <c r="W233" s="893" t="s">
        <v>313</v>
      </c>
      <c r="X233" s="251">
        <v>22.2</v>
      </c>
      <c r="Y233" s="252">
        <v>22.1</v>
      </c>
      <c r="Z233" s="253">
        <v>28.8</v>
      </c>
    </row>
    <row r="234" spans="1:26" x14ac:dyDescent="0.2">
      <c r="A234" s="1104"/>
      <c r="B234" s="328">
        <v>45589</v>
      </c>
      <c r="C234" s="432" t="str">
        <f t="shared" si="24"/>
        <v>(木)</v>
      </c>
      <c r="D234" s="531" t="s">
        <v>400</v>
      </c>
      <c r="E234" s="474" t="s">
        <v>24</v>
      </c>
      <c r="F234" s="475">
        <v>26.1</v>
      </c>
      <c r="G234" s="11">
        <v>21.5</v>
      </c>
      <c r="H234" s="225">
        <v>21.8</v>
      </c>
      <c r="I234" s="12">
        <v>3.2</v>
      </c>
      <c r="J234" s="223">
        <v>2.2000000000000002</v>
      </c>
      <c r="K234" s="11">
        <v>7.71</v>
      </c>
      <c r="L234" s="223">
        <v>7.65</v>
      </c>
      <c r="M234" s="12">
        <v>23.6</v>
      </c>
      <c r="N234" s="225">
        <v>23.6</v>
      </c>
      <c r="O234" s="606">
        <v>87.8</v>
      </c>
      <c r="P234" s="489">
        <v>98</v>
      </c>
      <c r="Q234" s="532">
        <v>7.5</v>
      </c>
      <c r="R234" s="478">
        <v>187</v>
      </c>
      <c r="S234" s="533">
        <v>0.26</v>
      </c>
      <c r="T234" s="564"/>
      <c r="U234" s="80"/>
      <c r="V234" s="3" t="s">
        <v>198</v>
      </c>
      <c r="W234" s="893" t="s">
        <v>184</v>
      </c>
      <c r="X234" s="251">
        <v>9</v>
      </c>
      <c r="Y234" s="256">
        <v>8</v>
      </c>
      <c r="Z234" s="257">
        <v>20</v>
      </c>
    </row>
    <row r="235" spans="1:26" x14ac:dyDescent="0.2">
      <c r="A235" s="1104"/>
      <c r="B235" s="328">
        <v>45590</v>
      </c>
      <c r="C235" s="432" t="str">
        <f t="shared" si="24"/>
        <v>(金)</v>
      </c>
      <c r="D235" s="531" t="s">
        <v>401</v>
      </c>
      <c r="E235" s="474">
        <v>0.5</v>
      </c>
      <c r="F235" s="475">
        <v>19.600000000000001</v>
      </c>
      <c r="G235" s="11">
        <v>21.6</v>
      </c>
      <c r="H235" s="225">
        <v>21.7</v>
      </c>
      <c r="I235" s="12">
        <v>3.4</v>
      </c>
      <c r="J235" s="223">
        <v>2.2999999999999998</v>
      </c>
      <c r="K235" s="11">
        <v>7.69</v>
      </c>
      <c r="L235" s="223">
        <v>7.68</v>
      </c>
      <c r="M235" s="12">
        <v>23.7</v>
      </c>
      <c r="N235" s="225">
        <v>23.7</v>
      </c>
      <c r="O235" s="606">
        <v>87.6</v>
      </c>
      <c r="P235" s="489">
        <v>96.2</v>
      </c>
      <c r="Q235" s="532">
        <v>7.6</v>
      </c>
      <c r="R235" s="478">
        <v>182</v>
      </c>
      <c r="S235" s="533">
        <v>0.3</v>
      </c>
      <c r="T235" s="564"/>
      <c r="U235" s="80"/>
      <c r="V235" s="3" t="s">
        <v>199</v>
      </c>
      <c r="W235" s="893" t="s">
        <v>313</v>
      </c>
      <c r="X235" s="251">
        <v>4</v>
      </c>
      <c r="Y235" s="256">
        <v>2</v>
      </c>
      <c r="Z235" s="257">
        <v>14</v>
      </c>
    </row>
    <row r="236" spans="1:26" x14ac:dyDescent="0.2">
      <c r="A236" s="1104"/>
      <c r="B236" s="328">
        <v>45591</v>
      </c>
      <c r="C236" s="432" t="str">
        <f t="shared" si="24"/>
        <v>(土)</v>
      </c>
      <c r="D236" s="531" t="s">
        <v>401</v>
      </c>
      <c r="E236" s="474" t="s">
        <v>24</v>
      </c>
      <c r="F236" s="475">
        <v>20.6</v>
      </c>
      <c r="G236" s="11">
        <v>21.5</v>
      </c>
      <c r="H236" s="225">
        <v>21.7</v>
      </c>
      <c r="I236" s="12">
        <v>2.9</v>
      </c>
      <c r="J236" s="223">
        <v>2.1</v>
      </c>
      <c r="K236" s="11">
        <v>7.61</v>
      </c>
      <c r="L236" s="223">
        <v>7.62</v>
      </c>
      <c r="M236" s="12">
        <v>23.8</v>
      </c>
      <c r="N236" s="225">
        <v>23.7</v>
      </c>
      <c r="O236" s="606" t="s">
        <v>24</v>
      </c>
      <c r="P236" s="489" t="s">
        <v>24</v>
      </c>
      <c r="Q236" s="532" t="s">
        <v>24</v>
      </c>
      <c r="R236" s="478" t="s">
        <v>24</v>
      </c>
      <c r="S236" s="533" t="s">
        <v>24</v>
      </c>
      <c r="T236" s="564"/>
      <c r="U236" s="80"/>
      <c r="V236" s="3"/>
      <c r="W236" s="893"/>
      <c r="X236" s="294"/>
      <c r="Y236" s="295"/>
      <c r="Z236" s="296"/>
    </row>
    <row r="237" spans="1:26" x14ac:dyDescent="0.2">
      <c r="A237" s="1104"/>
      <c r="B237" s="328">
        <v>45592</v>
      </c>
      <c r="C237" s="432" t="str">
        <f t="shared" si="24"/>
        <v>(日)</v>
      </c>
      <c r="D237" s="531" t="s">
        <v>400</v>
      </c>
      <c r="E237" s="474">
        <v>2</v>
      </c>
      <c r="F237" s="475">
        <v>22.3</v>
      </c>
      <c r="G237" s="11">
        <v>21.5</v>
      </c>
      <c r="H237" s="225">
        <v>21.7</v>
      </c>
      <c r="I237" s="12">
        <v>3.2</v>
      </c>
      <c r="J237" s="223">
        <v>2.2999999999999998</v>
      </c>
      <c r="K237" s="11">
        <v>7.59</v>
      </c>
      <c r="L237" s="223">
        <v>7.63</v>
      </c>
      <c r="M237" s="12">
        <v>25.1</v>
      </c>
      <c r="N237" s="225">
        <v>24.7</v>
      </c>
      <c r="O237" s="606" t="s">
        <v>24</v>
      </c>
      <c r="P237" s="489" t="s">
        <v>24</v>
      </c>
      <c r="Q237" s="532" t="s">
        <v>24</v>
      </c>
      <c r="R237" s="478" t="s">
        <v>24</v>
      </c>
      <c r="S237" s="533" t="s">
        <v>24</v>
      </c>
      <c r="T237" s="564"/>
      <c r="U237" s="80"/>
      <c r="V237" s="3"/>
      <c r="W237" s="893"/>
      <c r="X237" s="294"/>
      <c r="Y237" s="295"/>
      <c r="Z237" s="296"/>
    </row>
    <row r="238" spans="1:26" x14ac:dyDescent="0.2">
      <c r="A238" s="1104"/>
      <c r="B238" s="328">
        <v>45593</v>
      </c>
      <c r="C238" s="432" t="str">
        <f t="shared" si="24"/>
        <v>(月)</v>
      </c>
      <c r="D238" s="531" t="s">
        <v>402</v>
      </c>
      <c r="E238" s="474">
        <v>6</v>
      </c>
      <c r="F238" s="475">
        <v>19.100000000000001</v>
      </c>
      <c r="G238" s="11">
        <v>21.3</v>
      </c>
      <c r="H238" s="225">
        <v>21.6</v>
      </c>
      <c r="I238" s="12">
        <v>2.9</v>
      </c>
      <c r="J238" s="223">
        <v>2</v>
      </c>
      <c r="K238" s="11">
        <v>7.61</v>
      </c>
      <c r="L238" s="223">
        <v>7.61</v>
      </c>
      <c r="M238" s="12">
        <v>25.3</v>
      </c>
      <c r="N238" s="225">
        <v>25.3</v>
      </c>
      <c r="O238" s="606">
        <v>90.4</v>
      </c>
      <c r="P238" s="489">
        <v>97.2</v>
      </c>
      <c r="Q238" s="532">
        <v>7.5</v>
      </c>
      <c r="R238" s="478">
        <v>190</v>
      </c>
      <c r="S238" s="533">
        <v>0.31</v>
      </c>
      <c r="T238" s="564"/>
      <c r="U238" s="80"/>
      <c r="V238" s="291"/>
      <c r="W238" s="344"/>
      <c r="X238" s="297"/>
      <c r="Y238" s="298"/>
      <c r="Z238" s="299"/>
    </row>
    <row r="239" spans="1:26" x14ac:dyDescent="0.2">
      <c r="A239" s="1104"/>
      <c r="B239" s="328">
        <v>45594</v>
      </c>
      <c r="C239" s="432" t="str">
        <f t="shared" si="24"/>
        <v>(火)</v>
      </c>
      <c r="D239" s="531" t="s">
        <v>401</v>
      </c>
      <c r="E239" s="474">
        <v>30.5</v>
      </c>
      <c r="F239" s="475">
        <v>17</v>
      </c>
      <c r="G239" s="11">
        <v>21.3</v>
      </c>
      <c r="H239" s="225">
        <v>21.4</v>
      </c>
      <c r="I239" s="12">
        <v>2.5</v>
      </c>
      <c r="J239" s="223">
        <v>2.2000000000000002</v>
      </c>
      <c r="K239" s="11">
        <v>7.58</v>
      </c>
      <c r="L239" s="223">
        <v>7.59</v>
      </c>
      <c r="M239" s="12">
        <v>25.3</v>
      </c>
      <c r="N239" s="225">
        <v>25.2</v>
      </c>
      <c r="O239" s="606">
        <v>91.7</v>
      </c>
      <c r="P239" s="489">
        <v>98.4</v>
      </c>
      <c r="Q239" s="532">
        <v>7.6</v>
      </c>
      <c r="R239" s="478">
        <v>181</v>
      </c>
      <c r="S239" s="533">
        <v>0.33</v>
      </c>
      <c r="T239" s="564"/>
      <c r="U239" s="80"/>
      <c r="V239" s="9" t="s">
        <v>23</v>
      </c>
      <c r="W239" s="82" t="s">
        <v>24</v>
      </c>
      <c r="X239" s="1"/>
      <c r="Y239" s="1"/>
      <c r="Z239" s="333" t="s">
        <v>24</v>
      </c>
    </row>
    <row r="240" spans="1:26" x14ac:dyDescent="0.2">
      <c r="A240" s="1104"/>
      <c r="B240" s="328">
        <v>45595</v>
      </c>
      <c r="C240" s="432" t="str">
        <f t="shared" si="24"/>
        <v>(水)</v>
      </c>
      <c r="D240" s="531" t="s">
        <v>402</v>
      </c>
      <c r="E240" s="474">
        <v>11</v>
      </c>
      <c r="F240" s="475">
        <v>17</v>
      </c>
      <c r="G240" s="11">
        <v>21.1</v>
      </c>
      <c r="H240" s="225">
        <v>21.2</v>
      </c>
      <c r="I240" s="12">
        <v>3</v>
      </c>
      <c r="J240" s="223">
        <v>2.5</v>
      </c>
      <c r="K240" s="11">
        <v>7.71</v>
      </c>
      <c r="L240" s="223">
        <v>7.67</v>
      </c>
      <c r="M240" s="12">
        <v>24.1</v>
      </c>
      <c r="N240" s="225">
        <v>23.9</v>
      </c>
      <c r="O240" s="606">
        <v>91.5</v>
      </c>
      <c r="P240" s="489">
        <v>98.2</v>
      </c>
      <c r="Q240" s="532">
        <v>8</v>
      </c>
      <c r="R240" s="478">
        <v>178</v>
      </c>
      <c r="S240" s="533">
        <v>0.34</v>
      </c>
      <c r="T240" s="564"/>
      <c r="U240" s="80"/>
      <c r="V240" s="719" t="s">
        <v>302</v>
      </c>
      <c r="W240" s="720"/>
      <c r="X240" s="720"/>
      <c r="Y240" s="720"/>
      <c r="Z240" s="721"/>
    </row>
    <row r="241" spans="1:26" x14ac:dyDescent="0.2">
      <c r="A241" s="1104"/>
      <c r="B241" s="328">
        <v>45596</v>
      </c>
      <c r="C241" s="432" t="str">
        <f t="shared" si="24"/>
        <v>(木)</v>
      </c>
      <c r="D241" s="544" t="s">
        <v>400</v>
      </c>
      <c r="E241" s="497" t="s">
        <v>24</v>
      </c>
      <c r="F241" s="535">
        <v>19</v>
      </c>
      <c r="G241" s="366">
        <v>20.8</v>
      </c>
      <c r="H241" s="300">
        <v>21</v>
      </c>
      <c r="I241" s="537">
        <v>2.1</v>
      </c>
      <c r="J241" s="536">
        <v>1.8</v>
      </c>
      <c r="K241" s="366">
        <v>7.73</v>
      </c>
      <c r="L241" s="300">
        <v>7.75</v>
      </c>
      <c r="M241" s="537">
        <v>23.4</v>
      </c>
      <c r="N241" s="536">
        <v>23.5</v>
      </c>
      <c r="O241" s="659">
        <v>88.7</v>
      </c>
      <c r="P241" s="735">
        <v>96.2</v>
      </c>
      <c r="Q241" s="539">
        <v>7.6</v>
      </c>
      <c r="R241" s="540">
        <v>183</v>
      </c>
      <c r="S241" s="541">
        <v>0.28000000000000003</v>
      </c>
      <c r="T241" s="517"/>
      <c r="U241" s="80"/>
      <c r="V241" s="719" t="s">
        <v>336</v>
      </c>
      <c r="W241" s="720"/>
      <c r="X241" s="720"/>
      <c r="Y241" s="720"/>
      <c r="Z241" s="721"/>
    </row>
    <row r="242" spans="1:26" s="1" customFormat="1" ht="13.5" customHeight="1" x14ac:dyDescent="0.2">
      <c r="A242" s="1104"/>
      <c r="B242" s="1043" t="s">
        <v>239</v>
      </c>
      <c r="C242" s="1043"/>
      <c r="D242" s="479"/>
      <c r="E242" s="464">
        <f>MAX(E211:E241)</f>
        <v>61.5</v>
      </c>
      <c r="F242" s="480">
        <f t="shared" ref="F242:T242" si="25">IF(COUNT(F211:F241)=0,"",MAX(F211:F241))</f>
        <v>30</v>
      </c>
      <c r="G242" s="10">
        <f t="shared" si="25"/>
        <v>25.3</v>
      </c>
      <c r="H242" s="222">
        <f t="shared" si="25"/>
        <v>25.5</v>
      </c>
      <c r="I242" s="466">
        <f t="shared" si="25"/>
        <v>4.5999999999999996</v>
      </c>
      <c r="J242" s="467">
        <f t="shared" si="25"/>
        <v>3.1</v>
      </c>
      <c r="K242" s="10">
        <f t="shared" si="25"/>
        <v>7.85</v>
      </c>
      <c r="L242" s="222">
        <f t="shared" si="25"/>
        <v>7.81</v>
      </c>
      <c r="M242" s="466">
        <f t="shared" si="25"/>
        <v>25.3</v>
      </c>
      <c r="N242" s="467">
        <f t="shared" si="25"/>
        <v>25.3</v>
      </c>
      <c r="O242" s="598">
        <f t="shared" si="25"/>
        <v>91.7</v>
      </c>
      <c r="P242" s="482">
        <f t="shared" si="25"/>
        <v>98.4</v>
      </c>
      <c r="Q242" s="518">
        <f t="shared" si="25"/>
        <v>8.1</v>
      </c>
      <c r="R242" s="484">
        <f t="shared" si="25"/>
        <v>190</v>
      </c>
      <c r="S242" s="485">
        <f t="shared" si="25"/>
        <v>0.37</v>
      </c>
      <c r="T242" s="486" t="str">
        <f t="shared" si="25"/>
        <v/>
      </c>
      <c r="U242" s="81"/>
      <c r="V242" s="722"/>
      <c r="W242" s="892"/>
      <c r="X242" s="723"/>
      <c r="Y242" s="723"/>
      <c r="Z242" s="724"/>
    </row>
    <row r="243" spans="1:26" s="1" customFormat="1" ht="13.5" customHeight="1" x14ac:dyDescent="0.2">
      <c r="A243" s="1104"/>
      <c r="B243" s="1044" t="s">
        <v>240</v>
      </c>
      <c r="C243" s="1044"/>
      <c r="D243" s="233"/>
      <c r="E243" s="234"/>
      <c r="F243" s="487">
        <f t="shared" ref="F243:S243" si="26">IF(COUNT(F211:F241)=0,"",MIN(F211:F241))</f>
        <v>15.7</v>
      </c>
      <c r="G243" s="11">
        <f t="shared" si="26"/>
        <v>20.8</v>
      </c>
      <c r="H243" s="223">
        <f t="shared" si="26"/>
        <v>21</v>
      </c>
      <c r="I243" s="12">
        <f t="shared" si="26"/>
        <v>1.8</v>
      </c>
      <c r="J243" s="225">
        <f t="shared" si="26"/>
        <v>1.7</v>
      </c>
      <c r="K243" s="11">
        <f t="shared" si="26"/>
        <v>7.49</v>
      </c>
      <c r="L243" s="223">
        <f t="shared" si="26"/>
        <v>7.55</v>
      </c>
      <c r="M243" s="12">
        <f t="shared" si="26"/>
        <v>22.5</v>
      </c>
      <c r="N243" s="225">
        <f t="shared" si="26"/>
        <v>22.7</v>
      </c>
      <c r="O243" s="606">
        <f t="shared" si="26"/>
        <v>82.2</v>
      </c>
      <c r="P243" s="489">
        <f t="shared" si="26"/>
        <v>91.2</v>
      </c>
      <c r="Q243" s="490">
        <f t="shared" si="26"/>
        <v>7.4</v>
      </c>
      <c r="R243" s="491">
        <f t="shared" si="26"/>
        <v>131</v>
      </c>
      <c r="S243" s="492">
        <f t="shared" si="26"/>
        <v>0.14000000000000001</v>
      </c>
      <c r="T243" s="493"/>
      <c r="U243" s="81"/>
      <c r="V243" s="722"/>
      <c r="W243" s="892"/>
      <c r="X243" s="723"/>
      <c r="Y243" s="723"/>
      <c r="Z243" s="724"/>
    </row>
    <row r="244" spans="1:26" s="1" customFormat="1" ht="13.5" customHeight="1" x14ac:dyDescent="0.2">
      <c r="A244" s="1104"/>
      <c r="B244" s="1044" t="s">
        <v>241</v>
      </c>
      <c r="C244" s="1044"/>
      <c r="D244" s="233"/>
      <c r="E244" s="235"/>
      <c r="F244" s="494">
        <f t="shared" ref="F244:S244" si="27">IF(COUNT(F211:F241)=0,"",AVERAGE(F211:F241))</f>
        <v>21.99354838709678</v>
      </c>
      <c r="G244" s="309">
        <f t="shared" si="27"/>
        <v>22.783870967741933</v>
      </c>
      <c r="H244" s="510">
        <f t="shared" si="27"/>
        <v>22.993548387096777</v>
      </c>
      <c r="I244" s="511">
        <f t="shared" si="27"/>
        <v>3.2548387096774194</v>
      </c>
      <c r="J244" s="512">
        <f t="shared" si="27"/>
        <v>2.180645161290323</v>
      </c>
      <c r="K244" s="309">
        <f t="shared" si="27"/>
        <v>7.6616129032258078</v>
      </c>
      <c r="L244" s="510">
        <f t="shared" si="27"/>
        <v>7.6493548387096784</v>
      </c>
      <c r="M244" s="511">
        <f t="shared" si="27"/>
        <v>23.722580645161287</v>
      </c>
      <c r="N244" s="512">
        <f t="shared" si="27"/>
        <v>23.72258064516129</v>
      </c>
      <c r="O244" s="647">
        <f t="shared" si="27"/>
        <v>87.3</v>
      </c>
      <c r="P244" s="733">
        <f t="shared" si="27"/>
        <v>95.027272727272745</v>
      </c>
      <c r="Q244" s="520">
        <f t="shared" si="27"/>
        <v>7.6681818181818189</v>
      </c>
      <c r="R244" s="521">
        <f t="shared" si="27"/>
        <v>168</v>
      </c>
      <c r="S244" s="522">
        <f t="shared" si="27"/>
        <v>0.25772727272727269</v>
      </c>
      <c r="T244" s="523"/>
      <c r="U244" s="81"/>
      <c r="V244" s="722"/>
      <c r="W244" s="892"/>
      <c r="X244" s="723"/>
      <c r="Y244" s="723"/>
      <c r="Z244" s="724"/>
    </row>
    <row r="245" spans="1:26" s="1" customFormat="1" ht="13.5" customHeight="1" x14ac:dyDescent="0.2">
      <c r="A245" s="1105"/>
      <c r="B245" s="1045" t="s">
        <v>242</v>
      </c>
      <c r="C245" s="1045"/>
      <c r="D245" s="496"/>
      <c r="E245" s="497">
        <f>SUM(E211:E241)</f>
        <v>174</v>
      </c>
      <c r="F245" s="236"/>
      <c r="G245" s="236"/>
      <c r="H245" s="388"/>
      <c r="I245" s="236"/>
      <c r="J245" s="388"/>
      <c r="K245" s="499"/>
      <c r="L245" s="500"/>
      <c r="M245" s="524"/>
      <c r="N245" s="525"/>
      <c r="O245" s="633"/>
      <c r="P245" s="504"/>
      <c r="Q245" s="527"/>
      <c r="R245" s="238"/>
      <c r="S245" s="239"/>
      <c r="T245" s="734">
        <f>SUM(T211:T241)</f>
        <v>0</v>
      </c>
      <c r="U245" s="81"/>
      <c r="V245" s="588"/>
      <c r="W245" s="895"/>
      <c r="X245" s="589"/>
      <c r="Y245" s="589"/>
      <c r="Z245" s="332"/>
    </row>
    <row r="246" spans="1:26" ht="13.5" customHeight="1" x14ac:dyDescent="0.2">
      <c r="A246" s="1103" t="s">
        <v>233</v>
      </c>
      <c r="B246" s="327">
        <v>45597</v>
      </c>
      <c r="C246" s="431" t="str">
        <f>IF(B246="","",IF(WEEKDAY(B246)=1,"(日)",IF(WEEKDAY(B246)=2,"(月)",IF(WEEKDAY(B246)=3,"(火)",IF(WEEKDAY(B246)=4,"(水)",IF(WEEKDAY(B246)=5,"(木)",IF(WEEKDAY(B246)=6,"(金)","(土)")))))))</f>
        <v>(金)</v>
      </c>
      <c r="D246" s="529" t="s">
        <v>400</v>
      </c>
      <c r="E246" s="464">
        <v>2</v>
      </c>
      <c r="F246" s="465">
        <v>18.5</v>
      </c>
      <c r="G246" s="10">
        <v>20.6</v>
      </c>
      <c r="H246" s="467">
        <v>20.8</v>
      </c>
      <c r="I246" s="466">
        <v>1.9</v>
      </c>
      <c r="J246" s="222">
        <v>1.7</v>
      </c>
      <c r="K246" s="10">
        <v>7.76</v>
      </c>
      <c r="L246" s="222">
        <v>7.74</v>
      </c>
      <c r="M246" s="466">
        <v>23.4</v>
      </c>
      <c r="N246" s="467">
        <v>23.5</v>
      </c>
      <c r="O246" s="598">
        <v>86.5</v>
      </c>
      <c r="P246" s="482">
        <v>97.2</v>
      </c>
      <c r="Q246" s="518">
        <v>7.7</v>
      </c>
      <c r="R246" s="472">
        <v>168</v>
      </c>
      <c r="S246" s="530">
        <v>0.18</v>
      </c>
      <c r="T246" s="731"/>
      <c r="U246" s="83" t="s">
        <v>24</v>
      </c>
      <c r="V246" s="338" t="s">
        <v>286</v>
      </c>
      <c r="W246" s="342"/>
      <c r="X246" s="340">
        <v>45603</v>
      </c>
      <c r="Y246" s="345"/>
      <c r="Z246" s="346"/>
    </row>
    <row r="247" spans="1:26" x14ac:dyDescent="0.2">
      <c r="A247" s="1104"/>
      <c r="B247" s="328">
        <v>45598</v>
      </c>
      <c r="C247" s="432" t="str">
        <f t="shared" ref="C247:C275" si="28">IF(B247="","",IF(WEEKDAY(B247)=1,"(日)",IF(WEEKDAY(B247)=2,"(月)",IF(WEEKDAY(B247)=3,"(火)",IF(WEEKDAY(B247)=4,"(水)",IF(WEEKDAY(B247)=5,"(木)",IF(WEEKDAY(B247)=6,"(金)","(土)")))))))</f>
        <v>(土)</v>
      </c>
      <c r="D247" s="531" t="s">
        <v>402</v>
      </c>
      <c r="E247" s="474">
        <v>55</v>
      </c>
      <c r="F247" s="475">
        <v>16.2</v>
      </c>
      <c r="G247" s="11">
        <v>20.3</v>
      </c>
      <c r="H247" s="225">
        <v>20.399999999999999</v>
      </c>
      <c r="I247" s="12">
        <v>3.5</v>
      </c>
      <c r="J247" s="223">
        <v>2.8</v>
      </c>
      <c r="K247" s="11">
        <v>7.66</v>
      </c>
      <c r="L247" s="223">
        <v>7.67</v>
      </c>
      <c r="M247" s="12">
        <v>23.2</v>
      </c>
      <c r="N247" s="225">
        <v>23.2</v>
      </c>
      <c r="O247" s="606" t="s">
        <v>24</v>
      </c>
      <c r="P247" s="489" t="s">
        <v>24</v>
      </c>
      <c r="Q247" s="532" t="s">
        <v>24</v>
      </c>
      <c r="R247" s="478" t="s">
        <v>24</v>
      </c>
      <c r="S247" s="533" t="s">
        <v>24</v>
      </c>
      <c r="T247" s="564"/>
      <c r="U247" s="83" t="s">
        <v>24</v>
      </c>
      <c r="V247" s="343" t="s">
        <v>2</v>
      </c>
      <c r="W247" s="344" t="s">
        <v>305</v>
      </c>
      <c r="X247" s="370">
        <v>15.5</v>
      </c>
      <c r="Y247" s="355"/>
      <c r="Z247" s="348"/>
    </row>
    <row r="248" spans="1:26" x14ac:dyDescent="0.2">
      <c r="A248" s="1104"/>
      <c r="B248" s="328">
        <v>45599</v>
      </c>
      <c r="C248" s="432" t="str">
        <f t="shared" si="28"/>
        <v>(日)</v>
      </c>
      <c r="D248" s="531" t="s">
        <v>400</v>
      </c>
      <c r="E248" s="474" t="s">
        <v>24</v>
      </c>
      <c r="F248" s="475">
        <v>18.5</v>
      </c>
      <c r="G248" s="11">
        <v>20.3</v>
      </c>
      <c r="H248" s="225">
        <v>20.399999999999999</v>
      </c>
      <c r="I248" s="12">
        <v>2.7</v>
      </c>
      <c r="J248" s="223">
        <v>2.4</v>
      </c>
      <c r="K248" s="11">
        <v>7.7</v>
      </c>
      <c r="L248" s="223">
        <v>7.69</v>
      </c>
      <c r="M248" s="12">
        <v>23.2</v>
      </c>
      <c r="N248" s="225">
        <v>23.2</v>
      </c>
      <c r="O248" s="606" t="s">
        <v>24</v>
      </c>
      <c r="P248" s="489" t="s">
        <v>24</v>
      </c>
      <c r="Q248" s="532" t="s">
        <v>24</v>
      </c>
      <c r="R248" s="478" t="s">
        <v>24</v>
      </c>
      <c r="S248" s="533" t="s">
        <v>24</v>
      </c>
      <c r="T248" s="564"/>
      <c r="U248" s="83" t="s">
        <v>24</v>
      </c>
      <c r="V248" s="4" t="s">
        <v>19</v>
      </c>
      <c r="W248" s="5" t="s">
        <v>20</v>
      </c>
      <c r="X248" s="40" t="s">
        <v>21</v>
      </c>
      <c r="Y248" s="245" t="s">
        <v>22</v>
      </c>
      <c r="Z248" s="242" t="s">
        <v>278</v>
      </c>
    </row>
    <row r="249" spans="1:26" x14ac:dyDescent="0.2">
      <c r="A249" s="1104"/>
      <c r="B249" s="328">
        <v>45600</v>
      </c>
      <c r="C249" s="432" t="str">
        <f t="shared" si="28"/>
        <v>(月)</v>
      </c>
      <c r="D249" s="531" t="s">
        <v>400</v>
      </c>
      <c r="E249" s="474" t="s">
        <v>24</v>
      </c>
      <c r="F249" s="475">
        <v>19</v>
      </c>
      <c r="G249" s="11">
        <v>20.100000000000001</v>
      </c>
      <c r="H249" s="225">
        <v>20.3</v>
      </c>
      <c r="I249" s="12">
        <v>1.7</v>
      </c>
      <c r="J249" s="223">
        <v>1.6</v>
      </c>
      <c r="K249" s="11">
        <v>7.77</v>
      </c>
      <c r="L249" s="223">
        <v>7.76</v>
      </c>
      <c r="M249" s="12">
        <v>23.2</v>
      </c>
      <c r="N249" s="225">
        <v>23.2</v>
      </c>
      <c r="O249" s="606" t="s">
        <v>24</v>
      </c>
      <c r="P249" s="489" t="s">
        <v>24</v>
      </c>
      <c r="Q249" s="532" t="s">
        <v>24</v>
      </c>
      <c r="R249" s="478" t="s">
        <v>24</v>
      </c>
      <c r="S249" s="533" t="s">
        <v>24</v>
      </c>
      <c r="T249" s="564"/>
      <c r="U249" s="83" t="s">
        <v>24</v>
      </c>
      <c r="V249" s="2" t="s">
        <v>182</v>
      </c>
      <c r="W249" s="396" t="s">
        <v>11</v>
      </c>
      <c r="X249" s="301">
        <v>19.399999999999999</v>
      </c>
      <c r="Y249" s="246">
        <v>19.5</v>
      </c>
      <c r="Z249" s="277">
        <v>16</v>
      </c>
    </row>
    <row r="250" spans="1:26" x14ac:dyDescent="0.2">
      <c r="A250" s="1104"/>
      <c r="B250" s="328">
        <v>45601</v>
      </c>
      <c r="C250" s="432" t="str">
        <f t="shared" si="28"/>
        <v>(火)</v>
      </c>
      <c r="D250" s="531" t="s">
        <v>401</v>
      </c>
      <c r="E250" s="474" t="s">
        <v>24</v>
      </c>
      <c r="F250" s="475">
        <v>18</v>
      </c>
      <c r="G250" s="11">
        <v>19.7</v>
      </c>
      <c r="H250" s="225">
        <v>20</v>
      </c>
      <c r="I250" s="12">
        <v>8.3000000000000007</v>
      </c>
      <c r="J250" s="223">
        <v>5</v>
      </c>
      <c r="K250" s="11">
        <v>7.56</v>
      </c>
      <c r="L250" s="223">
        <v>7.58</v>
      </c>
      <c r="M250" s="12">
        <v>22.7</v>
      </c>
      <c r="N250" s="225">
        <v>22.9</v>
      </c>
      <c r="O250" s="606">
        <v>85.5</v>
      </c>
      <c r="P250" s="489">
        <v>93.2</v>
      </c>
      <c r="Q250" s="532">
        <v>7.4</v>
      </c>
      <c r="R250" s="478">
        <v>175</v>
      </c>
      <c r="S250" s="533">
        <v>0.32</v>
      </c>
      <c r="T250" s="564"/>
      <c r="U250" s="83" t="s">
        <v>24</v>
      </c>
      <c r="V250" s="3" t="s">
        <v>183</v>
      </c>
      <c r="W250" s="893" t="s">
        <v>184</v>
      </c>
      <c r="X250" s="302">
        <v>4.2</v>
      </c>
      <c r="Y250" s="247">
        <v>4.8</v>
      </c>
      <c r="Z250" s="253">
        <v>32.6</v>
      </c>
    </row>
    <row r="251" spans="1:26" x14ac:dyDescent="0.2">
      <c r="A251" s="1104"/>
      <c r="B251" s="328">
        <v>45602</v>
      </c>
      <c r="C251" s="432" t="str">
        <f t="shared" si="28"/>
        <v>(水)</v>
      </c>
      <c r="D251" s="531" t="s">
        <v>401</v>
      </c>
      <c r="E251" s="474" t="s">
        <v>24</v>
      </c>
      <c r="F251" s="475">
        <v>15</v>
      </c>
      <c r="G251" s="11">
        <v>19.7</v>
      </c>
      <c r="H251" s="225">
        <v>19.7</v>
      </c>
      <c r="I251" s="12">
        <v>5.5</v>
      </c>
      <c r="J251" s="223">
        <v>5.5</v>
      </c>
      <c r="K251" s="11">
        <v>7.69</v>
      </c>
      <c r="L251" s="223">
        <v>7.64</v>
      </c>
      <c r="M251" s="12">
        <v>22.9</v>
      </c>
      <c r="N251" s="225">
        <v>22.7</v>
      </c>
      <c r="O251" s="606">
        <v>84.8</v>
      </c>
      <c r="P251" s="489">
        <v>93</v>
      </c>
      <c r="Q251" s="532">
        <v>7.5</v>
      </c>
      <c r="R251" s="478">
        <v>179</v>
      </c>
      <c r="S251" s="533">
        <v>0.32</v>
      </c>
      <c r="T251" s="564"/>
      <c r="U251" s="83" t="s">
        <v>24</v>
      </c>
      <c r="V251" s="3" t="s">
        <v>12</v>
      </c>
      <c r="W251" s="893"/>
      <c r="X251" s="302">
        <v>7.72</v>
      </c>
      <c r="Y251" s="247">
        <v>7.65</v>
      </c>
      <c r="Z251" s="253">
        <v>7.83</v>
      </c>
    </row>
    <row r="252" spans="1:26" x14ac:dyDescent="0.2">
      <c r="A252" s="1104"/>
      <c r="B252" s="328">
        <v>45603</v>
      </c>
      <c r="C252" s="432" t="str">
        <f t="shared" si="28"/>
        <v>(木)</v>
      </c>
      <c r="D252" s="531" t="s">
        <v>400</v>
      </c>
      <c r="E252" s="474" t="s">
        <v>24</v>
      </c>
      <c r="F252" s="475">
        <v>15.5</v>
      </c>
      <c r="G252" s="11">
        <v>19.399999999999999</v>
      </c>
      <c r="H252" s="225">
        <v>19.5</v>
      </c>
      <c r="I252" s="12">
        <v>4.2</v>
      </c>
      <c r="J252" s="223">
        <v>4.8</v>
      </c>
      <c r="K252" s="11">
        <v>7.72</v>
      </c>
      <c r="L252" s="223">
        <v>7.65</v>
      </c>
      <c r="M252" s="12">
        <v>23</v>
      </c>
      <c r="N252" s="225">
        <v>22.7</v>
      </c>
      <c r="O252" s="606">
        <v>83.9</v>
      </c>
      <c r="P252" s="489">
        <v>92.2</v>
      </c>
      <c r="Q252" s="532">
        <v>7.4</v>
      </c>
      <c r="R252" s="478">
        <v>159</v>
      </c>
      <c r="S252" s="533">
        <v>0.3</v>
      </c>
      <c r="T252" s="564"/>
      <c r="U252" s="83" t="s">
        <v>24</v>
      </c>
      <c r="V252" s="3" t="s">
        <v>185</v>
      </c>
      <c r="W252" s="893" t="s">
        <v>13</v>
      </c>
      <c r="X252" s="302">
        <v>23</v>
      </c>
      <c r="Y252" s="247">
        <v>22.7</v>
      </c>
      <c r="Z252" s="253">
        <v>21.4</v>
      </c>
    </row>
    <row r="253" spans="1:26" x14ac:dyDescent="0.2">
      <c r="A253" s="1104"/>
      <c r="B253" s="328">
        <v>45604</v>
      </c>
      <c r="C253" s="432" t="str">
        <f t="shared" si="28"/>
        <v>(金)</v>
      </c>
      <c r="D253" s="531" t="s">
        <v>400</v>
      </c>
      <c r="E253" s="474" t="s">
        <v>24</v>
      </c>
      <c r="F253" s="475">
        <v>13.9</v>
      </c>
      <c r="G253" s="11">
        <v>19</v>
      </c>
      <c r="H253" s="225">
        <v>19.100000000000001</v>
      </c>
      <c r="I253" s="12">
        <v>4</v>
      </c>
      <c r="J253" s="223">
        <v>3.7</v>
      </c>
      <c r="K253" s="11">
        <v>7.75</v>
      </c>
      <c r="L253" s="223">
        <v>7.74</v>
      </c>
      <c r="M253" s="12">
        <v>22.9</v>
      </c>
      <c r="N253" s="225">
        <v>22.9</v>
      </c>
      <c r="O253" s="606">
        <v>85.5</v>
      </c>
      <c r="P253" s="489">
        <v>94.6</v>
      </c>
      <c r="Q253" s="532">
        <v>7.9</v>
      </c>
      <c r="R253" s="478">
        <v>148</v>
      </c>
      <c r="S253" s="533">
        <v>0.28999999999999998</v>
      </c>
      <c r="T253" s="564"/>
      <c r="U253" s="83" t="s">
        <v>24</v>
      </c>
      <c r="V253" s="3" t="s">
        <v>186</v>
      </c>
      <c r="W253" s="893" t="s">
        <v>313</v>
      </c>
      <c r="X253" s="280">
        <v>85.9</v>
      </c>
      <c r="Y253" s="248">
        <v>83.9</v>
      </c>
      <c r="Z253" s="257">
        <v>76.8</v>
      </c>
    </row>
    <row r="254" spans="1:26" x14ac:dyDescent="0.2">
      <c r="A254" s="1104"/>
      <c r="B254" s="328">
        <v>45605</v>
      </c>
      <c r="C254" s="432" t="str">
        <f t="shared" si="28"/>
        <v>(土)</v>
      </c>
      <c r="D254" s="531" t="s">
        <v>400</v>
      </c>
      <c r="E254" s="474" t="s">
        <v>24</v>
      </c>
      <c r="F254" s="475">
        <v>12.8</v>
      </c>
      <c r="G254" s="11">
        <v>18.600000000000001</v>
      </c>
      <c r="H254" s="225">
        <v>18.7</v>
      </c>
      <c r="I254" s="12">
        <v>3.8</v>
      </c>
      <c r="J254" s="223">
        <v>3.2</v>
      </c>
      <c r="K254" s="11">
        <v>7.66</v>
      </c>
      <c r="L254" s="223">
        <v>7.68</v>
      </c>
      <c r="M254" s="12">
        <v>22.5</v>
      </c>
      <c r="N254" s="225">
        <v>22.8</v>
      </c>
      <c r="O254" s="606" t="s">
        <v>24</v>
      </c>
      <c r="P254" s="489" t="s">
        <v>24</v>
      </c>
      <c r="Q254" s="532" t="s">
        <v>24</v>
      </c>
      <c r="R254" s="478" t="s">
        <v>24</v>
      </c>
      <c r="S254" s="533" t="s">
        <v>24</v>
      </c>
      <c r="T254" s="564"/>
      <c r="U254" s="83" t="s">
        <v>24</v>
      </c>
      <c r="V254" s="3" t="s">
        <v>187</v>
      </c>
      <c r="W254" s="893" t="s">
        <v>313</v>
      </c>
      <c r="X254" s="280">
        <v>94</v>
      </c>
      <c r="Y254" s="248">
        <v>92.2</v>
      </c>
      <c r="Z254" s="257">
        <v>89.6</v>
      </c>
    </row>
    <row r="255" spans="1:26" x14ac:dyDescent="0.2">
      <c r="A255" s="1104"/>
      <c r="B255" s="328">
        <v>45606</v>
      </c>
      <c r="C255" s="432" t="str">
        <f t="shared" si="28"/>
        <v>(日)</v>
      </c>
      <c r="D255" s="531" t="s">
        <v>401</v>
      </c>
      <c r="E255" s="474" t="s">
        <v>24</v>
      </c>
      <c r="F255" s="475">
        <v>14.1</v>
      </c>
      <c r="G255" s="11">
        <v>18.399999999999999</v>
      </c>
      <c r="H255" s="225">
        <v>18.5</v>
      </c>
      <c r="I255" s="12">
        <v>3.1</v>
      </c>
      <c r="J255" s="223">
        <v>3</v>
      </c>
      <c r="K255" s="11">
        <v>7.62</v>
      </c>
      <c r="L255" s="223">
        <v>7.69</v>
      </c>
      <c r="M255" s="12">
        <v>22.7</v>
      </c>
      <c r="N255" s="225">
        <v>22.8</v>
      </c>
      <c r="O255" s="606" t="s">
        <v>24</v>
      </c>
      <c r="P255" s="489" t="s">
        <v>24</v>
      </c>
      <c r="Q255" s="532" t="s">
        <v>24</v>
      </c>
      <c r="R255" s="478" t="s">
        <v>24</v>
      </c>
      <c r="S255" s="533" t="s">
        <v>24</v>
      </c>
      <c r="T255" s="564"/>
      <c r="U255" s="83" t="s">
        <v>24</v>
      </c>
      <c r="V255" s="3" t="s">
        <v>188</v>
      </c>
      <c r="W255" s="893" t="s">
        <v>313</v>
      </c>
      <c r="X255" s="251">
        <v>64.2</v>
      </c>
      <c r="Y255" s="248">
        <v>62.2</v>
      </c>
      <c r="Z255" s="257">
        <v>62.2</v>
      </c>
    </row>
    <row r="256" spans="1:26" x14ac:dyDescent="0.2">
      <c r="A256" s="1104"/>
      <c r="B256" s="328">
        <v>45607</v>
      </c>
      <c r="C256" s="432" t="str">
        <f t="shared" si="28"/>
        <v>(月)</v>
      </c>
      <c r="D256" s="531" t="s">
        <v>401</v>
      </c>
      <c r="E256" s="474">
        <v>9.5</v>
      </c>
      <c r="F256" s="475">
        <v>16.5</v>
      </c>
      <c r="G256" s="11">
        <v>18.399999999999999</v>
      </c>
      <c r="H256" s="225">
        <v>18.5</v>
      </c>
      <c r="I256" s="12">
        <v>3.2</v>
      </c>
      <c r="J256" s="223">
        <v>2.9</v>
      </c>
      <c r="K256" s="11">
        <v>7.68</v>
      </c>
      <c r="L256" s="223">
        <v>7.7</v>
      </c>
      <c r="M256" s="12">
        <v>22.9</v>
      </c>
      <c r="N256" s="225">
        <v>22.8</v>
      </c>
      <c r="O256" s="606">
        <v>85</v>
      </c>
      <c r="P256" s="489">
        <v>93.2</v>
      </c>
      <c r="Q256" s="532">
        <v>7.5</v>
      </c>
      <c r="R256" s="478">
        <v>156</v>
      </c>
      <c r="S256" s="533">
        <v>0.25</v>
      </c>
      <c r="T256" s="564"/>
      <c r="U256" s="83" t="s">
        <v>24</v>
      </c>
      <c r="V256" s="3" t="s">
        <v>189</v>
      </c>
      <c r="W256" s="893" t="s">
        <v>313</v>
      </c>
      <c r="X256" s="251">
        <v>29.8</v>
      </c>
      <c r="Y256" s="248">
        <v>30</v>
      </c>
      <c r="Z256" s="257">
        <v>27.4</v>
      </c>
    </row>
    <row r="257" spans="1:26" x14ac:dyDescent="0.2">
      <c r="A257" s="1104"/>
      <c r="B257" s="328">
        <v>45608</v>
      </c>
      <c r="C257" s="432" t="str">
        <f t="shared" si="28"/>
        <v>(火)</v>
      </c>
      <c r="D257" s="531" t="s">
        <v>400</v>
      </c>
      <c r="E257" s="474" t="s">
        <v>24</v>
      </c>
      <c r="F257" s="475">
        <v>16.8</v>
      </c>
      <c r="G257" s="11">
        <v>18.2</v>
      </c>
      <c r="H257" s="225">
        <v>18.3</v>
      </c>
      <c r="I257" s="12">
        <v>2.5</v>
      </c>
      <c r="J257" s="223">
        <v>2.4</v>
      </c>
      <c r="K257" s="11">
        <v>7.72</v>
      </c>
      <c r="L257" s="223">
        <v>7.71</v>
      </c>
      <c r="M257" s="12">
        <v>23</v>
      </c>
      <c r="N257" s="225">
        <v>23</v>
      </c>
      <c r="O257" s="606">
        <v>83.5</v>
      </c>
      <c r="P257" s="489">
        <v>95</v>
      </c>
      <c r="Q257" s="532">
        <v>7.7</v>
      </c>
      <c r="R257" s="478">
        <v>157</v>
      </c>
      <c r="S257" s="533">
        <v>0.19</v>
      </c>
      <c r="T257" s="564"/>
      <c r="U257" s="83" t="s">
        <v>24</v>
      </c>
      <c r="V257" s="3" t="s">
        <v>190</v>
      </c>
      <c r="W257" s="893" t="s">
        <v>313</v>
      </c>
      <c r="X257" s="251">
        <v>7.5</v>
      </c>
      <c r="Y257" s="249">
        <v>7.4</v>
      </c>
      <c r="Z257" s="278">
        <v>7</v>
      </c>
    </row>
    <row r="258" spans="1:26" x14ac:dyDescent="0.2">
      <c r="A258" s="1104"/>
      <c r="B258" s="328">
        <v>45609</v>
      </c>
      <c r="C258" s="432" t="str">
        <f t="shared" si="28"/>
        <v>(水)</v>
      </c>
      <c r="D258" s="531" t="s">
        <v>400</v>
      </c>
      <c r="E258" s="474" t="s">
        <v>24</v>
      </c>
      <c r="F258" s="475">
        <v>18.600000000000001</v>
      </c>
      <c r="G258" s="11">
        <v>17.899999999999999</v>
      </c>
      <c r="H258" s="225">
        <v>18.2</v>
      </c>
      <c r="I258" s="12">
        <v>3.7</v>
      </c>
      <c r="J258" s="223">
        <v>3.1</v>
      </c>
      <c r="K258" s="11">
        <v>7.65</v>
      </c>
      <c r="L258" s="223">
        <v>7.66</v>
      </c>
      <c r="M258" s="12">
        <v>23.2</v>
      </c>
      <c r="N258" s="225">
        <v>23.2</v>
      </c>
      <c r="O258" s="606">
        <v>84.4</v>
      </c>
      <c r="P258" s="489">
        <v>94.2</v>
      </c>
      <c r="Q258" s="532">
        <v>7.7</v>
      </c>
      <c r="R258" s="478">
        <v>137</v>
      </c>
      <c r="S258" s="533">
        <v>0.23</v>
      </c>
      <c r="T258" s="564"/>
      <c r="U258" s="83" t="s">
        <v>24</v>
      </c>
      <c r="V258" s="3" t="s">
        <v>191</v>
      </c>
      <c r="W258" s="893" t="s">
        <v>313</v>
      </c>
      <c r="X258" s="251">
        <v>156</v>
      </c>
      <c r="Y258" s="250">
        <v>159</v>
      </c>
      <c r="Z258" s="279">
        <v>190</v>
      </c>
    </row>
    <row r="259" spans="1:26" x14ac:dyDescent="0.2">
      <c r="A259" s="1104"/>
      <c r="B259" s="328">
        <v>45610</v>
      </c>
      <c r="C259" s="432" t="str">
        <f t="shared" si="28"/>
        <v>(木)</v>
      </c>
      <c r="D259" s="531" t="s">
        <v>400</v>
      </c>
      <c r="E259" s="474" t="s">
        <v>24</v>
      </c>
      <c r="F259" s="475">
        <v>17.600000000000001</v>
      </c>
      <c r="G259" s="11">
        <v>18</v>
      </c>
      <c r="H259" s="225">
        <v>18.100000000000001</v>
      </c>
      <c r="I259" s="12">
        <v>3.1</v>
      </c>
      <c r="J259" s="223">
        <v>2.5</v>
      </c>
      <c r="K259" s="11">
        <v>7.65</v>
      </c>
      <c r="L259" s="223">
        <v>7.69</v>
      </c>
      <c r="M259" s="12">
        <v>23.1</v>
      </c>
      <c r="N259" s="225">
        <v>23.1</v>
      </c>
      <c r="O259" s="606">
        <v>85</v>
      </c>
      <c r="P259" s="489">
        <v>95.2</v>
      </c>
      <c r="Q259" s="532">
        <v>7.7</v>
      </c>
      <c r="R259" s="478">
        <v>131</v>
      </c>
      <c r="S259" s="533">
        <v>0.23</v>
      </c>
      <c r="T259" s="564"/>
      <c r="U259" s="83" t="s">
        <v>24</v>
      </c>
      <c r="V259" s="3" t="s">
        <v>192</v>
      </c>
      <c r="W259" s="893" t="s">
        <v>313</v>
      </c>
      <c r="X259" s="251">
        <v>0.31</v>
      </c>
      <c r="Y259" s="14">
        <v>0.3</v>
      </c>
      <c r="Z259" s="255">
        <v>1.24</v>
      </c>
    </row>
    <row r="260" spans="1:26" x14ac:dyDescent="0.2">
      <c r="A260" s="1104"/>
      <c r="B260" s="328">
        <v>45611</v>
      </c>
      <c r="C260" s="432" t="str">
        <f t="shared" si="28"/>
        <v>(金)</v>
      </c>
      <c r="D260" s="531" t="s">
        <v>401</v>
      </c>
      <c r="E260" s="474">
        <v>3.5</v>
      </c>
      <c r="F260" s="475">
        <v>15.8</v>
      </c>
      <c r="G260" s="11">
        <v>17.8</v>
      </c>
      <c r="H260" s="225">
        <v>18</v>
      </c>
      <c r="I260" s="12">
        <v>3.2</v>
      </c>
      <c r="J260" s="223">
        <v>3.7</v>
      </c>
      <c r="K260" s="11">
        <v>7.62</v>
      </c>
      <c r="L260" s="223">
        <v>7.65</v>
      </c>
      <c r="M260" s="12">
        <v>23.3</v>
      </c>
      <c r="N260" s="225">
        <v>23.2</v>
      </c>
      <c r="O260" s="606">
        <v>88.1</v>
      </c>
      <c r="P260" s="489">
        <v>95.2</v>
      </c>
      <c r="Q260" s="532">
        <v>7.7</v>
      </c>
      <c r="R260" s="478">
        <v>132</v>
      </c>
      <c r="S260" s="533">
        <v>0.18</v>
      </c>
      <c r="T260" s="564"/>
      <c r="U260" s="83" t="s">
        <v>24</v>
      </c>
      <c r="V260" s="3" t="s">
        <v>14</v>
      </c>
      <c r="W260" s="893" t="s">
        <v>313</v>
      </c>
      <c r="X260" s="251">
        <v>3.5</v>
      </c>
      <c r="Y260" s="252">
        <v>3.3</v>
      </c>
      <c r="Z260" s="253">
        <v>4.2</v>
      </c>
    </row>
    <row r="261" spans="1:26" x14ac:dyDescent="0.2">
      <c r="A261" s="1104"/>
      <c r="B261" s="328">
        <v>45612</v>
      </c>
      <c r="C261" s="432" t="str">
        <f t="shared" si="28"/>
        <v>(土)</v>
      </c>
      <c r="D261" s="531" t="s">
        <v>400</v>
      </c>
      <c r="E261" s="474" t="s">
        <v>24</v>
      </c>
      <c r="F261" s="737">
        <v>17.8</v>
      </c>
      <c r="G261" s="11">
        <v>17.600000000000001</v>
      </c>
      <c r="H261" s="225">
        <v>17.8</v>
      </c>
      <c r="I261" s="12">
        <v>3.8</v>
      </c>
      <c r="J261" s="223">
        <v>2.9</v>
      </c>
      <c r="K261" s="11">
        <v>7.48</v>
      </c>
      <c r="L261" s="223">
        <v>7.55</v>
      </c>
      <c r="M261" s="12">
        <v>23.3</v>
      </c>
      <c r="N261" s="225">
        <v>23.3</v>
      </c>
      <c r="O261" s="606" t="s">
        <v>24</v>
      </c>
      <c r="P261" s="489" t="s">
        <v>24</v>
      </c>
      <c r="Q261" s="532" t="s">
        <v>24</v>
      </c>
      <c r="R261" s="478" t="s">
        <v>24</v>
      </c>
      <c r="S261" s="533" t="s">
        <v>24</v>
      </c>
      <c r="T261" s="564"/>
      <c r="U261" s="83" t="s">
        <v>24</v>
      </c>
      <c r="V261" s="3" t="s">
        <v>15</v>
      </c>
      <c r="W261" s="893" t="s">
        <v>313</v>
      </c>
      <c r="X261" s="275">
        <v>1.1000000000000001</v>
      </c>
      <c r="Y261" s="252">
        <v>1.1000000000000001</v>
      </c>
      <c r="Z261" s="253">
        <v>1.8</v>
      </c>
    </row>
    <row r="262" spans="1:26" x14ac:dyDescent="0.2">
      <c r="A262" s="1104"/>
      <c r="B262" s="328">
        <v>45613</v>
      </c>
      <c r="C262" s="432" t="str">
        <f t="shared" si="28"/>
        <v>(日)</v>
      </c>
      <c r="D262" s="531" t="s">
        <v>401</v>
      </c>
      <c r="E262" s="474" t="s">
        <v>24</v>
      </c>
      <c r="F262" s="475">
        <v>19.5</v>
      </c>
      <c r="G262" s="11">
        <v>17.7</v>
      </c>
      <c r="H262" s="225">
        <v>17.899999999999999</v>
      </c>
      <c r="I262" s="12">
        <v>3.2</v>
      </c>
      <c r="J262" s="223">
        <v>2.8</v>
      </c>
      <c r="K262" s="11">
        <v>7.42</v>
      </c>
      <c r="L262" s="223">
        <v>7.57</v>
      </c>
      <c r="M262" s="12">
        <v>23.4</v>
      </c>
      <c r="N262" s="225">
        <v>23.5</v>
      </c>
      <c r="O262" s="606" t="s">
        <v>24</v>
      </c>
      <c r="P262" s="489" t="s">
        <v>24</v>
      </c>
      <c r="Q262" s="532" t="s">
        <v>24</v>
      </c>
      <c r="R262" s="478" t="s">
        <v>24</v>
      </c>
      <c r="S262" s="533" t="s">
        <v>24</v>
      </c>
      <c r="T262" s="564"/>
      <c r="U262" s="83" t="s">
        <v>24</v>
      </c>
      <c r="V262" s="3" t="s">
        <v>193</v>
      </c>
      <c r="W262" s="893" t="s">
        <v>313</v>
      </c>
      <c r="X262" s="251">
        <v>7.4</v>
      </c>
      <c r="Y262" s="252">
        <v>8</v>
      </c>
      <c r="Z262" s="253">
        <v>9.6999999999999993</v>
      </c>
    </row>
    <row r="263" spans="1:26" x14ac:dyDescent="0.2">
      <c r="A263" s="1104"/>
      <c r="B263" s="328">
        <v>45614</v>
      </c>
      <c r="C263" s="432" t="str">
        <f t="shared" si="28"/>
        <v>(月)</v>
      </c>
      <c r="D263" s="531" t="s">
        <v>401</v>
      </c>
      <c r="E263" s="474" t="s">
        <v>24</v>
      </c>
      <c r="F263" s="475">
        <v>12.7</v>
      </c>
      <c r="G263" s="11">
        <v>17.600000000000001</v>
      </c>
      <c r="H263" s="225">
        <v>17.7</v>
      </c>
      <c r="I263" s="12">
        <v>3.1</v>
      </c>
      <c r="J263" s="223">
        <v>2.8</v>
      </c>
      <c r="K263" s="11">
        <v>7.56</v>
      </c>
      <c r="L263" s="223">
        <v>7.57</v>
      </c>
      <c r="M263" s="12">
        <v>23.5</v>
      </c>
      <c r="N263" s="225">
        <v>23.6</v>
      </c>
      <c r="O263" s="606">
        <v>88.5</v>
      </c>
      <c r="P263" s="489">
        <v>98.4</v>
      </c>
      <c r="Q263" s="532">
        <v>7.6</v>
      </c>
      <c r="R263" s="478">
        <v>136</v>
      </c>
      <c r="S263" s="533">
        <v>0.19</v>
      </c>
      <c r="T263" s="564"/>
      <c r="U263" s="83" t="s">
        <v>24</v>
      </c>
      <c r="V263" s="3" t="s">
        <v>194</v>
      </c>
      <c r="W263" s="893" t="s">
        <v>313</v>
      </c>
      <c r="X263" s="267">
        <v>3.4000000000000002E-2</v>
      </c>
      <c r="Y263" s="254">
        <v>2.3E-2</v>
      </c>
      <c r="Z263" s="255">
        <v>8.2000000000000003E-2</v>
      </c>
    </row>
    <row r="264" spans="1:26" x14ac:dyDescent="0.2">
      <c r="A264" s="1104"/>
      <c r="B264" s="328">
        <v>45615</v>
      </c>
      <c r="C264" s="432" t="str">
        <f t="shared" si="28"/>
        <v>(火)</v>
      </c>
      <c r="D264" s="531" t="s">
        <v>400</v>
      </c>
      <c r="E264" s="474" t="s">
        <v>24</v>
      </c>
      <c r="F264" s="475">
        <v>10.5</v>
      </c>
      <c r="G264" s="11">
        <v>17.399999999999999</v>
      </c>
      <c r="H264" s="225">
        <v>17.600000000000001</v>
      </c>
      <c r="I264" s="12">
        <v>2.6</v>
      </c>
      <c r="J264" s="223">
        <v>2.2000000000000002</v>
      </c>
      <c r="K264" s="11">
        <v>7.7</v>
      </c>
      <c r="L264" s="223">
        <v>7.72</v>
      </c>
      <c r="M264" s="12">
        <v>23.4</v>
      </c>
      <c r="N264" s="225">
        <v>23.3</v>
      </c>
      <c r="O264" s="606">
        <v>86.8</v>
      </c>
      <c r="P264" s="489">
        <v>96</v>
      </c>
      <c r="Q264" s="532">
        <v>7.9</v>
      </c>
      <c r="R264" s="478">
        <v>154</v>
      </c>
      <c r="S264" s="533">
        <v>0.25</v>
      </c>
      <c r="T264" s="564"/>
      <c r="U264" s="83" t="s">
        <v>24</v>
      </c>
      <c r="V264" s="3" t="s">
        <v>281</v>
      </c>
      <c r="W264" s="893" t="s">
        <v>313</v>
      </c>
      <c r="X264" s="251">
        <v>0.48</v>
      </c>
      <c r="Y264" s="254">
        <v>0.47</v>
      </c>
      <c r="Z264" s="255">
        <v>0.6</v>
      </c>
    </row>
    <row r="265" spans="1:26" x14ac:dyDescent="0.2">
      <c r="A265" s="1104"/>
      <c r="B265" s="328">
        <v>45616</v>
      </c>
      <c r="C265" s="432" t="str">
        <f t="shared" si="28"/>
        <v>(水)</v>
      </c>
      <c r="D265" s="531" t="s">
        <v>402</v>
      </c>
      <c r="E265" s="474">
        <v>3.5</v>
      </c>
      <c r="F265" s="475">
        <v>7.4</v>
      </c>
      <c r="G265" s="11">
        <v>17.100000000000001</v>
      </c>
      <c r="H265" s="225">
        <v>17.100000000000001</v>
      </c>
      <c r="I265" s="12">
        <v>2.8</v>
      </c>
      <c r="J265" s="223">
        <v>2.2999999999999998</v>
      </c>
      <c r="K265" s="11">
        <v>7.75</v>
      </c>
      <c r="L265" s="223">
        <v>7.76</v>
      </c>
      <c r="M265" s="12">
        <v>23.3</v>
      </c>
      <c r="N265" s="225">
        <v>23.4</v>
      </c>
      <c r="O265" s="606">
        <v>87</v>
      </c>
      <c r="P265" s="489">
        <v>95.2</v>
      </c>
      <c r="Q265" s="532">
        <v>7.8</v>
      </c>
      <c r="R265" s="478">
        <v>164</v>
      </c>
      <c r="S265" s="533">
        <v>0.17</v>
      </c>
      <c r="T265" s="564"/>
      <c r="U265" s="83" t="s">
        <v>24</v>
      </c>
      <c r="V265" s="3" t="s">
        <v>195</v>
      </c>
      <c r="W265" s="893" t="s">
        <v>313</v>
      </c>
      <c r="X265" s="267">
        <v>0.73</v>
      </c>
      <c r="Y265" s="254">
        <v>0.7</v>
      </c>
      <c r="Z265" s="255">
        <v>1.38</v>
      </c>
    </row>
    <row r="266" spans="1:26" x14ac:dyDescent="0.2">
      <c r="A266" s="1104"/>
      <c r="B266" s="328">
        <v>45617</v>
      </c>
      <c r="C266" s="432" t="str">
        <f t="shared" si="28"/>
        <v>(木)</v>
      </c>
      <c r="D266" s="531" t="s">
        <v>402</v>
      </c>
      <c r="E266" s="474">
        <v>3.5</v>
      </c>
      <c r="F266" s="475">
        <v>10.9</v>
      </c>
      <c r="G266" s="11">
        <v>16.8</v>
      </c>
      <c r="H266" s="225">
        <v>16.8</v>
      </c>
      <c r="I266" s="12">
        <v>3.1</v>
      </c>
      <c r="J266" s="223">
        <v>2.2000000000000002</v>
      </c>
      <c r="K266" s="11">
        <v>7.75</v>
      </c>
      <c r="L266" s="223">
        <v>7.74</v>
      </c>
      <c r="M266" s="12">
        <v>23.3</v>
      </c>
      <c r="N266" s="225">
        <v>23.3</v>
      </c>
      <c r="O266" s="606">
        <v>86.5</v>
      </c>
      <c r="P266" s="489">
        <v>97</v>
      </c>
      <c r="Q266" s="532">
        <v>8.5</v>
      </c>
      <c r="R266" s="478">
        <v>167</v>
      </c>
      <c r="S266" s="533">
        <v>0.16</v>
      </c>
      <c r="T266" s="564"/>
      <c r="U266" s="83" t="s">
        <v>24</v>
      </c>
      <c r="V266" s="3" t="s">
        <v>196</v>
      </c>
      <c r="W266" s="893" t="s">
        <v>313</v>
      </c>
      <c r="X266" s="267">
        <v>6.3E-2</v>
      </c>
      <c r="Y266" s="254">
        <v>6.0999999999999999E-2</v>
      </c>
      <c r="Z266" s="255">
        <v>0.16900000000000001</v>
      </c>
    </row>
    <row r="267" spans="1:26" x14ac:dyDescent="0.2">
      <c r="A267" s="1104"/>
      <c r="B267" s="328">
        <v>45618</v>
      </c>
      <c r="C267" s="432" t="str">
        <f t="shared" si="28"/>
        <v>(金)</v>
      </c>
      <c r="D267" s="531" t="s">
        <v>400</v>
      </c>
      <c r="E267" s="474" t="s">
        <v>24</v>
      </c>
      <c r="F267" s="475">
        <v>16.600000000000001</v>
      </c>
      <c r="G267" s="11">
        <v>16.5</v>
      </c>
      <c r="H267" s="225">
        <v>16.7</v>
      </c>
      <c r="I267" s="12">
        <v>2.6</v>
      </c>
      <c r="J267" s="223">
        <v>2.2999999999999998</v>
      </c>
      <c r="K267" s="11">
        <v>7.74</v>
      </c>
      <c r="L267" s="223">
        <v>7.74</v>
      </c>
      <c r="M267" s="12">
        <v>23.3</v>
      </c>
      <c r="N267" s="225">
        <v>23.3</v>
      </c>
      <c r="O267" s="606">
        <v>85.9</v>
      </c>
      <c r="P267" s="489">
        <v>98</v>
      </c>
      <c r="Q267" s="532">
        <v>7.8</v>
      </c>
      <c r="R267" s="478">
        <v>171</v>
      </c>
      <c r="S267" s="533">
        <v>0.13</v>
      </c>
      <c r="T267" s="564"/>
      <c r="U267" s="83" t="s">
        <v>24</v>
      </c>
      <c r="V267" s="3" t="s">
        <v>197</v>
      </c>
      <c r="W267" s="893" t="s">
        <v>313</v>
      </c>
      <c r="X267" s="275">
        <v>17.8</v>
      </c>
      <c r="Y267" s="252">
        <v>17.8</v>
      </c>
      <c r="Z267" s="253">
        <v>16.899999999999999</v>
      </c>
    </row>
    <row r="268" spans="1:26" x14ac:dyDescent="0.2">
      <c r="A268" s="1104"/>
      <c r="B268" s="328">
        <v>45619</v>
      </c>
      <c r="C268" s="432" t="str">
        <f t="shared" si="28"/>
        <v>(土)</v>
      </c>
      <c r="D268" s="531" t="s">
        <v>401</v>
      </c>
      <c r="E268" s="474" t="s">
        <v>24</v>
      </c>
      <c r="F268" s="475">
        <v>13.5</v>
      </c>
      <c r="G268" s="11">
        <v>16.3</v>
      </c>
      <c r="H268" s="225">
        <v>16.399999999999999</v>
      </c>
      <c r="I268" s="12">
        <v>2.7</v>
      </c>
      <c r="J268" s="223">
        <v>2.2000000000000002</v>
      </c>
      <c r="K268" s="11">
        <v>7.73</v>
      </c>
      <c r="L268" s="223">
        <v>7.79</v>
      </c>
      <c r="M268" s="12">
        <v>23.1</v>
      </c>
      <c r="N268" s="225">
        <v>23.3</v>
      </c>
      <c r="O268" s="606" t="s">
        <v>24</v>
      </c>
      <c r="P268" s="489" t="s">
        <v>24</v>
      </c>
      <c r="Q268" s="532" t="s">
        <v>24</v>
      </c>
      <c r="R268" s="478" t="s">
        <v>24</v>
      </c>
      <c r="S268" s="533" t="s">
        <v>24</v>
      </c>
      <c r="T268" s="564"/>
      <c r="U268" s="83" t="s">
        <v>24</v>
      </c>
      <c r="V268" s="3" t="s">
        <v>17</v>
      </c>
      <c r="W268" s="893" t="s">
        <v>313</v>
      </c>
      <c r="X268" s="251">
        <v>20.7</v>
      </c>
      <c r="Y268" s="252">
        <v>17.100000000000001</v>
      </c>
      <c r="Z268" s="253">
        <v>22.6</v>
      </c>
    </row>
    <row r="269" spans="1:26" x14ac:dyDescent="0.2">
      <c r="A269" s="1104"/>
      <c r="B269" s="328">
        <v>45620</v>
      </c>
      <c r="C269" s="432" t="str">
        <f t="shared" si="28"/>
        <v>(日)</v>
      </c>
      <c r="D269" s="531" t="s">
        <v>400</v>
      </c>
      <c r="E269" s="474" t="s">
        <v>24</v>
      </c>
      <c r="F269" s="475">
        <v>11.5</v>
      </c>
      <c r="G269" s="11">
        <v>16.100000000000001</v>
      </c>
      <c r="H269" s="225">
        <v>16.2</v>
      </c>
      <c r="I269" s="12">
        <v>3</v>
      </c>
      <c r="J269" s="223">
        <v>2.5</v>
      </c>
      <c r="K269" s="11">
        <v>7.74</v>
      </c>
      <c r="L269" s="223">
        <v>7.78</v>
      </c>
      <c r="M269" s="12">
        <v>23.4</v>
      </c>
      <c r="N269" s="225">
        <v>23.4</v>
      </c>
      <c r="O269" s="606" t="s">
        <v>24</v>
      </c>
      <c r="P269" s="489" t="s">
        <v>24</v>
      </c>
      <c r="Q269" s="532" t="s">
        <v>24</v>
      </c>
      <c r="R269" s="478" t="s">
        <v>24</v>
      </c>
      <c r="S269" s="533" t="s">
        <v>24</v>
      </c>
      <c r="T269" s="564"/>
      <c r="U269" s="83" t="s">
        <v>24</v>
      </c>
      <c r="V269" s="3" t="s">
        <v>198</v>
      </c>
      <c r="W269" s="893" t="s">
        <v>184</v>
      </c>
      <c r="X269" s="251">
        <v>9</v>
      </c>
      <c r="Y269" s="256">
        <v>8</v>
      </c>
      <c r="Z269" s="257">
        <v>22</v>
      </c>
    </row>
    <row r="270" spans="1:26" x14ac:dyDescent="0.2">
      <c r="A270" s="1104"/>
      <c r="B270" s="328">
        <v>45621</v>
      </c>
      <c r="C270" s="432" t="str">
        <f t="shared" si="28"/>
        <v>(月)</v>
      </c>
      <c r="D270" s="531" t="s">
        <v>400</v>
      </c>
      <c r="E270" s="474" t="s">
        <v>24</v>
      </c>
      <c r="F270" s="475">
        <v>11.7</v>
      </c>
      <c r="G270" s="11">
        <v>15.6</v>
      </c>
      <c r="H270" s="225">
        <v>15.9</v>
      </c>
      <c r="I270" s="12">
        <v>2.8</v>
      </c>
      <c r="J270" s="223">
        <v>2.2999999999999998</v>
      </c>
      <c r="K270" s="11">
        <v>7.77</v>
      </c>
      <c r="L270" s="223">
        <v>7.78</v>
      </c>
      <c r="M270" s="12">
        <v>23.4</v>
      </c>
      <c r="N270" s="225">
        <v>23.4</v>
      </c>
      <c r="O270" s="606">
        <v>86.5</v>
      </c>
      <c r="P270" s="489">
        <v>98.4</v>
      </c>
      <c r="Q270" s="532">
        <v>7.6</v>
      </c>
      <c r="R270" s="478">
        <v>188</v>
      </c>
      <c r="S270" s="533">
        <v>0.15</v>
      </c>
      <c r="T270" s="564"/>
      <c r="U270" s="83" t="s">
        <v>24</v>
      </c>
      <c r="V270" s="3" t="s">
        <v>199</v>
      </c>
      <c r="W270" s="893" t="s">
        <v>313</v>
      </c>
      <c r="X270" s="251">
        <v>4</v>
      </c>
      <c r="Y270" s="256">
        <v>3</v>
      </c>
      <c r="Z270" s="257">
        <v>28</v>
      </c>
    </row>
    <row r="271" spans="1:26" x14ac:dyDescent="0.2">
      <c r="A271" s="1104"/>
      <c r="B271" s="328">
        <v>45622</v>
      </c>
      <c r="C271" s="432" t="str">
        <f t="shared" si="28"/>
        <v>(火)</v>
      </c>
      <c r="D271" s="531" t="s">
        <v>400</v>
      </c>
      <c r="E271" s="474">
        <v>10.5</v>
      </c>
      <c r="F271" s="475">
        <v>12.9</v>
      </c>
      <c r="G271" s="11">
        <v>15.4</v>
      </c>
      <c r="H271" s="225">
        <v>15.6</v>
      </c>
      <c r="I271" s="12">
        <v>2.7</v>
      </c>
      <c r="J271" s="223">
        <v>2.2000000000000002</v>
      </c>
      <c r="K271" s="11">
        <v>7.8</v>
      </c>
      <c r="L271" s="223">
        <v>7.81</v>
      </c>
      <c r="M271" s="12">
        <v>23.4</v>
      </c>
      <c r="N271" s="225">
        <v>23.4</v>
      </c>
      <c r="O271" s="606">
        <v>87</v>
      </c>
      <c r="P271" s="489">
        <v>96.6</v>
      </c>
      <c r="Q271" s="532">
        <v>7.8</v>
      </c>
      <c r="R271" s="478">
        <v>196</v>
      </c>
      <c r="S271" s="533">
        <v>0.16</v>
      </c>
      <c r="T271" s="564"/>
      <c r="U271" s="83" t="s">
        <v>24</v>
      </c>
      <c r="V271" s="3"/>
      <c r="W271" s="893"/>
      <c r="X271" s="294"/>
      <c r="Y271" s="295"/>
      <c r="Z271" s="296"/>
    </row>
    <row r="272" spans="1:26" x14ac:dyDescent="0.2">
      <c r="A272" s="1104"/>
      <c r="B272" s="328">
        <v>45623</v>
      </c>
      <c r="C272" s="432" t="str">
        <f t="shared" si="28"/>
        <v>(水)</v>
      </c>
      <c r="D272" s="531" t="s">
        <v>401</v>
      </c>
      <c r="E272" s="474">
        <v>47</v>
      </c>
      <c r="F272" s="475">
        <v>14.8</v>
      </c>
      <c r="G272" s="11">
        <v>15.5</v>
      </c>
      <c r="H272" s="225">
        <v>15.5</v>
      </c>
      <c r="I272" s="12">
        <v>2.9</v>
      </c>
      <c r="J272" s="223">
        <v>2.4</v>
      </c>
      <c r="K272" s="11">
        <v>7.77</v>
      </c>
      <c r="L272" s="223">
        <v>7.77</v>
      </c>
      <c r="M272" s="12">
        <v>23.4</v>
      </c>
      <c r="N272" s="225">
        <v>23.3</v>
      </c>
      <c r="O272" s="606">
        <v>86.1</v>
      </c>
      <c r="P272" s="489">
        <v>96.8</v>
      </c>
      <c r="Q272" s="532">
        <v>7.8</v>
      </c>
      <c r="R272" s="478">
        <v>183</v>
      </c>
      <c r="S272" s="533">
        <v>0.12</v>
      </c>
      <c r="T272" s="564"/>
      <c r="U272" s="83" t="s">
        <v>24</v>
      </c>
      <c r="V272" s="3"/>
      <c r="W272" s="893"/>
      <c r="X272" s="294"/>
      <c r="Y272" s="295"/>
      <c r="Z272" s="296"/>
    </row>
    <row r="273" spans="1:26" x14ac:dyDescent="0.2">
      <c r="A273" s="1104"/>
      <c r="B273" s="328">
        <v>45624</v>
      </c>
      <c r="C273" s="432" t="str">
        <f t="shared" si="28"/>
        <v>(木)</v>
      </c>
      <c r="D273" s="531" t="s">
        <v>400</v>
      </c>
      <c r="E273" s="474" t="s">
        <v>24</v>
      </c>
      <c r="F273" s="475">
        <v>17.100000000000001</v>
      </c>
      <c r="G273" s="11">
        <v>15.4</v>
      </c>
      <c r="H273" s="225">
        <v>15.5</v>
      </c>
      <c r="I273" s="12">
        <v>3.4</v>
      </c>
      <c r="J273" s="223">
        <v>2.5</v>
      </c>
      <c r="K273" s="11">
        <v>7.83</v>
      </c>
      <c r="L273" s="223">
        <v>7.8</v>
      </c>
      <c r="M273" s="12">
        <v>23.3</v>
      </c>
      <c r="N273" s="225">
        <v>23.3</v>
      </c>
      <c r="O273" s="606">
        <v>86.5</v>
      </c>
      <c r="P273" s="489">
        <v>97.8</v>
      </c>
      <c r="Q273" s="532">
        <v>7.5</v>
      </c>
      <c r="R273" s="478">
        <v>186</v>
      </c>
      <c r="S273" s="533">
        <v>0.12</v>
      </c>
      <c r="T273" s="564"/>
      <c r="U273" s="83" t="s">
        <v>24</v>
      </c>
      <c r="V273" s="291"/>
      <c r="W273" s="344"/>
      <c r="X273" s="297"/>
      <c r="Y273" s="298"/>
      <c r="Z273" s="299"/>
    </row>
    <row r="274" spans="1:26" x14ac:dyDescent="0.2">
      <c r="A274" s="1104"/>
      <c r="B274" s="328">
        <v>45625</v>
      </c>
      <c r="C274" s="432" t="str">
        <f t="shared" si="28"/>
        <v>(金)</v>
      </c>
      <c r="D274" s="531" t="s">
        <v>400</v>
      </c>
      <c r="E274" s="474" t="s">
        <v>24</v>
      </c>
      <c r="F274" s="475">
        <v>15.7</v>
      </c>
      <c r="G274" s="11">
        <v>15</v>
      </c>
      <c r="H274" s="225">
        <v>15.2</v>
      </c>
      <c r="I274" s="12">
        <v>3.3</v>
      </c>
      <c r="J274" s="223">
        <v>2.7</v>
      </c>
      <c r="K274" s="11">
        <v>7.87</v>
      </c>
      <c r="L274" s="223">
        <v>7.89</v>
      </c>
      <c r="M274" s="12">
        <v>23.3</v>
      </c>
      <c r="N274" s="225">
        <v>23.3</v>
      </c>
      <c r="O274" s="606">
        <v>85.9</v>
      </c>
      <c r="P274" s="489">
        <v>97</v>
      </c>
      <c r="Q274" s="532">
        <v>7.6</v>
      </c>
      <c r="R274" s="478">
        <v>171</v>
      </c>
      <c r="S274" s="533">
        <v>0.13</v>
      </c>
      <c r="T274" s="564"/>
      <c r="U274" s="83" t="s">
        <v>24</v>
      </c>
      <c r="V274" s="9" t="s">
        <v>23</v>
      </c>
      <c r="W274" s="82" t="s">
        <v>24</v>
      </c>
      <c r="X274" s="1"/>
      <c r="Y274" s="1"/>
      <c r="Z274" s="333" t="s">
        <v>24</v>
      </c>
    </row>
    <row r="275" spans="1:26" x14ac:dyDescent="0.2">
      <c r="A275" s="1104"/>
      <c r="B275" s="328">
        <v>45626</v>
      </c>
      <c r="C275" s="432" t="str">
        <f t="shared" si="28"/>
        <v>(土)</v>
      </c>
      <c r="D275" s="534" t="s">
        <v>400</v>
      </c>
      <c r="E275" s="497" t="s">
        <v>24</v>
      </c>
      <c r="F275" s="535">
        <v>14.4</v>
      </c>
      <c r="G275" s="366">
        <v>14.7</v>
      </c>
      <c r="H275" s="536">
        <v>14.9</v>
      </c>
      <c r="I275" s="537">
        <v>2.7</v>
      </c>
      <c r="J275" s="300">
        <v>2.5</v>
      </c>
      <c r="K275" s="366">
        <v>7.83</v>
      </c>
      <c r="L275" s="300">
        <v>7.86</v>
      </c>
      <c r="M275" s="537">
        <v>23</v>
      </c>
      <c r="N275" s="536">
        <v>23.1</v>
      </c>
      <c r="O275" s="659" t="s">
        <v>24</v>
      </c>
      <c r="P275" s="735" t="s">
        <v>24</v>
      </c>
      <c r="Q275" s="539" t="s">
        <v>24</v>
      </c>
      <c r="R275" s="540" t="s">
        <v>24</v>
      </c>
      <c r="S275" s="541" t="s">
        <v>24</v>
      </c>
      <c r="T275" s="736"/>
      <c r="U275" s="83" t="s">
        <v>24</v>
      </c>
      <c r="V275" s="719" t="s">
        <v>302</v>
      </c>
      <c r="W275" s="720"/>
      <c r="X275" s="720"/>
      <c r="Y275" s="720"/>
      <c r="Z275" s="721"/>
    </row>
    <row r="276" spans="1:26" s="1" customFormat="1" ht="13.5" customHeight="1" x14ac:dyDescent="0.2">
      <c r="A276" s="1104"/>
      <c r="B276" s="1043" t="s">
        <v>239</v>
      </c>
      <c r="C276" s="1043"/>
      <c r="D276" s="479"/>
      <c r="E276" s="464">
        <f>MAX(E246:E275)</f>
        <v>55</v>
      </c>
      <c r="F276" s="480">
        <f t="shared" ref="F276:T276" si="29">IF(COUNT(F246:F275)=0,"",MAX(F246:F275))</f>
        <v>19.5</v>
      </c>
      <c r="G276" s="10">
        <f t="shared" si="29"/>
        <v>20.6</v>
      </c>
      <c r="H276" s="222">
        <f t="shared" si="29"/>
        <v>20.8</v>
      </c>
      <c r="I276" s="466">
        <f t="shared" si="29"/>
        <v>8.3000000000000007</v>
      </c>
      <c r="J276" s="467">
        <f t="shared" si="29"/>
        <v>5.5</v>
      </c>
      <c r="K276" s="10">
        <f t="shared" si="29"/>
        <v>7.87</v>
      </c>
      <c r="L276" s="222">
        <f t="shared" si="29"/>
        <v>7.89</v>
      </c>
      <c r="M276" s="466">
        <f t="shared" si="29"/>
        <v>23.5</v>
      </c>
      <c r="N276" s="467">
        <f t="shared" si="29"/>
        <v>23.6</v>
      </c>
      <c r="O276" s="481">
        <f t="shared" si="29"/>
        <v>88.5</v>
      </c>
      <c r="P276" s="482">
        <f t="shared" si="29"/>
        <v>98.4</v>
      </c>
      <c r="Q276" s="518">
        <f t="shared" si="29"/>
        <v>8.5</v>
      </c>
      <c r="R276" s="484">
        <f t="shared" si="29"/>
        <v>196</v>
      </c>
      <c r="S276" s="485">
        <f t="shared" si="29"/>
        <v>0.32</v>
      </c>
      <c r="T276" s="486" t="str">
        <f t="shared" si="29"/>
        <v/>
      </c>
      <c r="U276" s="81"/>
      <c r="V276" s="719" t="s">
        <v>336</v>
      </c>
      <c r="W276" s="720"/>
      <c r="X276" s="720"/>
      <c r="Y276" s="720"/>
      <c r="Z276" s="721"/>
    </row>
    <row r="277" spans="1:26" s="1" customFormat="1" ht="13.5" customHeight="1" x14ac:dyDescent="0.2">
      <c r="A277" s="1104"/>
      <c r="B277" s="1044" t="s">
        <v>240</v>
      </c>
      <c r="C277" s="1044"/>
      <c r="D277" s="233"/>
      <c r="E277" s="234"/>
      <c r="F277" s="487">
        <f t="shared" ref="F277:S277" si="30">IF(COUNT(F246:F275)=0,"",MIN(F246:F275))</f>
        <v>7.4</v>
      </c>
      <c r="G277" s="11">
        <f t="shared" si="30"/>
        <v>14.7</v>
      </c>
      <c r="H277" s="223">
        <f t="shared" si="30"/>
        <v>14.9</v>
      </c>
      <c r="I277" s="12">
        <f t="shared" si="30"/>
        <v>1.7</v>
      </c>
      <c r="J277" s="244">
        <f t="shared" si="30"/>
        <v>1.6</v>
      </c>
      <c r="K277" s="11">
        <f t="shared" si="30"/>
        <v>7.42</v>
      </c>
      <c r="L277" s="487">
        <f t="shared" si="30"/>
        <v>7.55</v>
      </c>
      <c r="M277" s="12">
        <f t="shared" si="30"/>
        <v>22.5</v>
      </c>
      <c r="N277" s="244">
        <f t="shared" si="30"/>
        <v>22.7</v>
      </c>
      <c r="O277" s="488">
        <f t="shared" si="30"/>
        <v>83.5</v>
      </c>
      <c r="P277" s="489">
        <f t="shared" si="30"/>
        <v>92.2</v>
      </c>
      <c r="Q277" s="490">
        <f t="shared" si="30"/>
        <v>7.4</v>
      </c>
      <c r="R277" s="491">
        <f t="shared" si="30"/>
        <v>131</v>
      </c>
      <c r="S277" s="492">
        <f t="shared" si="30"/>
        <v>0.12</v>
      </c>
      <c r="T277" s="493"/>
      <c r="U277" s="81"/>
      <c r="V277" s="722"/>
      <c r="W277" s="892"/>
      <c r="X277" s="723"/>
      <c r="Y277" s="723"/>
      <c r="Z277" s="724"/>
    </row>
    <row r="278" spans="1:26" s="1" customFormat="1" ht="13.5" customHeight="1" x14ac:dyDescent="0.2">
      <c r="A278" s="1104"/>
      <c r="B278" s="1044" t="s">
        <v>241</v>
      </c>
      <c r="C278" s="1044"/>
      <c r="D278" s="233"/>
      <c r="E278" s="235"/>
      <c r="F278" s="494">
        <f t="shared" ref="F278:S278" si="31">IF(COUNT(F246:F275)=0,"",AVERAGE(F246:F275))</f>
        <v>15.126666666666665</v>
      </c>
      <c r="G278" s="11">
        <f t="shared" si="31"/>
        <v>17.703333333333337</v>
      </c>
      <c r="H278" s="487">
        <f t="shared" si="31"/>
        <v>17.84333333333333</v>
      </c>
      <c r="I278" s="12">
        <f t="shared" si="31"/>
        <v>3.3033333333333337</v>
      </c>
      <c r="J278" s="244">
        <f t="shared" si="31"/>
        <v>2.8366666666666669</v>
      </c>
      <c r="K278" s="11">
        <f t="shared" si="31"/>
        <v>7.6983333333333359</v>
      </c>
      <c r="L278" s="487">
        <f t="shared" si="31"/>
        <v>7.7126666666666672</v>
      </c>
      <c r="M278" s="12">
        <f t="shared" si="31"/>
        <v>23.166666666666664</v>
      </c>
      <c r="N278" s="244">
        <f t="shared" si="31"/>
        <v>23.179999999999996</v>
      </c>
      <c r="O278" s="488">
        <f t="shared" si="31"/>
        <v>85.945000000000007</v>
      </c>
      <c r="P278" s="489">
        <f t="shared" si="31"/>
        <v>95.710000000000008</v>
      </c>
      <c r="Q278" s="490">
        <f t="shared" si="31"/>
        <v>7.7050000000000001</v>
      </c>
      <c r="R278" s="495">
        <f t="shared" si="31"/>
        <v>162.9</v>
      </c>
      <c r="S278" s="492">
        <f t="shared" si="31"/>
        <v>0.20350000000000001</v>
      </c>
      <c r="T278" s="493"/>
      <c r="U278" s="81"/>
      <c r="V278" s="722"/>
      <c r="W278" s="892"/>
      <c r="X278" s="723"/>
      <c r="Y278" s="723"/>
      <c r="Z278" s="724"/>
    </row>
    <row r="279" spans="1:26" s="1" customFormat="1" ht="13.5" customHeight="1" x14ac:dyDescent="0.2">
      <c r="A279" s="1105"/>
      <c r="B279" s="1045" t="s">
        <v>242</v>
      </c>
      <c r="C279" s="1045"/>
      <c r="D279" s="496"/>
      <c r="E279" s="497">
        <f>SUM(E246:E275)</f>
        <v>134.5</v>
      </c>
      <c r="F279" s="236"/>
      <c r="G279" s="237"/>
      <c r="H279" s="498"/>
      <c r="I279" s="237"/>
      <c r="J279" s="498"/>
      <c r="K279" s="499"/>
      <c r="L279" s="500"/>
      <c r="M279" s="501"/>
      <c r="N279" s="502"/>
      <c r="O279" s="503"/>
      <c r="P279" s="504"/>
      <c r="Q279" s="505"/>
      <c r="R279" s="238"/>
      <c r="S279" s="239"/>
      <c r="T279" s="732">
        <f>SUM(T246:T275)</f>
        <v>0</v>
      </c>
      <c r="U279" s="81"/>
      <c r="V279" s="725"/>
      <c r="W279" s="894"/>
      <c r="X279" s="726"/>
      <c r="Y279" s="726"/>
      <c r="Z279" s="727"/>
    </row>
    <row r="280" spans="1:26" ht="13.5" customHeight="1" x14ac:dyDescent="0.2">
      <c r="A280" s="1103" t="s">
        <v>234</v>
      </c>
      <c r="B280" s="327">
        <v>45627</v>
      </c>
      <c r="C280" s="431" t="str">
        <f>IF(B280="","",IF(WEEKDAY(B280)=1,"(日)",IF(WEEKDAY(B280)=2,"(月)",IF(WEEKDAY(B280)=3,"(火)",IF(WEEKDAY(B280)=4,"(水)",IF(WEEKDAY(B280)=5,"(木)",IF(WEEKDAY(B280)=6,"(金)","(土)")))))))</f>
        <v>(日)</v>
      </c>
      <c r="D280" s="529" t="s">
        <v>400</v>
      </c>
      <c r="E280" s="464" t="s">
        <v>24</v>
      </c>
      <c r="F280" s="465">
        <v>13.8</v>
      </c>
      <c r="G280" s="10">
        <v>14.5</v>
      </c>
      <c r="H280" s="467">
        <v>14.7</v>
      </c>
      <c r="I280" s="466">
        <v>3.2</v>
      </c>
      <c r="J280" s="222">
        <v>2.5</v>
      </c>
      <c r="K280" s="10">
        <v>7.87</v>
      </c>
      <c r="L280" s="222">
        <v>7.91</v>
      </c>
      <c r="M280" s="466">
        <v>23.1</v>
      </c>
      <c r="N280" s="467">
        <v>23.2</v>
      </c>
      <c r="O280" s="598" t="s">
        <v>24</v>
      </c>
      <c r="P280" s="482" t="s">
        <v>24</v>
      </c>
      <c r="Q280" s="518" t="s">
        <v>24</v>
      </c>
      <c r="R280" s="472" t="s">
        <v>24</v>
      </c>
      <c r="S280" s="530" t="s">
        <v>24</v>
      </c>
      <c r="T280" s="731" t="s">
        <v>24</v>
      </c>
      <c r="U280" s="83"/>
      <c r="V280" s="338" t="s">
        <v>286</v>
      </c>
      <c r="W280" s="342"/>
      <c r="X280" s="340">
        <v>45631</v>
      </c>
      <c r="Y280" s="345"/>
      <c r="Z280" s="346"/>
    </row>
    <row r="281" spans="1:26" x14ac:dyDescent="0.2">
      <c r="A281" s="1104"/>
      <c r="B281" s="389">
        <v>45628</v>
      </c>
      <c r="C281" s="432" t="str">
        <f t="shared" ref="C281:C310" si="32">IF(B281="","",IF(WEEKDAY(B281)=1,"(日)",IF(WEEKDAY(B281)=2,"(月)",IF(WEEKDAY(B281)=3,"(火)",IF(WEEKDAY(B281)=4,"(水)",IF(WEEKDAY(B281)=5,"(木)",IF(WEEKDAY(B281)=6,"(金)","(土)")))))))</f>
        <v>(月)</v>
      </c>
      <c r="D281" s="531" t="s">
        <v>400</v>
      </c>
      <c r="E281" s="474" t="s">
        <v>24</v>
      </c>
      <c r="F281" s="475">
        <v>14.5</v>
      </c>
      <c r="G281" s="11">
        <v>14.5</v>
      </c>
      <c r="H281" s="225">
        <v>14.6</v>
      </c>
      <c r="I281" s="12">
        <v>2.8</v>
      </c>
      <c r="J281" s="223">
        <v>2.6</v>
      </c>
      <c r="K281" s="11">
        <v>7.99</v>
      </c>
      <c r="L281" s="223">
        <v>7.93</v>
      </c>
      <c r="M281" s="12">
        <v>23.3</v>
      </c>
      <c r="N281" s="225">
        <v>23.3</v>
      </c>
      <c r="O281" s="606">
        <v>86.8</v>
      </c>
      <c r="P281" s="489">
        <v>98.2</v>
      </c>
      <c r="Q281" s="532">
        <v>7</v>
      </c>
      <c r="R281" s="478">
        <v>158</v>
      </c>
      <c r="S281" s="533">
        <v>0.16</v>
      </c>
      <c r="T281" s="738" t="s">
        <v>24</v>
      </c>
      <c r="U281" s="83"/>
      <c r="V281" s="343" t="s">
        <v>2</v>
      </c>
      <c r="W281" s="344" t="s">
        <v>305</v>
      </c>
      <c r="X281" s="355">
        <v>13.9</v>
      </c>
      <c r="Y281" s="355"/>
      <c r="Z281" s="348"/>
    </row>
    <row r="282" spans="1:26" x14ac:dyDescent="0.2">
      <c r="A282" s="1104"/>
      <c r="B282" s="389">
        <v>45629</v>
      </c>
      <c r="C282" s="432" t="str">
        <f t="shared" si="32"/>
        <v>(火)</v>
      </c>
      <c r="D282" s="531" t="s">
        <v>400</v>
      </c>
      <c r="E282" s="474" t="s">
        <v>24</v>
      </c>
      <c r="F282" s="475">
        <v>14</v>
      </c>
      <c r="G282" s="11">
        <v>14.3</v>
      </c>
      <c r="H282" s="225">
        <v>14.6</v>
      </c>
      <c r="I282" s="12">
        <v>2.9</v>
      </c>
      <c r="J282" s="223">
        <v>2.6</v>
      </c>
      <c r="K282" s="11">
        <v>7.97</v>
      </c>
      <c r="L282" s="223">
        <v>7.95</v>
      </c>
      <c r="M282" s="12">
        <v>23.3</v>
      </c>
      <c r="N282" s="225">
        <v>23.3</v>
      </c>
      <c r="O282" s="606">
        <v>85.5</v>
      </c>
      <c r="P282" s="489">
        <v>97.8</v>
      </c>
      <c r="Q282" s="532">
        <v>7.6</v>
      </c>
      <c r="R282" s="478">
        <v>174</v>
      </c>
      <c r="S282" s="533">
        <v>0.15</v>
      </c>
      <c r="T282" s="564" t="s">
        <v>24</v>
      </c>
      <c r="U282" s="83"/>
      <c r="V282" s="4" t="s">
        <v>19</v>
      </c>
      <c r="W282" s="5" t="s">
        <v>20</v>
      </c>
      <c r="X282" s="40" t="s">
        <v>21</v>
      </c>
      <c r="Y282" s="245" t="s">
        <v>22</v>
      </c>
      <c r="Z282" s="242" t="s">
        <v>278</v>
      </c>
    </row>
    <row r="283" spans="1:26" x14ac:dyDescent="0.2">
      <c r="A283" s="1104"/>
      <c r="B283" s="389">
        <v>45630</v>
      </c>
      <c r="C283" s="432" t="str">
        <f t="shared" si="32"/>
        <v>(水)</v>
      </c>
      <c r="D283" s="531" t="s">
        <v>400</v>
      </c>
      <c r="E283" s="474" t="s">
        <v>24</v>
      </c>
      <c r="F283" s="475">
        <v>14.3</v>
      </c>
      <c r="G283" s="11">
        <v>14.3</v>
      </c>
      <c r="H283" s="225">
        <v>14.5</v>
      </c>
      <c r="I283" s="12">
        <v>2.8</v>
      </c>
      <c r="J283" s="223">
        <v>2.6</v>
      </c>
      <c r="K283" s="11">
        <v>8.01</v>
      </c>
      <c r="L283" s="223">
        <v>8</v>
      </c>
      <c r="M283" s="12">
        <v>23.3</v>
      </c>
      <c r="N283" s="225">
        <v>23.3</v>
      </c>
      <c r="O283" s="606">
        <v>86.3</v>
      </c>
      <c r="P283" s="489">
        <v>98</v>
      </c>
      <c r="Q283" s="532">
        <v>7.7</v>
      </c>
      <c r="R283" s="478">
        <v>165</v>
      </c>
      <c r="S283" s="533">
        <v>0.15</v>
      </c>
      <c r="T283" s="564" t="s">
        <v>24</v>
      </c>
      <c r="U283" s="83"/>
      <c r="V283" s="2" t="s">
        <v>182</v>
      </c>
      <c r="W283" s="396" t="s">
        <v>11</v>
      </c>
      <c r="X283" s="301">
        <v>14.2</v>
      </c>
      <c r="Y283" s="246">
        <v>14.5</v>
      </c>
      <c r="Z283" s="277">
        <v>12.7</v>
      </c>
    </row>
    <row r="284" spans="1:26" x14ac:dyDescent="0.2">
      <c r="A284" s="1104"/>
      <c r="B284" s="389">
        <v>45631</v>
      </c>
      <c r="C284" s="432" t="str">
        <f t="shared" si="32"/>
        <v>(木)</v>
      </c>
      <c r="D284" s="531" t="s">
        <v>400</v>
      </c>
      <c r="E284" s="474" t="s">
        <v>24</v>
      </c>
      <c r="F284" s="475">
        <v>13.9</v>
      </c>
      <c r="G284" s="11">
        <v>14.2</v>
      </c>
      <c r="H284" s="225">
        <v>14.5</v>
      </c>
      <c r="I284" s="12">
        <v>3.3</v>
      </c>
      <c r="J284" s="223">
        <v>3.1</v>
      </c>
      <c r="K284" s="11">
        <v>8.01</v>
      </c>
      <c r="L284" s="223">
        <v>7.99</v>
      </c>
      <c r="M284" s="12">
        <v>23.3</v>
      </c>
      <c r="N284" s="225">
        <v>23.3</v>
      </c>
      <c r="O284" s="606">
        <v>86.5</v>
      </c>
      <c r="P284" s="489">
        <v>98.2</v>
      </c>
      <c r="Q284" s="532">
        <v>7.7</v>
      </c>
      <c r="R284" s="478">
        <v>172</v>
      </c>
      <c r="S284" s="533">
        <v>0.17</v>
      </c>
      <c r="T284" s="564" t="s">
        <v>24</v>
      </c>
      <c r="U284" s="83"/>
      <c r="V284" s="3" t="s">
        <v>183</v>
      </c>
      <c r="W284" s="893" t="s">
        <v>184</v>
      </c>
      <c r="X284" s="302">
        <v>3.3</v>
      </c>
      <c r="Y284" s="247">
        <v>3.1</v>
      </c>
      <c r="Z284" s="253">
        <v>7.5</v>
      </c>
    </row>
    <row r="285" spans="1:26" x14ac:dyDescent="0.2">
      <c r="A285" s="1104"/>
      <c r="B285" s="389">
        <v>45632</v>
      </c>
      <c r="C285" s="432" t="str">
        <f t="shared" si="32"/>
        <v>(金)</v>
      </c>
      <c r="D285" s="531" t="s">
        <v>400</v>
      </c>
      <c r="E285" s="474" t="s">
        <v>24</v>
      </c>
      <c r="F285" s="475">
        <v>13.9</v>
      </c>
      <c r="G285" s="11">
        <v>14.1</v>
      </c>
      <c r="H285" s="225">
        <v>14.3</v>
      </c>
      <c r="I285" s="12">
        <v>3.2</v>
      </c>
      <c r="J285" s="223">
        <v>2.7</v>
      </c>
      <c r="K285" s="11">
        <v>8.09</v>
      </c>
      <c r="L285" s="223">
        <v>8.1199999999999992</v>
      </c>
      <c r="M285" s="12">
        <v>23.3</v>
      </c>
      <c r="N285" s="225">
        <v>23.3</v>
      </c>
      <c r="O285" s="606">
        <v>87</v>
      </c>
      <c r="P285" s="489">
        <v>98.2</v>
      </c>
      <c r="Q285" s="532">
        <v>7.8</v>
      </c>
      <c r="R285" s="478">
        <v>131</v>
      </c>
      <c r="S285" s="533">
        <v>0.2</v>
      </c>
      <c r="T285" s="564" t="s">
        <v>24</v>
      </c>
      <c r="U285" s="83"/>
      <c r="V285" s="3" t="s">
        <v>12</v>
      </c>
      <c r="W285" s="893"/>
      <c r="X285" s="302">
        <v>8.01</v>
      </c>
      <c r="Y285" s="247">
        <v>7.99</v>
      </c>
      <c r="Z285" s="253">
        <v>7.92</v>
      </c>
    </row>
    <row r="286" spans="1:26" x14ac:dyDescent="0.2">
      <c r="A286" s="1104"/>
      <c r="B286" s="389">
        <v>45633</v>
      </c>
      <c r="C286" s="432" t="str">
        <f t="shared" si="32"/>
        <v>(土)</v>
      </c>
      <c r="D286" s="531" t="s">
        <v>400</v>
      </c>
      <c r="E286" s="474" t="s">
        <v>24</v>
      </c>
      <c r="F286" s="475">
        <v>9.6999999999999993</v>
      </c>
      <c r="G286" s="11">
        <v>13.9</v>
      </c>
      <c r="H286" s="225">
        <v>14.1</v>
      </c>
      <c r="I286" s="12">
        <v>3.3</v>
      </c>
      <c r="J286" s="223">
        <v>3</v>
      </c>
      <c r="K286" s="11">
        <v>8.0500000000000007</v>
      </c>
      <c r="L286" s="223">
        <v>8.02</v>
      </c>
      <c r="M286" s="12">
        <v>23.3</v>
      </c>
      <c r="N286" s="225">
        <v>23.3</v>
      </c>
      <c r="O286" s="606" t="s">
        <v>24</v>
      </c>
      <c r="P286" s="489" t="s">
        <v>24</v>
      </c>
      <c r="Q286" s="532" t="s">
        <v>24</v>
      </c>
      <c r="R286" s="478" t="s">
        <v>24</v>
      </c>
      <c r="S286" s="533" t="s">
        <v>24</v>
      </c>
      <c r="T286" s="564" t="s">
        <v>24</v>
      </c>
      <c r="U286" s="83"/>
      <c r="V286" s="3" t="s">
        <v>185</v>
      </c>
      <c r="W286" s="893" t="s">
        <v>13</v>
      </c>
      <c r="X286" s="302">
        <v>23.3</v>
      </c>
      <c r="Y286" s="247">
        <v>23.3</v>
      </c>
      <c r="Z286" s="253">
        <v>27.7</v>
      </c>
    </row>
    <row r="287" spans="1:26" x14ac:dyDescent="0.2">
      <c r="A287" s="1104"/>
      <c r="B287" s="389">
        <v>45634</v>
      </c>
      <c r="C287" s="432" t="str">
        <f t="shared" si="32"/>
        <v>(日)</v>
      </c>
      <c r="D287" s="531" t="s">
        <v>400</v>
      </c>
      <c r="E287" s="474" t="s">
        <v>24</v>
      </c>
      <c r="F287" s="475">
        <v>10.199999999999999</v>
      </c>
      <c r="G287" s="11">
        <v>13.7</v>
      </c>
      <c r="H287" s="225">
        <v>13.9</v>
      </c>
      <c r="I287" s="12">
        <v>3.5</v>
      </c>
      <c r="J287" s="223">
        <v>3.1</v>
      </c>
      <c r="K287" s="11">
        <v>8.08</v>
      </c>
      <c r="L287" s="223">
        <v>8.09</v>
      </c>
      <c r="M287" s="12">
        <v>23.3</v>
      </c>
      <c r="N287" s="225">
        <v>23.3</v>
      </c>
      <c r="O287" s="606" t="s">
        <v>24</v>
      </c>
      <c r="P287" s="489" t="s">
        <v>24</v>
      </c>
      <c r="Q287" s="532" t="s">
        <v>24</v>
      </c>
      <c r="R287" s="478" t="s">
        <v>24</v>
      </c>
      <c r="S287" s="533" t="s">
        <v>24</v>
      </c>
      <c r="T287" s="564" t="s">
        <v>24</v>
      </c>
      <c r="U287" s="83"/>
      <c r="V287" s="3" t="s">
        <v>186</v>
      </c>
      <c r="W287" s="893" t="s">
        <v>313</v>
      </c>
      <c r="X287" s="280">
        <v>87.2</v>
      </c>
      <c r="Y287" s="248">
        <v>86.5</v>
      </c>
      <c r="Z287" s="257">
        <v>104.3</v>
      </c>
    </row>
    <row r="288" spans="1:26" x14ac:dyDescent="0.2">
      <c r="A288" s="1104"/>
      <c r="B288" s="389">
        <v>45635</v>
      </c>
      <c r="C288" s="432" t="str">
        <f t="shared" si="32"/>
        <v>(月)</v>
      </c>
      <c r="D288" s="531" t="s">
        <v>400</v>
      </c>
      <c r="E288" s="474" t="s">
        <v>24</v>
      </c>
      <c r="F288" s="475">
        <v>8.8000000000000007</v>
      </c>
      <c r="G288" s="11">
        <v>13.4</v>
      </c>
      <c r="H288" s="225">
        <v>13.6</v>
      </c>
      <c r="I288" s="12">
        <v>3.9</v>
      </c>
      <c r="J288" s="223">
        <v>3.2</v>
      </c>
      <c r="K288" s="11">
        <v>8.09</v>
      </c>
      <c r="L288" s="223">
        <v>8.07</v>
      </c>
      <c r="M288" s="12">
        <v>23.3</v>
      </c>
      <c r="N288" s="225">
        <v>23.4</v>
      </c>
      <c r="O288" s="606">
        <v>85</v>
      </c>
      <c r="P288" s="489">
        <v>100.5</v>
      </c>
      <c r="Q288" s="532">
        <v>7.8</v>
      </c>
      <c r="R288" s="478">
        <v>135</v>
      </c>
      <c r="S288" s="533">
        <v>0.26</v>
      </c>
      <c r="T288" s="564" t="s">
        <v>24</v>
      </c>
      <c r="U288" s="83"/>
      <c r="V288" s="3" t="s">
        <v>187</v>
      </c>
      <c r="W288" s="893" t="s">
        <v>313</v>
      </c>
      <c r="X288" s="280">
        <v>97</v>
      </c>
      <c r="Y288" s="248">
        <v>98.2</v>
      </c>
      <c r="Z288" s="257">
        <v>119.1</v>
      </c>
    </row>
    <row r="289" spans="1:26" x14ac:dyDescent="0.2">
      <c r="A289" s="1104"/>
      <c r="B289" s="389">
        <v>45636</v>
      </c>
      <c r="C289" s="432" t="str">
        <f t="shared" si="32"/>
        <v>(火)</v>
      </c>
      <c r="D289" s="531" t="s">
        <v>400</v>
      </c>
      <c r="E289" s="474" t="s">
        <v>24</v>
      </c>
      <c r="F289" s="475">
        <v>11.2</v>
      </c>
      <c r="G289" s="11">
        <v>13</v>
      </c>
      <c r="H289" s="225">
        <v>13.2</v>
      </c>
      <c r="I289" s="12">
        <v>4.5</v>
      </c>
      <c r="J289" s="223">
        <v>3.4</v>
      </c>
      <c r="K289" s="11">
        <v>8.1</v>
      </c>
      <c r="L289" s="223">
        <v>8.09</v>
      </c>
      <c r="M289" s="12">
        <v>23.4</v>
      </c>
      <c r="N289" s="225">
        <v>23.4</v>
      </c>
      <c r="O289" s="606">
        <v>86.5</v>
      </c>
      <c r="P289" s="489">
        <v>101.5</v>
      </c>
      <c r="Q289" s="532">
        <v>7.6</v>
      </c>
      <c r="R289" s="478">
        <v>138</v>
      </c>
      <c r="S289" s="533">
        <v>0.22</v>
      </c>
      <c r="T289" s="564" t="s">
        <v>24</v>
      </c>
      <c r="U289" s="83"/>
      <c r="V289" s="3" t="s">
        <v>188</v>
      </c>
      <c r="W289" s="893" t="s">
        <v>313</v>
      </c>
      <c r="X289" s="251">
        <v>66</v>
      </c>
      <c r="Y289" s="248">
        <v>65</v>
      </c>
      <c r="Z289" s="257">
        <v>81</v>
      </c>
    </row>
    <row r="290" spans="1:26" x14ac:dyDescent="0.2">
      <c r="A290" s="1104"/>
      <c r="B290" s="389">
        <v>45637</v>
      </c>
      <c r="C290" s="432" t="str">
        <f t="shared" si="32"/>
        <v>(水)</v>
      </c>
      <c r="D290" s="531" t="s">
        <v>400</v>
      </c>
      <c r="E290" s="474" t="s">
        <v>24</v>
      </c>
      <c r="F290" s="475">
        <v>10.5</v>
      </c>
      <c r="G290" s="11">
        <v>12.7</v>
      </c>
      <c r="H290" s="225">
        <v>12.9</v>
      </c>
      <c r="I290" s="12">
        <v>4.2</v>
      </c>
      <c r="J290" s="223">
        <v>4</v>
      </c>
      <c r="K290" s="11">
        <v>8.19</v>
      </c>
      <c r="L290" s="223">
        <v>8.19</v>
      </c>
      <c r="M290" s="12">
        <v>23.4</v>
      </c>
      <c r="N290" s="225">
        <v>23.5</v>
      </c>
      <c r="O290" s="606">
        <v>87</v>
      </c>
      <c r="P290" s="489">
        <v>100.7</v>
      </c>
      <c r="Q290" s="532">
        <v>7.9</v>
      </c>
      <c r="R290" s="478">
        <v>150</v>
      </c>
      <c r="S290" s="533">
        <v>0.18</v>
      </c>
      <c r="T290" s="564" t="s">
        <v>24</v>
      </c>
      <c r="U290" s="83"/>
      <c r="V290" s="3" t="s">
        <v>189</v>
      </c>
      <c r="W290" s="893" t="s">
        <v>313</v>
      </c>
      <c r="X290" s="251">
        <v>31</v>
      </c>
      <c r="Y290" s="248">
        <v>33.200000000000003</v>
      </c>
      <c r="Z290" s="257">
        <v>38.1</v>
      </c>
    </row>
    <row r="291" spans="1:26" x14ac:dyDescent="0.2">
      <c r="A291" s="1104"/>
      <c r="B291" s="389">
        <v>45638</v>
      </c>
      <c r="C291" s="432" t="str">
        <f t="shared" si="32"/>
        <v>(木)</v>
      </c>
      <c r="D291" s="531" t="s">
        <v>400</v>
      </c>
      <c r="E291" s="474" t="s">
        <v>24</v>
      </c>
      <c r="F291" s="475">
        <v>7.1</v>
      </c>
      <c r="G291" s="11">
        <v>12.3</v>
      </c>
      <c r="H291" s="225">
        <v>12.4</v>
      </c>
      <c r="I291" s="12">
        <v>4.5</v>
      </c>
      <c r="J291" s="223">
        <v>4.5999999999999996</v>
      </c>
      <c r="K291" s="11">
        <v>8.18</v>
      </c>
      <c r="L291" s="223">
        <v>8.1300000000000008</v>
      </c>
      <c r="M291" s="12">
        <v>24.1</v>
      </c>
      <c r="N291" s="225">
        <v>24.3</v>
      </c>
      <c r="O291" s="606">
        <v>90.4</v>
      </c>
      <c r="P291" s="489">
        <v>101.9</v>
      </c>
      <c r="Q291" s="532">
        <v>8.1</v>
      </c>
      <c r="R291" s="478">
        <v>148</v>
      </c>
      <c r="S291" s="533">
        <v>0.26</v>
      </c>
      <c r="T291" s="564" t="s">
        <v>24</v>
      </c>
      <c r="U291" s="83"/>
      <c r="V291" s="3" t="s">
        <v>190</v>
      </c>
      <c r="W291" s="893" t="s">
        <v>313</v>
      </c>
      <c r="X291" s="251">
        <v>7.7</v>
      </c>
      <c r="Y291" s="249">
        <v>7.7</v>
      </c>
      <c r="Z291" s="278">
        <v>9.3000000000000007</v>
      </c>
    </row>
    <row r="292" spans="1:26" x14ac:dyDescent="0.2">
      <c r="A292" s="1104"/>
      <c r="B292" s="389">
        <v>45639</v>
      </c>
      <c r="C292" s="432" t="str">
        <f t="shared" si="32"/>
        <v>(金)</v>
      </c>
      <c r="D292" s="531" t="s">
        <v>401</v>
      </c>
      <c r="E292" s="474" t="s">
        <v>24</v>
      </c>
      <c r="F292" s="475">
        <v>6.8</v>
      </c>
      <c r="G292" s="11">
        <v>11.8</v>
      </c>
      <c r="H292" s="225">
        <v>12</v>
      </c>
      <c r="I292" s="12">
        <v>4.4000000000000004</v>
      </c>
      <c r="J292" s="223">
        <v>4.0999999999999996</v>
      </c>
      <c r="K292" s="11">
        <v>8.23</v>
      </c>
      <c r="L292" s="223">
        <v>8.1999999999999993</v>
      </c>
      <c r="M292" s="12">
        <v>24</v>
      </c>
      <c r="N292" s="225">
        <v>24.2</v>
      </c>
      <c r="O292" s="606">
        <v>90.2</v>
      </c>
      <c r="P292" s="489">
        <v>101.9</v>
      </c>
      <c r="Q292" s="532">
        <v>8</v>
      </c>
      <c r="R292" s="478">
        <v>133</v>
      </c>
      <c r="S292" s="533">
        <v>0.25</v>
      </c>
      <c r="T292" s="564" t="s">
        <v>24</v>
      </c>
      <c r="U292" s="83"/>
      <c r="V292" s="3" t="s">
        <v>191</v>
      </c>
      <c r="W292" s="893" t="s">
        <v>313</v>
      </c>
      <c r="X292" s="251">
        <v>158</v>
      </c>
      <c r="Y292" s="250">
        <v>172</v>
      </c>
      <c r="Z292" s="279">
        <v>223</v>
      </c>
    </row>
    <row r="293" spans="1:26" x14ac:dyDescent="0.2">
      <c r="A293" s="1104"/>
      <c r="B293" s="389">
        <v>45640</v>
      </c>
      <c r="C293" s="432" t="str">
        <f t="shared" si="32"/>
        <v>(土)</v>
      </c>
      <c r="D293" s="531" t="s">
        <v>400</v>
      </c>
      <c r="E293" s="474" t="s">
        <v>24</v>
      </c>
      <c r="F293" s="475">
        <v>9.1999999999999993</v>
      </c>
      <c r="G293" s="11">
        <v>11.4</v>
      </c>
      <c r="H293" s="225">
        <v>11.6</v>
      </c>
      <c r="I293" s="12">
        <v>4.7</v>
      </c>
      <c r="J293" s="223">
        <v>4.2</v>
      </c>
      <c r="K293" s="11">
        <v>8.26</v>
      </c>
      <c r="L293" s="223">
        <v>8.25</v>
      </c>
      <c r="M293" s="12">
        <v>24.7</v>
      </c>
      <c r="N293" s="225">
        <v>24.6</v>
      </c>
      <c r="O293" s="606" t="s">
        <v>24</v>
      </c>
      <c r="P293" s="489" t="s">
        <v>24</v>
      </c>
      <c r="Q293" s="532" t="s">
        <v>24</v>
      </c>
      <c r="R293" s="478" t="s">
        <v>24</v>
      </c>
      <c r="S293" s="533" t="s">
        <v>24</v>
      </c>
      <c r="T293" s="564">
        <v>80</v>
      </c>
      <c r="U293" s="83"/>
      <c r="V293" s="3" t="s">
        <v>192</v>
      </c>
      <c r="W293" s="893" t="s">
        <v>313</v>
      </c>
      <c r="X293" s="251">
        <v>0.15</v>
      </c>
      <c r="Y293" s="14">
        <v>0.17</v>
      </c>
      <c r="Z293" s="255">
        <v>0.69</v>
      </c>
    </row>
    <row r="294" spans="1:26" x14ac:dyDescent="0.2">
      <c r="A294" s="1104"/>
      <c r="B294" s="389">
        <v>45641</v>
      </c>
      <c r="C294" s="432" t="str">
        <f t="shared" si="32"/>
        <v>(日)</v>
      </c>
      <c r="D294" s="531" t="s">
        <v>400</v>
      </c>
      <c r="E294" s="474" t="s">
        <v>24</v>
      </c>
      <c r="F294" s="475">
        <v>7.6</v>
      </c>
      <c r="G294" s="11">
        <v>11</v>
      </c>
      <c r="H294" s="225">
        <v>11.3</v>
      </c>
      <c r="I294" s="12">
        <v>4</v>
      </c>
      <c r="J294" s="223">
        <v>4.4000000000000004</v>
      </c>
      <c r="K294" s="11">
        <v>8.36</v>
      </c>
      <c r="L294" s="223">
        <v>8.18</v>
      </c>
      <c r="M294" s="12">
        <v>24.3</v>
      </c>
      <c r="N294" s="225">
        <v>24.8</v>
      </c>
      <c r="O294" s="606" t="s">
        <v>24</v>
      </c>
      <c r="P294" s="489" t="s">
        <v>24</v>
      </c>
      <c r="Q294" s="532" t="s">
        <v>24</v>
      </c>
      <c r="R294" s="478" t="s">
        <v>24</v>
      </c>
      <c r="S294" s="533" t="s">
        <v>24</v>
      </c>
      <c r="T294" s="564">
        <v>330</v>
      </c>
      <c r="U294" s="83"/>
      <c r="V294" s="3" t="s">
        <v>14</v>
      </c>
      <c r="W294" s="893" t="s">
        <v>313</v>
      </c>
      <c r="X294" s="251">
        <v>4</v>
      </c>
      <c r="Y294" s="252">
        <v>4</v>
      </c>
      <c r="Z294" s="253">
        <v>3.9</v>
      </c>
    </row>
    <row r="295" spans="1:26" x14ac:dyDescent="0.2">
      <c r="A295" s="1104"/>
      <c r="B295" s="389">
        <v>45642</v>
      </c>
      <c r="C295" s="432" t="str">
        <f t="shared" si="32"/>
        <v>(月)</v>
      </c>
      <c r="D295" s="531" t="s">
        <v>400</v>
      </c>
      <c r="E295" s="474" t="s">
        <v>24</v>
      </c>
      <c r="F295" s="475">
        <v>10.199999999999999</v>
      </c>
      <c r="G295" s="11">
        <v>10.9</v>
      </c>
      <c r="H295" s="225">
        <v>11.1</v>
      </c>
      <c r="I295" s="12">
        <v>4.4000000000000004</v>
      </c>
      <c r="J295" s="223">
        <v>4</v>
      </c>
      <c r="K295" s="11">
        <v>8.42</v>
      </c>
      <c r="L295" s="223">
        <v>8.25</v>
      </c>
      <c r="M295" s="12">
        <v>24.5</v>
      </c>
      <c r="N295" s="225">
        <v>24.6</v>
      </c>
      <c r="O295" s="606">
        <v>91.3</v>
      </c>
      <c r="P295" s="489">
        <v>104.7</v>
      </c>
      <c r="Q295" s="532">
        <v>8.1999999999999993</v>
      </c>
      <c r="R295" s="478">
        <v>152</v>
      </c>
      <c r="S295" s="533">
        <v>0.25</v>
      </c>
      <c r="T295" s="564">
        <v>330</v>
      </c>
      <c r="U295" s="83"/>
      <c r="V295" s="3" t="s">
        <v>15</v>
      </c>
      <c r="W295" s="893" t="s">
        <v>313</v>
      </c>
      <c r="X295" s="275">
        <v>1.2</v>
      </c>
      <c r="Y295" s="252">
        <v>1.1000000000000001</v>
      </c>
      <c r="Z295" s="253">
        <v>0.9</v>
      </c>
    </row>
    <row r="296" spans="1:26" x14ac:dyDescent="0.2">
      <c r="A296" s="1104"/>
      <c r="B296" s="389">
        <v>45643</v>
      </c>
      <c r="C296" s="432" t="str">
        <f t="shared" si="32"/>
        <v>(火)</v>
      </c>
      <c r="D296" s="531" t="s">
        <v>400</v>
      </c>
      <c r="E296" s="474" t="s">
        <v>24</v>
      </c>
      <c r="F296" s="475">
        <v>10.3</v>
      </c>
      <c r="G296" s="11">
        <v>10.6</v>
      </c>
      <c r="H296" s="225">
        <v>10.9</v>
      </c>
      <c r="I296" s="12">
        <v>4.3</v>
      </c>
      <c r="J296" s="223">
        <v>4</v>
      </c>
      <c r="K296" s="11">
        <v>8.36</v>
      </c>
      <c r="L296" s="223">
        <v>8.2200000000000006</v>
      </c>
      <c r="M296" s="12">
        <v>24.9</v>
      </c>
      <c r="N296" s="225">
        <v>25.2</v>
      </c>
      <c r="O296" s="606">
        <v>94.6</v>
      </c>
      <c r="P296" s="489">
        <v>107.3</v>
      </c>
      <c r="Q296" s="532">
        <v>8.6</v>
      </c>
      <c r="R296" s="478">
        <v>149</v>
      </c>
      <c r="S296" s="533">
        <v>0.28000000000000003</v>
      </c>
      <c r="T296" s="564">
        <v>240</v>
      </c>
      <c r="U296" s="83"/>
      <c r="V296" s="3" t="s">
        <v>193</v>
      </c>
      <c r="W296" s="893" t="s">
        <v>313</v>
      </c>
      <c r="X296" s="251">
        <v>9.1999999999999993</v>
      </c>
      <c r="Y296" s="252">
        <v>9.6</v>
      </c>
      <c r="Z296" s="253">
        <v>9.6999999999999993</v>
      </c>
    </row>
    <row r="297" spans="1:26" x14ac:dyDescent="0.2">
      <c r="A297" s="1104"/>
      <c r="B297" s="389">
        <v>45644</v>
      </c>
      <c r="C297" s="432" t="str">
        <f t="shared" si="32"/>
        <v>(水)</v>
      </c>
      <c r="D297" s="531" t="s">
        <v>400</v>
      </c>
      <c r="E297" s="474" t="s">
        <v>24</v>
      </c>
      <c r="F297" s="475">
        <v>10.3</v>
      </c>
      <c r="G297" s="11">
        <v>10.5</v>
      </c>
      <c r="H297" s="225">
        <v>10.7</v>
      </c>
      <c r="I297" s="12">
        <v>4.5</v>
      </c>
      <c r="J297" s="223">
        <v>4.4000000000000004</v>
      </c>
      <c r="K297" s="11">
        <v>8.3800000000000008</v>
      </c>
      <c r="L297" s="223">
        <v>8.17</v>
      </c>
      <c r="M297" s="12">
        <v>25.4</v>
      </c>
      <c r="N297" s="225">
        <v>25.4</v>
      </c>
      <c r="O297" s="606">
        <v>95.6</v>
      </c>
      <c r="P297" s="489">
        <v>106.9</v>
      </c>
      <c r="Q297" s="532">
        <v>8.6</v>
      </c>
      <c r="R297" s="478">
        <v>182</v>
      </c>
      <c r="S297" s="533">
        <v>0.24</v>
      </c>
      <c r="T297" s="564">
        <v>330</v>
      </c>
      <c r="U297" s="83"/>
      <c r="V297" s="3" t="s">
        <v>194</v>
      </c>
      <c r="W297" s="893" t="s">
        <v>313</v>
      </c>
      <c r="X297" s="267">
        <v>2.1000000000000001E-2</v>
      </c>
      <c r="Y297" s="254">
        <v>1.7999999999999999E-2</v>
      </c>
      <c r="Z297" s="255">
        <v>8.1000000000000003E-2</v>
      </c>
    </row>
    <row r="298" spans="1:26" x14ac:dyDescent="0.2">
      <c r="A298" s="1104"/>
      <c r="B298" s="389">
        <v>45645</v>
      </c>
      <c r="C298" s="432" t="str">
        <f t="shared" si="32"/>
        <v>(木)</v>
      </c>
      <c r="D298" s="531" t="s">
        <v>401</v>
      </c>
      <c r="E298" s="474" t="s">
        <v>24</v>
      </c>
      <c r="F298" s="475">
        <v>3.8</v>
      </c>
      <c r="G298" s="11">
        <v>10.199999999999999</v>
      </c>
      <c r="H298" s="225">
        <v>10.4</v>
      </c>
      <c r="I298" s="12">
        <v>4.4000000000000004</v>
      </c>
      <c r="J298" s="223">
        <v>4</v>
      </c>
      <c r="K298" s="11">
        <v>8.4499999999999993</v>
      </c>
      <c r="L298" s="223">
        <v>8.1999999999999993</v>
      </c>
      <c r="M298" s="12">
        <v>25.7</v>
      </c>
      <c r="N298" s="225">
        <v>25.8</v>
      </c>
      <c r="O298" s="606">
        <v>94.8</v>
      </c>
      <c r="P298" s="489">
        <v>108.5</v>
      </c>
      <c r="Q298" s="532">
        <v>8.4</v>
      </c>
      <c r="R298" s="478">
        <v>179</v>
      </c>
      <c r="S298" s="533">
        <v>0.26</v>
      </c>
      <c r="T298" s="564">
        <v>410</v>
      </c>
      <c r="U298" s="83"/>
      <c r="V298" s="3" t="s">
        <v>281</v>
      </c>
      <c r="W298" s="893" t="s">
        <v>313</v>
      </c>
      <c r="X298" s="251">
        <v>0.46</v>
      </c>
      <c r="Y298" s="254">
        <v>0.44</v>
      </c>
      <c r="Z298" s="255">
        <v>0.64</v>
      </c>
    </row>
    <row r="299" spans="1:26" x14ac:dyDescent="0.2">
      <c r="A299" s="1104"/>
      <c r="B299" s="389">
        <v>45646</v>
      </c>
      <c r="C299" s="432" t="str">
        <f t="shared" si="32"/>
        <v>(金)</v>
      </c>
      <c r="D299" s="531" t="s">
        <v>400</v>
      </c>
      <c r="E299" s="474" t="s">
        <v>24</v>
      </c>
      <c r="F299" s="475">
        <v>8.8000000000000007</v>
      </c>
      <c r="G299" s="11">
        <v>9.8000000000000007</v>
      </c>
      <c r="H299" s="225">
        <v>10.1</v>
      </c>
      <c r="I299" s="12">
        <v>3.8</v>
      </c>
      <c r="J299" s="223">
        <v>3.8</v>
      </c>
      <c r="K299" s="11">
        <v>8.5299999999999994</v>
      </c>
      <c r="L299" s="223">
        <v>8.2100000000000009</v>
      </c>
      <c r="M299" s="12">
        <v>25.3</v>
      </c>
      <c r="N299" s="225">
        <v>25.5</v>
      </c>
      <c r="O299" s="606">
        <v>95.8</v>
      </c>
      <c r="P299" s="489">
        <v>108.5</v>
      </c>
      <c r="Q299" s="532">
        <v>8.1999999999999993</v>
      </c>
      <c r="R299" s="478">
        <v>186</v>
      </c>
      <c r="S299" s="533">
        <v>0.35</v>
      </c>
      <c r="T299" s="564">
        <v>570</v>
      </c>
      <c r="U299" s="83"/>
      <c r="V299" s="3" t="s">
        <v>195</v>
      </c>
      <c r="W299" s="893" t="s">
        <v>313</v>
      </c>
      <c r="X299" s="267">
        <v>0.88</v>
      </c>
      <c r="Y299" s="254">
        <v>0.7</v>
      </c>
      <c r="Z299" s="255">
        <v>1.1000000000000001</v>
      </c>
    </row>
    <row r="300" spans="1:26" x14ac:dyDescent="0.2">
      <c r="A300" s="1104"/>
      <c r="B300" s="389">
        <v>45647</v>
      </c>
      <c r="C300" s="432" t="str">
        <f t="shared" si="32"/>
        <v>(土)</v>
      </c>
      <c r="D300" s="531" t="s">
        <v>400</v>
      </c>
      <c r="E300" s="474" t="s">
        <v>24</v>
      </c>
      <c r="F300" s="475">
        <v>11.4</v>
      </c>
      <c r="G300" s="11">
        <v>9.8000000000000007</v>
      </c>
      <c r="H300" s="225">
        <v>10.1</v>
      </c>
      <c r="I300" s="12">
        <v>4.2</v>
      </c>
      <c r="J300" s="223">
        <v>4</v>
      </c>
      <c r="K300" s="11">
        <v>8.49</v>
      </c>
      <c r="L300" s="223">
        <v>8.1199999999999992</v>
      </c>
      <c r="M300" s="12">
        <v>25.3</v>
      </c>
      <c r="N300" s="225">
        <v>25.5</v>
      </c>
      <c r="O300" s="606" t="s">
        <v>24</v>
      </c>
      <c r="P300" s="489" t="s">
        <v>24</v>
      </c>
      <c r="Q300" s="532" t="s">
        <v>24</v>
      </c>
      <c r="R300" s="478" t="s">
        <v>24</v>
      </c>
      <c r="S300" s="533" t="s">
        <v>24</v>
      </c>
      <c r="T300" s="564">
        <v>810</v>
      </c>
      <c r="U300" s="83"/>
      <c r="V300" s="3" t="s">
        <v>196</v>
      </c>
      <c r="W300" s="893" t="s">
        <v>313</v>
      </c>
      <c r="X300" s="267">
        <v>5.1999999999999998E-2</v>
      </c>
      <c r="Y300" s="254">
        <v>4.9000000000000002E-2</v>
      </c>
      <c r="Z300" s="255">
        <v>0.127</v>
      </c>
    </row>
    <row r="301" spans="1:26" x14ac:dyDescent="0.2">
      <c r="A301" s="1104"/>
      <c r="B301" s="389">
        <v>45648</v>
      </c>
      <c r="C301" s="432" t="str">
        <f t="shared" si="32"/>
        <v>(日)</v>
      </c>
      <c r="D301" s="531" t="s">
        <v>400</v>
      </c>
      <c r="E301" s="474" t="s">
        <v>24</v>
      </c>
      <c r="F301" s="475">
        <v>9.5</v>
      </c>
      <c r="G301" s="11">
        <v>9.9</v>
      </c>
      <c r="H301" s="225">
        <v>10</v>
      </c>
      <c r="I301" s="12">
        <v>4.4000000000000004</v>
      </c>
      <c r="J301" s="223">
        <v>4.3</v>
      </c>
      <c r="K301" s="11">
        <v>8.5299999999999994</v>
      </c>
      <c r="L301" s="223">
        <v>8.16</v>
      </c>
      <c r="M301" s="12">
        <v>25.8</v>
      </c>
      <c r="N301" s="225">
        <v>25.6</v>
      </c>
      <c r="O301" s="606" t="s">
        <v>24</v>
      </c>
      <c r="P301" s="489" t="s">
        <v>24</v>
      </c>
      <c r="Q301" s="532" t="s">
        <v>24</v>
      </c>
      <c r="R301" s="478" t="s">
        <v>24</v>
      </c>
      <c r="S301" s="533" t="s">
        <v>24</v>
      </c>
      <c r="T301" s="564">
        <v>810</v>
      </c>
      <c r="U301" s="83"/>
      <c r="V301" s="3" t="s">
        <v>197</v>
      </c>
      <c r="W301" s="893" t="s">
        <v>313</v>
      </c>
      <c r="X301" s="275">
        <v>18.8</v>
      </c>
      <c r="Y301" s="252">
        <v>19.399999999999999</v>
      </c>
      <c r="Z301" s="253">
        <v>22</v>
      </c>
    </row>
    <row r="302" spans="1:26" x14ac:dyDescent="0.2">
      <c r="A302" s="1104"/>
      <c r="B302" s="389">
        <v>45649</v>
      </c>
      <c r="C302" s="432" t="str">
        <f t="shared" si="32"/>
        <v>(月)</v>
      </c>
      <c r="D302" s="531" t="s">
        <v>400</v>
      </c>
      <c r="E302" s="474" t="s">
        <v>24</v>
      </c>
      <c r="F302" s="475">
        <v>8.1999999999999993</v>
      </c>
      <c r="G302" s="11">
        <v>9.5</v>
      </c>
      <c r="H302" s="225">
        <v>9.6</v>
      </c>
      <c r="I302" s="12">
        <v>4.2</v>
      </c>
      <c r="J302" s="223">
        <v>4.0999999999999996</v>
      </c>
      <c r="K302" s="11">
        <v>8.5500000000000007</v>
      </c>
      <c r="L302" s="223">
        <v>8.16</v>
      </c>
      <c r="M302" s="12">
        <v>25.8</v>
      </c>
      <c r="N302" s="225">
        <v>25.7</v>
      </c>
      <c r="O302" s="606">
        <v>95.2</v>
      </c>
      <c r="P302" s="489">
        <v>109.1</v>
      </c>
      <c r="Q302" s="532">
        <v>8.5</v>
      </c>
      <c r="R302" s="478">
        <v>203</v>
      </c>
      <c r="S302" s="533">
        <v>0.35</v>
      </c>
      <c r="T302" s="564">
        <v>730</v>
      </c>
      <c r="U302" s="83"/>
      <c r="V302" s="3" t="s">
        <v>17</v>
      </c>
      <c r="W302" s="893" t="s">
        <v>313</v>
      </c>
      <c r="X302" s="251">
        <v>21.7</v>
      </c>
      <c r="Y302" s="252">
        <v>21.7</v>
      </c>
      <c r="Z302" s="253">
        <v>34.200000000000003</v>
      </c>
    </row>
    <row r="303" spans="1:26" x14ac:dyDescent="0.2">
      <c r="A303" s="1104"/>
      <c r="B303" s="389">
        <v>45650</v>
      </c>
      <c r="C303" s="432" t="str">
        <f t="shared" si="32"/>
        <v>(火)</v>
      </c>
      <c r="D303" s="531" t="s">
        <v>400</v>
      </c>
      <c r="E303" s="474" t="s">
        <v>24</v>
      </c>
      <c r="F303" s="475">
        <v>8.9</v>
      </c>
      <c r="G303" s="11">
        <v>9.1</v>
      </c>
      <c r="H303" s="225">
        <v>9.4</v>
      </c>
      <c r="I303" s="12">
        <v>4.0999999999999996</v>
      </c>
      <c r="J303" s="223">
        <v>3.8</v>
      </c>
      <c r="K303" s="11">
        <v>8.6300000000000008</v>
      </c>
      <c r="L303" s="223">
        <v>8.34</v>
      </c>
      <c r="M303" s="12">
        <v>25.8</v>
      </c>
      <c r="N303" s="225">
        <v>26</v>
      </c>
      <c r="O303" s="606">
        <v>97.4</v>
      </c>
      <c r="P303" s="489">
        <v>112.5</v>
      </c>
      <c r="Q303" s="532">
        <v>8.4</v>
      </c>
      <c r="R303" s="478">
        <v>208</v>
      </c>
      <c r="S303" s="533">
        <v>0.27</v>
      </c>
      <c r="T303" s="564">
        <v>810</v>
      </c>
      <c r="U303" s="83"/>
      <c r="V303" s="3" t="s">
        <v>198</v>
      </c>
      <c r="W303" s="893" t="s">
        <v>184</v>
      </c>
      <c r="X303" s="251">
        <v>6</v>
      </c>
      <c r="Y303" s="256">
        <v>6</v>
      </c>
      <c r="Z303" s="257">
        <v>10</v>
      </c>
    </row>
    <row r="304" spans="1:26" x14ac:dyDescent="0.2">
      <c r="A304" s="1104"/>
      <c r="B304" s="389">
        <v>45651</v>
      </c>
      <c r="C304" s="432" t="str">
        <f t="shared" si="32"/>
        <v>(水)</v>
      </c>
      <c r="D304" s="531" t="s">
        <v>400</v>
      </c>
      <c r="E304" s="474" t="s">
        <v>24</v>
      </c>
      <c r="F304" s="475">
        <v>8.6999999999999993</v>
      </c>
      <c r="G304" s="11">
        <v>8.8000000000000007</v>
      </c>
      <c r="H304" s="225">
        <v>9.1</v>
      </c>
      <c r="I304" s="12">
        <v>4.2</v>
      </c>
      <c r="J304" s="223">
        <v>4.0999999999999996</v>
      </c>
      <c r="K304" s="11">
        <v>8.65</v>
      </c>
      <c r="L304" s="223">
        <v>8.24</v>
      </c>
      <c r="M304" s="12">
        <v>26.2</v>
      </c>
      <c r="N304" s="225">
        <v>26.6</v>
      </c>
      <c r="O304" s="606">
        <v>95.2</v>
      </c>
      <c r="P304" s="489">
        <v>114.5</v>
      </c>
      <c r="Q304" s="532">
        <v>8.6</v>
      </c>
      <c r="R304" s="478">
        <v>214</v>
      </c>
      <c r="S304" s="533">
        <v>0.39</v>
      </c>
      <c r="T304" s="564">
        <v>810</v>
      </c>
      <c r="U304" s="95"/>
      <c r="V304" s="3" t="s">
        <v>199</v>
      </c>
      <c r="W304" s="893" t="s">
        <v>313</v>
      </c>
      <c r="X304" s="251">
        <v>4</v>
      </c>
      <c r="Y304" s="256">
        <v>4</v>
      </c>
      <c r="Z304" s="257">
        <v>7</v>
      </c>
    </row>
    <row r="305" spans="1:26" x14ac:dyDescent="0.2">
      <c r="A305" s="1104"/>
      <c r="B305" s="389">
        <v>45652</v>
      </c>
      <c r="C305" s="432" t="str">
        <f t="shared" si="32"/>
        <v>(木)</v>
      </c>
      <c r="D305" s="531" t="s">
        <v>400</v>
      </c>
      <c r="E305" s="474" t="s">
        <v>24</v>
      </c>
      <c r="F305" s="475">
        <v>9.4</v>
      </c>
      <c r="G305" s="11">
        <v>8.6999999999999993</v>
      </c>
      <c r="H305" s="225">
        <v>9.1</v>
      </c>
      <c r="I305" s="12">
        <v>3.5</v>
      </c>
      <c r="J305" s="223">
        <v>3.7</v>
      </c>
      <c r="K305" s="11">
        <v>8.66</v>
      </c>
      <c r="L305" s="223">
        <v>8.26</v>
      </c>
      <c r="M305" s="12">
        <v>26.1</v>
      </c>
      <c r="N305" s="225">
        <v>26.5</v>
      </c>
      <c r="O305" s="606">
        <v>97.8</v>
      </c>
      <c r="P305" s="489">
        <v>113.3</v>
      </c>
      <c r="Q305" s="532">
        <v>8.6999999999999993</v>
      </c>
      <c r="R305" s="478">
        <v>200</v>
      </c>
      <c r="S305" s="533">
        <v>0.36</v>
      </c>
      <c r="T305" s="564">
        <v>810</v>
      </c>
      <c r="U305" s="83"/>
      <c r="V305" s="3"/>
      <c r="W305" s="893"/>
      <c r="X305" s="294"/>
      <c r="Y305" s="295"/>
      <c r="Z305" s="296"/>
    </row>
    <row r="306" spans="1:26" x14ac:dyDescent="0.2">
      <c r="A306" s="1104"/>
      <c r="B306" s="389">
        <v>45653</v>
      </c>
      <c r="C306" s="432" t="str">
        <f t="shared" si="32"/>
        <v>(金)</v>
      </c>
      <c r="D306" s="531" t="s">
        <v>400</v>
      </c>
      <c r="E306" s="474" t="s">
        <v>24</v>
      </c>
      <c r="F306" s="475">
        <v>9</v>
      </c>
      <c r="G306" s="11">
        <v>8.6999999999999993</v>
      </c>
      <c r="H306" s="225">
        <v>9</v>
      </c>
      <c r="I306" s="12">
        <v>3.2</v>
      </c>
      <c r="J306" s="223">
        <v>3.4</v>
      </c>
      <c r="K306" s="11">
        <v>8.6999999999999993</v>
      </c>
      <c r="L306" s="223">
        <v>8.26</v>
      </c>
      <c r="M306" s="12">
        <v>26.2</v>
      </c>
      <c r="N306" s="225">
        <v>26.5</v>
      </c>
      <c r="O306" s="606">
        <v>97.6</v>
      </c>
      <c r="P306" s="489">
        <v>114.1</v>
      </c>
      <c r="Q306" s="532">
        <v>8.6</v>
      </c>
      <c r="R306" s="478">
        <v>214</v>
      </c>
      <c r="S306" s="533">
        <v>0.28999999999999998</v>
      </c>
      <c r="T306" s="564">
        <v>810</v>
      </c>
      <c r="U306" s="83"/>
      <c r="V306" s="3"/>
      <c r="W306" s="893"/>
      <c r="X306" s="294"/>
      <c r="Y306" s="295"/>
      <c r="Z306" s="296"/>
    </row>
    <row r="307" spans="1:26" x14ac:dyDescent="0.2">
      <c r="A307" s="1104"/>
      <c r="B307" s="389">
        <v>45654</v>
      </c>
      <c r="C307" s="432" t="str">
        <f t="shared" si="32"/>
        <v>(土)</v>
      </c>
      <c r="D307" s="531" t="s">
        <v>400</v>
      </c>
      <c r="E307" s="474" t="s">
        <v>24</v>
      </c>
      <c r="F307" s="475">
        <v>8.3000000000000007</v>
      </c>
      <c r="G307" s="11">
        <v>8.6</v>
      </c>
      <c r="H307" s="225">
        <v>8.9</v>
      </c>
      <c r="I307" s="12">
        <v>2.9</v>
      </c>
      <c r="J307" s="223">
        <v>3.4</v>
      </c>
      <c r="K307" s="11">
        <v>8.67</v>
      </c>
      <c r="L307" s="223">
        <v>8.2899999999999991</v>
      </c>
      <c r="M307" s="12">
        <v>26.2</v>
      </c>
      <c r="N307" s="225">
        <v>26.6</v>
      </c>
      <c r="O307" s="606" t="s">
        <v>24</v>
      </c>
      <c r="P307" s="489" t="s">
        <v>24</v>
      </c>
      <c r="Q307" s="532" t="s">
        <v>24</v>
      </c>
      <c r="R307" s="478" t="s">
        <v>24</v>
      </c>
      <c r="S307" s="533" t="s">
        <v>24</v>
      </c>
      <c r="T307" s="738">
        <v>890</v>
      </c>
      <c r="U307" s="83"/>
      <c r="V307" s="291"/>
      <c r="W307" s="344"/>
      <c r="X307" s="297"/>
      <c r="Y307" s="298"/>
      <c r="Z307" s="299"/>
    </row>
    <row r="308" spans="1:26" x14ac:dyDescent="0.2">
      <c r="A308" s="1104"/>
      <c r="B308" s="389">
        <v>45655</v>
      </c>
      <c r="C308" s="432" t="str">
        <f t="shared" si="32"/>
        <v>(日)</v>
      </c>
      <c r="D308" s="531" t="s">
        <v>400</v>
      </c>
      <c r="E308" s="474" t="s">
        <v>24</v>
      </c>
      <c r="F308" s="475">
        <v>7.4</v>
      </c>
      <c r="G308" s="11">
        <v>8.5</v>
      </c>
      <c r="H308" s="225">
        <v>8.8000000000000007</v>
      </c>
      <c r="I308" s="12">
        <v>2.8</v>
      </c>
      <c r="J308" s="223">
        <v>3</v>
      </c>
      <c r="K308" s="11">
        <v>8.65</v>
      </c>
      <c r="L308" s="223">
        <v>8.27</v>
      </c>
      <c r="M308" s="12">
        <v>26.3</v>
      </c>
      <c r="N308" s="225">
        <v>26.6</v>
      </c>
      <c r="O308" s="606" t="s">
        <v>24</v>
      </c>
      <c r="P308" s="489" t="s">
        <v>24</v>
      </c>
      <c r="Q308" s="532" t="s">
        <v>24</v>
      </c>
      <c r="R308" s="478" t="s">
        <v>24</v>
      </c>
      <c r="S308" s="533" t="s">
        <v>24</v>
      </c>
      <c r="T308" s="564">
        <v>890</v>
      </c>
      <c r="U308" s="83"/>
      <c r="V308" s="9" t="s">
        <v>23</v>
      </c>
      <c r="W308" s="82" t="s">
        <v>24</v>
      </c>
      <c r="X308" s="1"/>
      <c r="Y308" s="1"/>
      <c r="Z308" s="333" t="s">
        <v>24</v>
      </c>
    </row>
    <row r="309" spans="1:26" x14ac:dyDescent="0.2">
      <c r="A309" s="1104"/>
      <c r="B309" s="389">
        <v>45656</v>
      </c>
      <c r="C309" s="432" t="str">
        <f t="shared" si="32"/>
        <v>(月)</v>
      </c>
      <c r="D309" s="531" t="s">
        <v>400</v>
      </c>
      <c r="E309" s="474" t="s">
        <v>24</v>
      </c>
      <c r="F309" s="475">
        <v>6.3</v>
      </c>
      <c r="G309" s="11">
        <v>8.4</v>
      </c>
      <c r="H309" s="225">
        <v>8.6</v>
      </c>
      <c r="I309" s="12">
        <v>2.7</v>
      </c>
      <c r="J309" s="223">
        <v>2.7</v>
      </c>
      <c r="K309" s="11">
        <v>8.66</v>
      </c>
      <c r="L309" s="223">
        <v>8.2899999999999991</v>
      </c>
      <c r="M309" s="12">
        <v>26.4</v>
      </c>
      <c r="N309" s="225">
        <v>26.7</v>
      </c>
      <c r="O309" s="606" t="s">
        <v>24</v>
      </c>
      <c r="P309" s="489" t="s">
        <v>24</v>
      </c>
      <c r="Q309" s="532" t="s">
        <v>24</v>
      </c>
      <c r="R309" s="478" t="s">
        <v>24</v>
      </c>
      <c r="S309" s="533" t="s">
        <v>24</v>
      </c>
      <c r="T309" s="564">
        <v>810</v>
      </c>
      <c r="U309" s="83"/>
      <c r="V309" s="719" t="s">
        <v>302</v>
      </c>
      <c r="W309" s="720"/>
      <c r="X309" s="720"/>
      <c r="Y309" s="720"/>
      <c r="Z309" s="721"/>
    </row>
    <row r="310" spans="1:26" x14ac:dyDescent="0.2">
      <c r="A310" s="1104"/>
      <c r="B310" s="389">
        <v>45657</v>
      </c>
      <c r="C310" s="432" t="str">
        <f t="shared" si="32"/>
        <v>(火)</v>
      </c>
      <c r="D310" s="473" t="s">
        <v>401</v>
      </c>
      <c r="E310" s="497" t="s">
        <v>24</v>
      </c>
      <c r="F310" s="535">
        <v>11.1</v>
      </c>
      <c r="G310" s="366">
        <v>8.4</v>
      </c>
      <c r="H310" s="300">
        <v>8.6</v>
      </c>
      <c r="I310" s="537">
        <v>2.9</v>
      </c>
      <c r="J310" s="536">
        <v>3.2</v>
      </c>
      <c r="K310" s="366">
        <v>8.6</v>
      </c>
      <c r="L310" s="300">
        <v>8.17</v>
      </c>
      <c r="M310" s="537">
        <v>26.8</v>
      </c>
      <c r="N310" s="536">
        <v>27.4</v>
      </c>
      <c r="O310" s="659" t="s">
        <v>24</v>
      </c>
      <c r="P310" s="735" t="s">
        <v>24</v>
      </c>
      <c r="Q310" s="539" t="s">
        <v>24</v>
      </c>
      <c r="R310" s="540" t="s">
        <v>24</v>
      </c>
      <c r="S310" s="541" t="s">
        <v>24</v>
      </c>
      <c r="T310" s="739">
        <v>810</v>
      </c>
      <c r="U310" s="83"/>
      <c r="V310" s="1016" t="s">
        <v>470</v>
      </c>
      <c r="W310" s="720"/>
      <c r="X310" s="720"/>
      <c r="Y310" s="720"/>
      <c r="Z310" s="721"/>
    </row>
    <row r="311" spans="1:26" ht="13.5" customHeight="1" x14ac:dyDescent="0.2">
      <c r="A311" s="1109"/>
      <c r="B311" s="1043" t="s">
        <v>239</v>
      </c>
      <c r="C311" s="1043"/>
      <c r="D311" s="479"/>
      <c r="E311" s="464">
        <f>MAX(E280:E310)</f>
        <v>0</v>
      </c>
      <c r="F311" s="480">
        <f t="shared" ref="F311:T311" si="33">IF(COUNT(F280:F310)=0,"",MAX(F280:F310))</f>
        <v>14.5</v>
      </c>
      <c r="G311" s="10">
        <f t="shared" si="33"/>
        <v>14.5</v>
      </c>
      <c r="H311" s="222">
        <f t="shared" si="33"/>
        <v>14.7</v>
      </c>
      <c r="I311" s="466">
        <f t="shared" si="33"/>
        <v>4.7</v>
      </c>
      <c r="J311" s="467">
        <f t="shared" si="33"/>
        <v>4.5999999999999996</v>
      </c>
      <c r="K311" s="10">
        <f t="shared" si="33"/>
        <v>8.6999999999999993</v>
      </c>
      <c r="L311" s="222">
        <f t="shared" si="33"/>
        <v>8.34</v>
      </c>
      <c r="M311" s="466">
        <f t="shared" si="33"/>
        <v>26.8</v>
      </c>
      <c r="N311" s="467">
        <f t="shared" si="33"/>
        <v>27.4</v>
      </c>
      <c r="O311" s="598">
        <f t="shared" si="33"/>
        <v>97.8</v>
      </c>
      <c r="P311" s="482">
        <f t="shared" si="33"/>
        <v>114.5</v>
      </c>
      <c r="Q311" s="518">
        <f t="shared" si="33"/>
        <v>8.6999999999999993</v>
      </c>
      <c r="R311" s="484">
        <f t="shared" si="33"/>
        <v>214</v>
      </c>
      <c r="S311" s="485">
        <f t="shared" si="33"/>
        <v>0.39</v>
      </c>
      <c r="T311" s="486">
        <f t="shared" si="33"/>
        <v>890</v>
      </c>
      <c r="U311" s="83"/>
      <c r="V311" s="719" t="s">
        <v>336</v>
      </c>
      <c r="W311" s="720"/>
      <c r="X311" s="720"/>
      <c r="Y311" s="720"/>
      <c r="Z311" s="721"/>
    </row>
    <row r="312" spans="1:26" x14ac:dyDescent="0.2">
      <c r="A312" s="1109"/>
      <c r="B312" s="1044" t="s">
        <v>240</v>
      </c>
      <c r="C312" s="1044"/>
      <c r="D312" s="233"/>
      <c r="E312" s="234"/>
      <c r="F312" s="487">
        <f t="shared" ref="F312:S312" si="34">IF(COUNT(F280:F310)=0,"",MIN(F280:F310))</f>
        <v>3.8</v>
      </c>
      <c r="G312" s="11">
        <f t="shared" si="34"/>
        <v>8.4</v>
      </c>
      <c r="H312" s="223">
        <f t="shared" si="34"/>
        <v>8.6</v>
      </c>
      <c r="I312" s="12">
        <f t="shared" si="34"/>
        <v>2.7</v>
      </c>
      <c r="J312" s="225">
        <f t="shared" si="34"/>
        <v>2.5</v>
      </c>
      <c r="K312" s="11">
        <f t="shared" si="34"/>
        <v>7.87</v>
      </c>
      <c r="L312" s="223">
        <f t="shared" si="34"/>
        <v>7.91</v>
      </c>
      <c r="M312" s="12">
        <f t="shared" si="34"/>
        <v>23.1</v>
      </c>
      <c r="N312" s="225">
        <f t="shared" si="34"/>
        <v>23.2</v>
      </c>
      <c r="O312" s="606">
        <f t="shared" si="34"/>
        <v>85</v>
      </c>
      <c r="P312" s="489">
        <f t="shared" si="34"/>
        <v>97.8</v>
      </c>
      <c r="Q312" s="490">
        <f t="shared" si="34"/>
        <v>7</v>
      </c>
      <c r="R312" s="491">
        <f t="shared" si="34"/>
        <v>131</v>
      </c>
      <c r="S312" s="492">
        <f t="shared" si="34"/>
        <v>0.15</v>
      </c>
      <c r="T312" s="493"/>
      <c r="U312" s="83"/>
      <c r="V312" s="722"/>
      <c r="W312" s="892"/>
      <c r="X312" s="723"/>
      <c r="Y312" s="723"/>
      <c r="Z312" s="724"/>
    </row>
    <row r="313" spans="1:26" x14ac:dyDescent="0.2">
      <c r="A313" s="1109"/>
      <c r="B313" s="1044" t="s">
        <v>241</v>
      </c>
      <c r="C313" s="1044"/>
      <c r="D313" s="233"/>
      <c r="E313" s="235"/>
      <c r="F313" s="494">
        <f t="shared" ref="F313:S313" si="35">IF(COUNT(F280:F310)=0,"",AVERAGE(F280:F310))</f>
        <v>9.9064516129032274</v>
      </c>
      <c r="G313" s="309">
        <f t="shared" si="35"/>
        <v>11.274193548387096</v>
      </c>
      <c r="H313" s="510">
        <f t="shared" si="35"/>
        <v>11.503225806451615</v>
      </c>
      <c r="I313" s="511">
        <f t="shared" si="35"/>
        <v>3.7322580645161301</v>
      </c>
      <c r="J313" s="512">
        <f t="shared" si="35"/>
        <v>3.5483870967741935</v>
      </c>
      <c r="K313" s="309">
        <f t="shared" si="35"/>
        <v>8.3358064516129016</v>
      </c>
      <c r="L313" s="510">
        <f t="shared" si="35"/>
        <v>8.1525806451612883</v>
      </c>
      <c r="M313" s="511">
        <f t="shared" si="35"/>
        <v>24.71290322580645</v>
      </c>
      <c r="N313" s="512">
        <f t="shared" si="35"/>
        <v>24.861290322580651</v>
      </c>
      <c r="O313" s="647">
        <f t="shared" si="35"/>
        <v>91.324999999999989</v>
      </c>
      <c r="P313" s="733">
        <f t="shared" si="35"/>
        <v>104.81499999999998</v>
      </c>
      <c r="Q313" s="520">
        <f t="shared" si="35"/>
        <v>8.0999999999999979</v>
      </c>
      <c r="R313" s="521">
        <f t="shared" si="35"/>
        <v>169.55</v>
      </c>
      <c r="S313" s="522">
        <f t="shared" si="35"/>
        <v>0.252</v>
      </c>
      <c r="T313" s="523"/>
      <c r="U313" s="83"/>
      <c r="V313" s="722"/>
      <c r="W313" s="892"/>
      <c r="X313" s="723"/>
      <c r="Y313" s="723"/>
      <c r="Z313" s="724"/>
    </row>
    <row r="314" spans="1:26" ht="13.5" customHeight="1" x14ac:dyDescent="0.2">
      <c r="A314" s="1110"/>
      <c r="B314" s="1045" t="s">
        <v>242</v>
      </c>
      <c r="C314" s="1045"/>
      <c r="D314" s="496"/>
      <c r="E314" s="497">
        <f>SUM(E280:E310)</f>
        <v>0</v>
      </c>
      <c r="F314" s="236"/>
      <c r="G314" s="236"/>
      <c r="H314" s="388"/>
      <c r="I314" s="236"/>
      <c r="J314" s="388"/>
      <c r="K314" s="499"/>
      <c r="L314" s="500"/>
      <c r="M314" s="524"/>
      <c r="N314" s="525"/>
      <c r="O314" s="633"/>
      <c r="P314" s="504"/>
      <c r="Q314" s="527"/>
      <c r="R314" s="238"/>
      <c r="S314" s="239"/>
      <c r="T314" s="734">
        <f>SUM(T280:T310)</f>
        <v>11280</v>
      </c>
      <c r="U314" s="83"/>
      <c r="V314" s="588"/>
      <c r="W314" s="895"/>
      <c r="X314" s="590"/>
      <c r="Y314" s="591"/>
      <c r="Z314" s="592"/>
    </row>
    <row r="315" spans="1:26" ht="16.2" x14ac:dyDescent="0.2">
      <c r="A315" s="1103" t="s">
        <v>235</v>
      </c>
      <c r="B315" s="327">
        <v>45658</v>
      </c>
      <c r="C315" s="431" t="str">
        <f>IF(B315="","",IF(WEEKDAY(B315)=1,"(日)",IF(WEEKDAY(B315)=2,"(月)",IF(WEEKDAY(B315)=3,"(火)",IF(WEEKDAY(B315)=4,"(水)",IF(WEEKDAY(B315)=5,"(木)",IF(WEEKDAY(B315)=6,"(金)","(土)")))))))</f>
        <v>(水)</v>
      </c>
      <c r="D315" s="529" t="s">
        <v>400</v>
      </c>
      <c r="E315" s="464" t="s">
        <v>24</v>
      </c>
      <c r="F315" s="465">
        <v>8.9</v>
      </c>
      <c r="G315" s="10">
        <v>8.1999999999999993</v>
      </c>
      <c r="H315" s="467">
        <v>8.4</v>
      </c>
      <c r="I315" s="466">
        <v>3</v>
      </c>
      <c r="J315" s="222">
        <v>3.1</v>
      </c>
      <c r="K315" s="10">
        <v>8.6199999999999992</v>
      </c>
      <c r="L315" s="222">
        <v>8.2100000000000009</v>
      </c>
      <c r="M315" s="466">
        <v>26.9</v>
      </c>
      <c r="N315" s="467">
        <v>27.2</v>
      </c>
      <c r="O315" s="598" t="s">
        <v>24</v>
      </c>
      <c r="P315" s="482" t="s">
        <v>24</v>
      </c>
      <c r="Q315" s="518" t="s">
        <v>24</v>
      </c>
      <c r="R315" s="472" t="s">
        <v>24</v>
      </c>
      <c r="S315" s="530" t="s">
        <v>24</v>
      </c>
      <c r="T315" s="731">
        <v>810</v>
      </c>
      <c r="U315" s="83"/>
      <c r="V315" s="338" t="s">
        <v>286</v>
      </c>
      <c r="W315" s="342"/>
      <c r="X315" s="340">
        <v>45666</v>
      </c>
      <c r="Y315" s="345"/>
      <c r="Z315" s="346"/>
    </row>
    <row r="316" spans="1:26" x14ac:dyDescent="0.2">
      <c r="A316" s="1109"/>
      <c r="B316" s="328">
        <v>45659</v>
      </c>
      <c r="C316" s="432" t="str">
        <f t="shared" ref="C316:C345" si="36">IF(B316="","",IF(WEEKDAY(B316)=1,"(日)",IF(WEEKDAY(B316)=2,"(月)",IF(WEEKDAY(B316)=3,"(火)",IF(WEEKDAY(B316)=4,"(水)",IF(WEEKDAY(B316)=5,"(木)",IF(WEEKDAY(B316)=6,"(金)","(土)")))))))</f>
        <v>(木)</v>
      </c>
      <c r="D316" s="549" t="s">
        <v>400</v>
      </c>
      <c r="E316" s="197" t="s">
        <v>24</v>
      </c>
      <c r="F316" s="550">
        <v>8.1999999999999993</v>
      </c>
      <c r="G316" s="121">
        <v>8</v>
      </c>
      <c r="H316" s="551">
        <v>8.3000000000000007</v>
      </c>
      <c r="I316" s="552">
        <v>2.8</v>
      </c>
      <c r="J316" s="553">
        <v>2.9</v>
      </c>
      <c r="K316" s="121">
        <v>8.6300000000000008</v>
      </c>
      <c r="L316" s="553">
        <v>8.1999999999999993</v>
      </c>
      <c r="M316" s="552">
        <v>26.9</v>
      </c>
      <c r="N316" s="554">
        <v>27.2</v>
      </c>
      <c r="O316" s="699" t="s">
        <v>24</v>
      </c>
      <c r="P316" s="415" t="s">
        <v>24</v>
      </c>
      <c r="Q316" s="557" t="s">
        <v>24</v>
      </c>
      <c r="R316" s="558" t="s">
        <v>24</v>
      </c>
      <c r="S316" s="559" t="s">
        <v>24</v>
      </c>
      <c r="T316" s="738">
        <v>810</v>
      </c>
      <c r="U316" s="83"/>
      <c r="V316" s="343" t="s">
        <v>2</v>
      </c>
      <c r="W316" s="344" t="s">
        <v>305</v>
      </c>
      <c r="X316" s="370">
        <v>10.3</v>
      </c>
      <c r="Y316" s="370"/>
      <c r="Z316" s="462"/>
    </row>
    <row r="317" spans="1:26" x14ac:dyDescent="0.2">
      <c r="A317" s="1109"/>
      <c r="B317" s="328">
        <v>45660</v>
      </c>
      <c r="C317" s="432" t="str">
        <f t="shared" si="36"/>
        <v>(金)</v>
      </c>
      <c r="D317" s="531" t="s">
        <v>401</v>
      </c>
      <c r="E317" s="474" t="s">
        <v>24</v>
      </c>
      <c r="F317" s="475">
        <v>6.4</v>
      </c>
      <c r="G317" s="11">
        <v>8</v>
      </c>
      <c r="H317" s="225">
        <v>8.1999999999999993</v>
      </c>
      <c r="I317" s="12">
        <v>2.7</v>
      </c>
      <c r="J317" s="223">
        <v>3.2</v>
      </c>
      <c r="K317" s="11">
        <v>8.64</v>
      </c>
      <c r="L317" s="223">
        <v>8.1999999999999993</v>
      </c>
      <c r="M317" s="12">
        <v>27</v>
      </c>
      <c r="N317" s="225">
        <v>27.3</v>
      </c>
      <c r="O317" s="606" t="s">
        <v>24</v>
      </c>
      <c r="P317" s="489" t="s">
        <v>24</v>
      </c>
      <c r="Q317" s="532" t="s">
        <v>24</v>
      </c>
      <c r="R317" s="478" t="s">
        <v>24</v>
      </c>
      <c r="S317" s="533" t="s">
        <v>24</v>
      </c>
      <c r="T317" s="564">
        <v>650</v>
      </c>
      <c r="U317" s="83"/>
      <c r="V317" s="4" t="s">
        <v>19</v>
      </c>
      <c r="W317" s="5" t="s">
        <v>20</v>
      </c>
      <c r="X317" s="40" t="s">
        <v>21</v>
      </c>
      <c r="Y317" s="245" t="s">
        <v>22</v>
      </c>
      <c r="Z317" s="242" t="s">
        <v>278</v>
      </c>
    </row>
    <row r="318" spans="1:26" x14ac:dyDescent="0.2">
      <c r="A318" s="1109"/>
      <c r="B318" s="328">
        <v>45661</v>
      </c>
      <c r="C318" s="432" t="str">
        <f t="shared" si="36"/>
        <v>(土)</v>
      </c>
      <c r="D318" s="531" t="s">
        <v>401</v>
      </c>
      <c r="E318" s="474" t="s">
        <v>24</v>
      </c>
      <c r="F318" s="475">
        <v>3.8</v>
      </c>
      <c r="G318" s="11">
        <v>8</v>
      </c>
      <c r="H318" s="225">
        <v>8.1999999999999993</v>
      </c>
      <c r="I318" s="12">
        <v>2.9</v>
      </c>
      <c r="J318" s="223">
        <v>3.1</v>
      </c>
      <c r="K318" s="11">
        <v>8.6199999999999992</v>
      </c>
      <c r="L318" s="223">
        <v>8.2799999999999994</v>
      </c>
      <c r="M318" s="12">
        <v>27.2</v>
      </c>
      <c r="N318" s="225">
        <v>27.4</v>
      </c>
      <c r="O318" s="606" t="s">
        <v>24</v>
      </c>
      <c r="P318" s="489" t="s">
        <v>24</v>
      </c>
      <c r="Q318" s="532" t="s">
        <v>24</v>
      </c>
      <c r="R318" s="478" t="s">
        <v>24</v>
      </c>
      <c r="S318" s="533" t="s">
        <v>24</v>
      </c>
      <c r="T318" s="564">
        <v>730</v>
      </c>
      <c r="U318" s="83"/>
      <c r="V318" s="2" t="s">
        <v>182</v>
      </c>
      <c r="W318" s="396" t="s">
        <v>11</v>
      </c>
      <c r="X318" s="301">
        <v>7.7</v>
      </c>
      <c r="Y318" s="246">
        <v>8</v>
      </c>
      <c r="Z318" s="277">
        <v>7.2</v>
      </c>
    </row>
    <row r="319" spans="1:26" x14ac:dyDescent="0.2">
      <c r="A319" s="1109"/>
      <c r="B319" s="328">
        <v>45662</v>
      </c>
      <c r="C319" s="432" t="str">
        <f t="shared" si="36"/>
        <v>(日)</v>
      </c>
      <c r="D319" s="531" t="s">
        <v>400</v>
      </c>
      <c r="E319" s="474" t="s">
        <v>24</v>
      </c>
      <c r="F319" s="475">
        <v>5.8</v>
      </c>
      <c r="G319" s="11">
        <v>7.7</v>
      </c>
      <c r="H319" s="225">
        <v>8</v>
      </c>
      <c r="I319" s="12">
        <v>3</v>
      </c>
      <c r="J319" s="223">
        <v>3.1</v>
      </c>
      <c r="K319" s="11">
        <v>8.6300000000000008</v>
      </c>
      <c r="L319" s="223">
        <v>8.26</v>
      </c>
      <c r="M319" s="12">
        <v>27.5</v>
      </c>
      <c r="N319" s="225">
        <v>27.8</v>
      </c>
      <c r="O319" s="606" t="s">
        <v>24</v>
      </c>
      <c r="P319" s="489" t="s">
        <v>24</v>
      </c>
      <c r="Q319" s="532" t="s">
        <v>24</v>
      </c>
      <c r="R319" s="478" t="s">
        <v>24</v>
      </c>
      <c r="S319" s="533" t="s">
        <v>24</v>
      </c>
      <c r="T319" s="564">
        <v>810</v>
      </c>
      <c r="U319" s="83"/>
      <c r="V319" s="3" t="s">
        <v>183</v>
      </c>
      <c r="W319" s="893" t="s">
        <v>184</v>
      </c>
      <c r="X319" s="302">
        <v>4.0999999999999996</v>
      </c>
      <c r="Y319" s="247">
        <v>3.9</v>
      </c>
      <c r="Z319" s="253">
        <v>6.2</v>
      </c>
    </row>
    <row r="320" spans="1:26" x14ac:dyDescent="0.2">
      <c r="A320" s="1109"/>
      <c r="B320" s="328">
        <v>45663</v>
      </c>
      <c r="C320" s="432" t="str">
        <f t="shared" si="36"/>
        <v>(月)</v>
      </c>
      <c r="D320" s="531" t="s">
        <v>401</v>
      </c>
      <c r="E320" s="474">
        <v>15.5</v>
      </c>
      <c r="F320" s="475">
        <v>6.9</v>
      </c>
      <c r="G320" s="11">
        <v>7.7</v>
      </c>
      <c r="H320" s="225">
        <v>8</v>
      </c>
      <c r="I320" s="12">
        <v>3.1</v>
      </c>
      <c r="J320" s="223">
        <v>3.3</v>
      </c>
      <c r="K320" s="11">
        <v>8.67</v>
      </c>
      <c r="L320" s="223">
        <v>8.31</v>
      </c>
      <c r="M320" s="12">
        <v>27.2</v>
      </c>
      <c r="N320" s="225">
        <v>27.7</v>
      </c>
      <c r="O320" s="606">
        <v>103</v>
      </c>
      <c r="P320" s="489">
        <v>119.5</v>
      </c>
      <c r="Q320" s="532">
        <v>9.1</v>
      </c>
      <c r="R320" s="478">
        <v>254</v>
      </c>
      <c r="S320" s="533">
        <v>0.33</v>
      </c>
      <c r="T320" s="564">
        <v>980</v>
      </c>
      <c r="U320" s="83"/>
      <c r="V320" s="3" t="s">
        <v>12</v>
      </c>
      <c r="W320" s="893"/>
      <c r="X320" s="302">
        <v>8.76</v>
      </c>
      <c r="Y320" s="247">
        <v>8.2899999999999991</v>
      </c>
      <c r="Z320" s="253">
        <v>8.4499999999999993</v>
      </c>
    </row>
    <row r="321" spans="1:26" x14ac:dyDescent="0.2">
      <c r="A321" s="1109"/>
      <c r="B321" s="328">
        <v>45664</v>
      </c>
      <c r="C321" s="432" t="str">
        <f t="shared" si="36"/>
        <v>(火)</v>
      </c>
      <c r="D321" s="531" t="s">
        <v>401</v>
      </c>
      <c r="E321" s="474" t="s">
        <v>24</v>
      </c>
      <c r="F321" s="475">
        <v>10.5</v>
      </c>
      <c r="G321" s="11">
        <v>7.7</v>
      </c>
      <c r="H321" s="225">
        <v>8</v>
      </c>
      <c r="I321" s="12">
        <v>3.1</v>
      </c>
      <c r="J321" s="223">
        <v>3.4</v>
      </c>
      <c r="K321" s="11">
        <v>8.69</v>
      </c>
      <c r="L321" s="223">
        <v>8.31</v>
      </c>
      <c r="M321" s="12">
        <v>27.6</v>
      </c>
      <c r="N321" s="225">
        <v>27.9</v>
      </c>
      <c r="O321" s="606">
        <v>103.4</v>
      </c>
      <c r="P321" s="489">
        <v>118.5</v>
      </c>
      <c r="Q321" s="532">
        <v>9</v>
      </c>
      <c r="R321" s="478">
        <v>246</v>
      </c>
      <c r="S321" s="533">
        <v>0.27</v>
      </c>
      <c r="T321" s="564">
        <v>890</v>
      </c>
      <c r="U321" s="83"/>
      <c r="V321" s="3" t="s">
        <v>185</v>
      </c>
      <c r="W321" s="893" t="s">
        <v>13</v>
      </c>
      <c r="X321" s="302">
        <v>27.6</v>
      </c>
      <c r="Y321" s="247">
        <v>28</v>
      </c>
      <c r="Z321" s="253">
        <v>30.3</v>
      </c>
    </row>
    <row r="322" spans="1:26" x14ac:dyDescent="0.2">
      <c r="A322" s="1109"/>
      <c r="B322" s="328">
        <v>45665</v>
      </c>
      <c r="C322" s="432" t="str">
        <f t="shared" si="36"/>
        <v>(水)</v>
      </c>
      <c r="D322" s="531" t="s">
        <v>400</v>
      </c>
      <c r="E322" s="474" t="s">
        <v>24</v>
      </c>
      <c r="F322" s="475">
        <v>9.3000000000000007</v>
      </c>
      <c r="G322" s="11">
        <v>7.7</v>
      </c>
      <c r="H322" s="225">
        <v>8</v>
      </c>
      <c r="I322" s="12">
        <v>3.7</v>
      </c>
      <c r="J322" s="223">
        <v>3.4</v>
      </c>
      <c r="K322" s="11">
        <v>8.74</v>
      </c>
      <c r="L322" s="223">
        <v>8.31</v>
      </c>
      <c r="M322" s="12">
        <v>27.6</v>
      </c>
      <c r="N322" s="225">
        <v>27.9</v>
      </c>
      <c r="O322" s="606">
        <v>104.9</v>
      </c>
      <c r="P322" s="489">
        <v>120.1</v>
      </c>
      <c r="Q322" s="532">
        <v>9.1999999999999993</v>
      </c>
      <c r="R322" s="478">
        <v>276</v>
      </c>
      <c r="S322" s="533">
        <v>0.26</v>
      </c>
      <c r="T322" s="564">
        <v>1220</v>
      </c>
      <c r="U322" s="83"/>
      <c r="V322" s="3" t="s">
        <v>186</v>
      </c>
      <c r="W322" s="893" t="s">
        <v>313</v>
      </c>
      <c r="X322" s="280">
        <v>108.4</v>
      </c>
      <c r="Y322" s="248">
        <v>104.9</v>
      </c>
      <c r="Z322" s="257">
        <v>120.3</v>
      </c>
    </row>
    <row r="323" spans="1:26" x14ac:dyDescent="0.2">
      <c r="A323" s="1109"/>
      <c r="B323" s="328">
        <v>45666</v>
      </c>
      <c r="C323" s="432" t="str">
        <f t="shared" si="36"/>
        <v>(木)</v>
      </c>
      <c r="D323" s="531" t="s">
        <v>400</v>
      </c>
      <c r="E323" s="474" t="s">
        <v>24</v>
      </c>
      <c r="F323" s="475">
        <v>10.3</v>
      </c>
      <c r="G323" s="11">
        <v>7.7</v>
      </c>
      <c r="H323" s="225">
        <v>8</v>
      </c>
      <c r="I323" s="12">
        <v>4.0999999999999996</v>
      </c>
      <c r="J323" s="223">
        <v>3.9</v>
      </c>
      <c r="K323" s="11">
        <v>8.76</v>
      </c>
      <c r="L323" s="223">
        <v>8.2899999999999991</v>
      </c>
      <c r="M323" s="12">
        <v>27.6</v>
      </c>
      <c r="N323" s="225">
        <v>28</v>
      </c>
      <c r="O323" s="606">
        <v>104.9</v>
      </c>
      <c r="P323" s="489">
        <v>120.5</v>
      </c>
      <c r="Q323" s="532">
        <v>9.1999999999999993</v>
      </c>
      <c r="R323" s="478">
        <v>261</v>
      </c>
      <c r="S323" s="533">
        <v>0.26</v>
      </c>
      <c r="T323" s="564">
        <v>1300</v>
      </c>
      <c r="U323" s="83"/>
      <c r="V323" s="3" t="s">
        <v>187</v>
      </c>
      <c r="W323" s="893" t="s">
        <v>313</v>
      </c>
      <c r="X323" s="280">
        <v>116.3</v>
      </c>
      <c r="Y323" s="248">
        <v>120.5</v>
      </c>
      <c r="Z323" s="257">
        <v>131.1</v>
      </c>
    </row>
    <row r="324" spans="1:26" x14ac:dyDescent="0.2">
      <c r="A324" s="1109"/>
      <c r="B324" s="328">
        <v>45667</v>
      </c>
      <c r="C324" s="432" t="str">
        <f t="shared" si="36"/>
        <v>(金)</v>
      </c>
      <c r="D324" s="531" t="s">
        <v>400</v>
      </c>
      <c r="E324" s="474" t="s">
        <v>24</v>
      </c>
      <c r="F324" s="475">
        <v>6.6</v>
      </c>
      <c r="G324" s="11">
        <v>7.5</v>
      </c>
      <c r="H324" s="225">
        <v>7.8</v>
      </c>
      <c r="I324" s="12">
        <v>4.0999999999999996</v>
      </c>
      <c r="J324" s="223">
        <v>4.0999999999999996</v>
      </c>
      <c r="K324" s="11">
        <v>8.77</v>
      </c>
      <c r="L324" s="223">
        <v>8.31</v>
      </c>
      <c r="M324" s="12">
        <v>27.7</v>
      </c>
      <c r="N324" s="225">
        <v>28</v>
      </c>
      <c r="O324" s="606">
        <v>104.9</v>
      </c>
      <c r="P324" s="489">
        <v>119.5</v>
      </c>
      <c r="Q324" s="532">
        <v>9.5</v>
      </c>
      <c r="R324" s="478">
        <v>217</v>
      </c>
      <c r="S324" s="533">
        <v>0.36</v>
      </c>
      <c r="T324" s="564">
        <v>980</v>
      </c>
      <c r="U324" s="83"/>
      <c r="V324" s="3" t="s">
        <v>188</v>
      </c>
      <c r="W324" s="893" t="s">
        <v>313</v>
      </c>
      <c r="X324" s="251">
        <v>80.8</v>
      </c>
      <c r="Y324" s="248">
        <v>82.2</v>
      </c>
      <c r="Z324" s="257">
        <v>88</v>
      </c>
    </row>
    <row r="325" spans="1:26" x14ac:dyDescent="0.2">
      <c r="A325" s="1109"/>
      <c r="B325" s="328">
        <v>45668</v>
      </c>
      <c r="C325" s="432" t="str">
        <f t="shared" si="36"/>
        <v>(土)</v>
      </c>
      <c r="D325" s="531" t="s">
        <v>400</v>
      </c>
      <c r="E325" s="474" t="s">
        <v>24</v>
      </c>
      <c r="F325" s="475">
        <v>8.1999999999999993</v>
      </c>
      <c r="G325" s="11">
        <v>7.4</v>
      </c>
      <c r="H325" s="225">
        <v>7.6</v>
      </c>
      <c r="I325" s="12">
        <v>4</v>
      </c>
      <c r="J325" s="223">
        <v>4.2</v>
      </c>
      <c r="K325" s="11">
        <v>8.75</v>
      </c>
      <c r="L325" s="223">
        <v>8.25</v>
      </c>
      <c r="M325" s="12">
        <v>27.6</v>
      </c>
      <c r="N325" s="225">
        <v>27.6</v>
      </c>
      <c r="O325" s="606" t="s">
        <v>24</v>
      </c>
      <c r="P325" s="489" t="s">
        <v>24</v>
      </c>
      <c r="Q325" s="532" t="s">
        <v>24</v>
      </c>
      <c r="R325" s="478" t="s">
        <v>24</v>
      </c>
      <c r="S325" s="533" t="s">
        <v>24</v>
      </c>
      <c r="T325" s="564">
        <v>1380</v>
      </c>
      <c r="U325" s="83"/>
      <c r="V325" s="3" t="s">
        <v>189</v>
      </c>
      <c r="W325" s="893" t="s">
        <v>313</v>
      </c>
      <c r="X325" s="251">
        <v>35.5</v>
      </c>
      <c r="Y325" s="248">
        <v>38.299999999999997</v>
      </c>
      <c r="Z325" s="257">
        <v>43.1</v>
      </c>
    </row>
    <row r="326" spans="1:26" x14ac:dyDescent="0.2">
      <c r="A326" s="1109"/>
      <c r="B326" s="328">
        <v>45669</v>
      </c>
      <c r="C326" s="432" t="str">
        <f t="shared" si="36"/>
        <v>(日)</v>
      </c>
      <c r="D326" s="531" t="s">
        <v>401</v>
      </c>
      <c r="E326" s="474" t="s">
        <v>24</v>
      </c>
      <c r="F326" s="475">
        <v>3.2</v>
      </c>
      <c r="G326" s="11">
        <v>7.3</v>
      </c>
      <c r="H326" s="225">
        <v>7.4</v>
      </c>
      <c r="I326" s="12">
        <v>3.8</v>
      </c>
      <c r="J326" s="223">
        <v>4.4000000000000004</v>
      </c>
      <c r="K326" s="11">
        <v>8.75</v>
      </c>
      <c r="L326" s="223">
        <v>8.26</v>
      </c>
      <c r="M326" s="12">
        <v>27.7</v>
      </c>
      <c r="N326" s="225">
        <v>28.2</v>
      </c>
      <c r="O326" s="606" t="s">
        <v>24</v>
      </c>
      <c r="P326" s="489" t="s">
        <v>24</v>
      </c>
      <c r="Q326" s="532" t="s">
        <v>24</v>
      </c>
      <c r="R326" s="478" t="s">
        <v>24</v>
      </c>
      <c r="S326" s="533" t="s">
        <v>24</v>
      </c>
      <c r="T326" s="564">
        <v>1300</v>
      </c>
      <c r="U326" s="83"/>
      <c r="V326" s="3" t="s">
        <v>190</v>
      </c>
      <c r="W326" s="893" t="s">
        <v>313</v>
      </c>
      <c r="X326" s="251">
        <v>8.9</v>
      </c>
      <c r="Y326" s="249">
        <v>9.1999999999999993</v>
      </c>
      <c r="Z326" s="278">
        <v>9.6999999999999993</v>
      </c>
    </row>
    <row r="327" spans="1:26" x14ac:dyDescent="0.2">
      <c r="A327" s="1109"/>
      <c r="B327" s="328">
        <v>45670</v>
      </c>
      <c r="C327" s="432" t="str">
        <f t="shared" si="36"/>
        <v>(月)</v>
      </c>
      <c r="D327" s="531" t="s">
        <v>400</v>
      </c>
      <c r="E327" s="474" t="s">
        <v>24</v>
      </c>
      <c r="F327" s="475">
        <v>9.1999999999999993</v>
      </c>
      <c r="G327" s="11">
        <v>7.3</v>
      </c>
      <c r="H327" s="225">
        <v>7.5</v>
      </c>
      <c r="I327" s="12">
        <v>4.4000000000000004</v>
      </c>
      <c r="J327" s="223">
        <v>4.5999999999999996</v>
      </c>
      <c r="K327" s="11">
        <v>8.74</v>
      </c>
      <c r="L327" s="223">
        <v>8.2200000000000006</v>
      </c>
      <c r="M327" s="12">
        <v>27.9</v>
      </c>
      <c r="N327" s="225">
        <v>27.9</v>
      </c>
      <c r="O327" s="606" t="s">
        <v>24</v>
      </c>
      <c r="P327" s="489" t="s">
        <v>24</v>
      </c>
      <c r="Q327" s="532" t="s">
        <v>24</v>
      </c>
      <c r="R327" s="478" t="s">
        <v>24</v>
      </c>
      <c r="S327" s="533" t="s">
        <v>24</v>
      </c>
      <c r="T327" s="564">
        <v>1380</v>
      </c>
      <c r="U327" s="83"/>
      <c r="V327" s="3" t="s">
        <v>191</v>
      </c>
      <c r="W327" s="893" t="s">
        <v>313</v>
      </c>
      <c r="X327" s="251">
        <v>260</v>
      </c>
      <c r="Y327" s="250">
        <v>261</v>
      </c>
      <c r="Z327" s="279">
        <v>300</v>
      </c>
    </row>
    <row r="328" spans="1:26" x14ac:dyDescent="0.2">
      <c r="A328" s="1109"/>
      <c r="B328" s="328">
        <v>45671</v>
      </c>
      <c r="C328" s="432" t="str">
        <f t="shared" si="36"/>
        <v>(火)</v>
      </c>
      <c r="D328" s="531" t="s">
        <v>400</v>
      </c>
      <c r="E328" s="474" t="s">
        <v>24</v>
      </c>
      <c r="F328" s="475">
        <v>9.6999999999999993</v>
      </c>
      <c r="G328" s="11">
        <v>7</v>
      </c>
      <c r="H328" s="225">
        <v>7.4</v>
      </c>
      <c r="I328" s="12">
        <v>4.2</v>
      </c>
      <c r="J328" s="223">
        <v>4.5</v>
      </c>
      <c r="K328" s="11">
        <v>8.7799999999999994</v>
      </c>
      <c r="L328" s="223">
        <v>8.26</v>
      </c>
      <c r="M328" s="12">
        <v>27.9</v>
      </c>
      <c r="N328" s="225">
        <v>28.3</v>
      </c>
      <c r="O328" s="606">
        <v>106</v>
      </c>
      <c r="P328" s="489">
        <v>120.1</v>
      </c>
      <c r="Q328" s="532">
        <v>9.5</v>
      </c>
      <c r="R328" s="478">
        <v>207</v>
      </c>
      <c r="S328" s="533">
        <v>0.23</v>
      </c>
      <c r="T328" s="564">
        <v>1300</v>
      </c>
      <c r="U328" s="83"/>
      <c r="V328" s="3" t="s">
        <v>192</v>
      </c>
      <c r="W328" s="893" t="s">
        <v>313</v>
      </c>
      <c r="X328" s="251">
        <v>0.36</v>
      </c>
      <c r="Y328" s="14">
        <v>0.26</v>
      </c>
      <c r="Z328" s="255">
        <v>0.59</v>
      </c>
    </row>
    <row r="329" spans="1:26" x14ac:dyDescent="0.2">
      <c r="A329" s="1109"/>
      <c r="B329" s="328">
        <v>45672</v>
      </c>
      <c r="C329" s="432" t="str">
        <f t="shared" si="36"/>
        <v>(水)</v>
      </c>
      <c r="D329" s="531" t="s">
        <v>400</v>
      </c>
      <c r="E329" s="474" t="s">
        <v>24</v>
      </c>
      <c r="F329" s="475">
        <v>12.1</v>
      </c>
      <c r="G329" s="11">
        <v>7.1</v>
      </c>
      <c r="H329" s="225">
        <v>7.5</v>
      </c>
      <c r="I329" s="12">
        <v>4.3</v>
      </c>
      <c r="J329" s="223">
        <v>4.5999999999999996</v>
      </c>
      <c r="K329" s="11">
        <v>8.85</v>
      </c>
      <c r="L329" s="223">
        <v>8.34</v>
      </c>
      <c r="M329" s="12">
        <v>27.9</v>
      </c>
      <c r="N329" s="225">
        <v>28.4</v>
      </c>
      <c r="O329" s="606">
        <v>106.2</v>
      </c>
      <c r="P329" s="489">
        <v>120.3</v>
      </c>
      <c r="Q329" s="532">
        <v>9.6</v>
      </c>
      <c r="R329" s="478">
        <v>196</v>
      </c>
      <c r="S329" s="533">
        <v>0.31</v>
      </c>
      <c r="T329" s="564">
        <v>1540</v>
      </c>
      <c r="U329" s="95"/>
      <c r="V329" s="3" t="s">
        <v>14</v>
      </c>
      <c r="W329" s="893" t="s">
        <v>313</v>
      </c>
      <c r="X329" s="251">
        <v>3.4</v>
      </c>
      <c r="Y329" s="252">
        <v>3.4</v>
      </c>
      <c r="Z329" s="253">
        <v>4.4000000000000004</v>
      </c>
    </row>
    <row r="330" spans="1:26" x14ac:dyDescent="0.2">
      <c r="A330" s="1109"/>
      <c r="B330" s="328">
        <v>45673</v>
      </c>
      <c r="C330" s="432" t="str">
        <f t="shared" si="36"/>
        <v>(木)</v>
      </c>
      <c r="D330" s="531" t="s">
        <v>400</v>
      </c>
      <c r="E330" s="474" t="s">
        <v>24</v>
      </c>
      <c r="F330" s="475">
        <v>4.9000000000000004</v>
      </c>
      <c r="G330" s="11">
        <v>7.2</v>
      </c>
      <c r="H330" s="225">
        <v>7.5</v>
      </c>
      <c r="I330" s="12">
        <v>4.9000000000000004</v>
      </c>
      <c r="J330" s="223">
        <v>5.2</v>
      </c>
      <c r="K330" s="11">
        <v>8.81</v>
      </c>
      <c r="L330" s="223">
        <v>8.2899999999999991</v>
      </c>
      <c r="M330" s="12">
        <v>28</v>
      </c>
      <c r="N330" s="225">
        <v>28.4</v>
      </c>
      <c r="O330" s="606">
        <v>107.3</v>
      </c>
      <c r="P330" s="489">
        <v>119.1</v>
      </c>
      <c r="Q330" s="532">
        <v>9.6</v>
      </c>
      <c r="R330" s="478">
        <v>223</v>
      </c>
      <c r="S330" s="533">
        <v>0.25</v>
      </c>
      <c r="T330" s="564">
        <v>1790</v>
      </c>
      <c r="U330" s="83"/>
      <c r="V330" s="3" t="s">
        <v>15</v>
      </c>
      <c r="W330" s="893" t="s">
        <v>313</v>
      </c>
      <c r="X330" s="275">
        <v>1.3</v>
      </c>
      <c r="Y330" s="252">
        <v>1.3</v>
      </c>
      <c r="Z330" s="253">
        <v>3.2</v>
      </c>
    </row>
    <row r="331" spans="1:26" x14ac:dyDescent="0.2">
      <c r="A331" s="1109"/>
      <c r="B331" s="328">
        <v>45674</v>
      </c>
      <c r="C331" s="432" t="str">
        <f t="shared" si="36"/>
        <v>(金)</v>
      </c>
      <c r="D331" s="531" t="s">
        <v>400</v>
      </c>
      <c r="E331" s="474" t="s">
        <v>24</v>
      </c>
      <c r="F331" s="475">
        <v>7.8</v>
      </c>
      <c r="G331" s="11">
        <v>7</v>
      </c>
      <c r="H331" s="225">
        <v>7.3</v>
      </c>
      <c r="I331" s="12">
        <v>4.5999999999999996</v>
      </c>
      <c r="J331" s="223">
        <v>5</v>
      </c>
      <c r="K331" s="11">
        <v>8.8800000000000008</v>
      </c>
      <c r="L331" s="223">
        <v>8.36</v>
      </c>
      <c r="M331" s="12">
        <v>28.1</v>
      </c>
      <c r="N331" s="225">
        <v>28.6</v>
      </c>
      <c r="O331" s="606">
        <v>108.2</v>
      </c>
      <c r="P331" s="489">
        <v>120.3</v>
      </c>
      <c r="Q331" s="532">
        <v>9.6</v>
      </c>
      <c r="R331" s="478">
        <v>206</v>
      </c>
      <c r="S331" s="533">
        <v>0.28999999999999998</v>
      </c>
      <c r="T331" s="564">
        <v>1630</v>
      </c>
      <c r="U331" s="83"/>
      <c r="V331" s="3" t="s">
        <v>193</v>
      </c>
      <c r="W331" s="893" t="s">
        <v>313</v>
      </c>
      <c r="X331" s="251">
        <v>13.3</v>
      </c>
      <c r="Y331" s="252">
        <v>13</v>
      </c>
      <c r="Z331" s="253">
        <v>12.7</v>
      </c>
    </row>
    <row r="332" spans="1:26" x14ac:dyDescent="0.2">
      <c r="A332" s="1109"/>
      <c r="B332" s="328">
        <v>45675</v>
      </c>
      <c r="C332" s="432" t="str">
        <f t="shared" si="36"/>
        <v>(土)</v>
      </c>
      <c r="D332" s="531" t="s">
        <v>400</v>
      </c>
      <c r="E332" s="474" t="s">
        <v>24</v>
      </c>
      <c r="F332" s="475">
        <v>5.0999999999999996</v>
      </c>
      <c r="G332" s="11">
        <v>6.9</v>
      </c>
      <c r="H332" s="225">
        <v>7.2</v>
      </c>
      <c r="I332" s="12">
        <v>5.3</v>
      </c>
      <c r="J332" s="223">
        <v>5.2</v>
      </c>
      <c r="K332" s="11">
        <v>8.85</v>
      </c>
      <c r="L332" s="223">
        <v>8.34</v>
      </c>
      <c r="M332" s="12">
        <v>28.4</v>
      </c>
      <c r="N332" s="225">
        <v>28.8</v>
      </c>
      <c r="O332" s="606" t="s">
        <v>24</v>
      </c>
      <c r="P332" s="489" t="s">
        <v>24</v>
      </c>
      <c r="Q332" s="532" t="s">
        <v>24</v>
      </c>
      <c r="R332" s="478" t="s">
        <v>24</v>
      </c>
      <c r="S332" s="533" t="s">
        <v>24</v>
      </c>
      <c r="T332" s="564">
        <v>1540</v>
      </c>
      <c r="U332" s="83"/>
      <c r="V332" s="3" t="s">
        <v>194</v>
      </c>
      <c r="W332" s="893" t="s">
        <v>313</v>
      </c>
      <c r="X332" s="267">
        <v>3.2000000000000001E-2</v>
      </c>
      <c r="Y332" s="254">
        <v>2.8000000000000001E-2</v>
      </c>
      <c r="Z332" s="255">
        <v>0.10100000000000001</v>
      </c>
    </row>
    <row r="333" spans="1:26" x14ac:dyDescent="0.2">
      <c r="A333" s="1109"/>
      <c r="B333" s="328">
        <v>45676</v>
      </c>
      <c r="C333" s="432" t="str">
        <f t="shared" si="36"/>
        <v>(日)</v>
      </c>
      <c r="D333" s="531" t="s">
        <v>400</v>
      </c>
      <c r="E333" s="474" t="s">
        <v>24</v>
      </c>
      <c r="F333" s="475">
        <v>3.8</v>
      </c>
      <c r="G333" s="11">
        <v>6.8</v>
      </c>
      <c r="H333" s="225">
        <v>7.1</v>
      </c>
      <c r="I333" s="12">
        <v>4.8</v>
      </c>
      <c r="J333" s="223">
        <v>5.5</v>
      </c>
      <c r="K333" s="11">
        <v>8.94</v>
      </c>
      <c r="L333" s="223">
        <v>8.3800000000000008</v>
      </c>
      <c r="M333" s="12">
        <v>28.2</v>
      </c>
      <c r="N333" s="225">
        <v>28.8</v>
      </c>
      <c r="O333" s="606" t="s">
        <v>24</v>
      </c>
      <c r="P333" s="489" t="s">
        <v>24</v>
      </c>
      <c r="Q333" s="532" t="s">
        <v>24</v>
      </c>
      <c r="R333" s="478" t="s">
        <v>24</v>
      </c>
      <c r="S333" s="533" t="s">
        <v>24</v>
      </c>
      <c r="T333" s="564">
        <v>1870</v>
      </c>
      <c r="U333" s="83"/>
      <c r="V333" s="3" t="s">
        <v>281</v>
      </c>
      <c r="W333" s="893" t="s">
        <v>313</v>
      </c>
      <c r="X333" s="251">
        <v>0.35</v>
      </c>
      <c r="Y333" s="254">
        <v>0.28000000000000003</v>
      </c>
      <c r="Z333" s="255">
        <v>0.27</v>
      </c>
    </row>
    <row r="334" spans="1:26" x14ac:dyDescent="0.2">
      <c r="A334" s="1109"/>
      <c r="B334" s="328">
        <v>45677</v>
      </c>
      <c r="C334" s="432" t="str">
        <f t="shared" si="36"/>
        <v>(月)</v>
      </c>
      <c r="D334" s="531" t="s">
        <v>401</v>
      </c>
      <c r="E334" s="474" t="s">
        <v>24</v>
      </c>
      <c r="F334" s="475">
        <v>9.9</v>
      </c>
      <c r="G334" s="11">
        <v>6.8</v>
      </c>
      <c r="H334" s="225">
        <v>7.2</v>
      </c>
      <c r="I334" s="12">
        <v>5.4</v>
      </c>
      <c r="J334" s="223">
        <v>5.4</v>
      </c>
      <c r="K334" s="11">
        <v>8.86</v>
      </c>
      <c r="L334" s="223">
        <v>8.2799999999999994</v>
      </c>
      <c r="M334" s="12">
        <v>28.4</v>
      </c>
      <c r="N334" s="225">
        <v>28.7</v>
      </c>
      <c r="O334" s="606">
        <v>108.4</v>
      </c>
      <c r="P334" s="489">
        <v>121.3</v>
      </c>
      <c r="Q334" s="532">
        <v>9.5</v>
      </c>
      <c r="R334" s="478">
        <v>213</v>
      </c>
      <c r="S334" s="533">
        <v>0.28000000000000003</v>
      </c>
      <c r="T334" s="564">
        <v>1870</v>
      </c>
      <c r="U334" s="83"/>
      <c r="V334" s="3" t="s">
        <v>195</v>
      </c>
      <c r="W334" s="893" t="s">
        <v>313</v>
      </c>
      <c r="X334" s="267">
        <v>0.71</v>
      </c>
      <c r="Y334" s="254">
        <v>0.66</v>
      </c>
      <c r="Z334" s="255">
        <v>0.92</v>
      </c>
    </row>
    <row r="335" spans="1:26" x14ac:dyDescent="0.2">
      <c r="A335" s="1109"/>
      <c r="B335" s="328">
        <v>45678</v>
      </c>
      <c r="C335" s="432" t="str">
        <f t="shared" si="36"/>
        <v>(火)</v>
      </c>
      <c r="D335" s="531" t="s">
        <v>401</v>
      </c>
      <c r="E335" s="474" t="s">
        <v>24</v>
      </c>
      <c r="F335" s="475">
        <v>9.8000000000000007</v>
      </c>
      <c r="G335" s="11">
        <v>6.9</v>
      </c>
      <c r="H335" s="225">
        <v>7.2</v>
      </c>
      <c r="I335" s="12">
        <v>5.8</v>
      </c>
      <c r="J335" s="223">
        <v>5.3</v>
      </c>
      <c r="K335" s="11">
        <v>8.8800000000000008</v>
      </c>
      <c r="L335" s="223">
        <v>8.36</v>
      </c>
      <c r="M335" s="12">
        <v>28.6</v>
      </c>
      <c r="N335" s="225">
        <v>29</v>
      </c>
      <c r="O335" s="606">
        <v>110.1</v>
      </c>
      <c r="P335" s="489">
        <v>121.9</v>
      </c>
      <c r="Q335" s="532">
        <v>9.8000000000000007</v>
      </c>
      <c r="R335" s="478">
        <v>203</v>
      </c>
      <c r="S335" s="533">
        <v>0.28999999999999998</v>
      </c>
      <c r="T335" s="564">
        <v>1870</v>
      </c>
      <c r="U335" s="83"/>
      <c r="V335" s="3" t="s">
        <v>196</v>
      </c>
      <c r="W335" s="893" t="s">
        <v>313</v>
      </c>
      <c r="X335" s="267">
        <v>8.6999999999999994E-2</v>
      </c>
      <c r="Y335" s="254">
        <v>6.8000000000000005E-2</v>
      </c>
      <c r="Z335" s="255">
        <v>0.13100000000000001</v>
      </c>
    </row>
    <row r="336" spans="1:26" x14ac:dyDescent="0.2">
      <c r="A336" s="1109"/>
      <c r="B336" s="328">
        <v>45679</v>
      </c>
      <c r="C336" s="432" t="str">
        <f t="shared" si="36"/>
        <v>(水)</v>
      </c>
      <c r="D336" s="531" t="s">
        <v>400</v>
      </c>
      <c r="E336" s="474" t="s">
        <v>24</v>
      </c>
      <c r="F336" s="475">
        <v>9.6999999999999993</v>
      </c>
      <c r="G336" s="11">
        <v>7</v>
      </c>
      <c r="H336" s="225">
        <v>7.3</v>
      </c>
      <c r="I336" s="12">
        <v>5</v>
      </c>
      <c r="J336" s="223">
        <v>5.8</v>
      </c>
      <c r="K336" s="11">
        <v>8.8800000000000008</v>
      </c>
      <c r="L336" s="223">
        <v>8.26</v>
      </c>
      <c r="M336" s="12">
        <v>28.5</v>
      </c>
      <c r="N336" s="225">
        <v>29.1</v>
      </c>
      <c r="O336" s="606">
        <v>109.3</v>
      </c>
      <c r="P336" s="489">
        <v>123.1</v>
      </c>
      <c r="Q336" s="532">
        <v>10</v>
      </c>
      <c r="R336" s="478">
        <v>216</v>
      </c>
      <c r="S336" s="533">
        <v>0.26</v>
      </c>
      <c r="T336" s="564">
        <v>1950</v>
      </c>
      <c r="U336" s="83"/>
      <c r="V336" s="3" t="s">
        <v>197</v>
      </c>
      <c r="W336" s="893" t="s">
        <v>313</v>
      </c>
      <c r="X336" s="275">
        <v>23.4</v>
      </c>
      <c r="Y336" s="252">
        <v>26.9</v>
      </c>
      <c r="Z336" s="253">
        <v>24.6</v>
      </c>
    </row>
    <row r="337" spans="1:26" x14ac:dyDescent="0.2">
      <c r="A337" s="1109"/>
      <c r="B337" s="328">
        <v>45680</v>
      </c>
      <c r="C337" s="432" t="str">
        <f t="shared" si="36"/>
        <v>(木)</v>
      </c>
      <c r="D337" s="531" t="s">
        <v>401</v>
      </c>
      <c r="E337" s="474" t="s">
        <v>24</v>
      </c>
      <c r="F337" s="475">
        <v>7.5</v>
      </c>
      <c r="G337" s="11">
        <v>7.1</v>
      </c>
      <c r="H337" s="225">
        <v>7.4</v>
      </c>
      <c r="I337" s="12">
        <v>4.5999999999999996</v>
      </c>
      <c r="J337" s="223">
        <v>5</v>
      </c>
      <c r="K337" s="11">
        <v>9.0399999999999991</v>
      </c>
      <c r="L337" s="223">
        <v>8.42</v>
      </c>
      <c r="M337" s="12">
        <v>28.5</v>
      </c>
      <c r="N337" s="225">
        <v>29</v>
      </c>
      <c r="O337" s="606">
        <v>110.4</v>
      </c>
      <c r="P337" s="489">
        <v>122.9</v>
      </c>
      <c r="Q337" s="532">
        <v>9.8000000000000007</v>
      </c>
      <c r="R337" s="478">
        <v>202</v>
      </c>
      <c r="S337" s="533">
        <v>0.28000000000000003</v>
      </c>
      <c r="T337" s="564">
        <v>2280</v>
      </c>
      <c r="U337" s="83"/>
      <c r="V337" s="3" t="s">
        <v>17</v>
      </c>
      <c r="W337" s="893" t="s">
        <v>313</v>
      </c>
      <c r="X337" s="251">
        <v>24.2</v>
      </c>
      <c r="Y337" s="252">
        <v>22.7</v>
      </c>
      <c r="Z337" s="253">
        <v>33.4</v>
      </c>
    </row>
    <row r="338" spans="1:26" x14ac:dyDescent="0.2">
      <c r="A338" s="1109"/>
      <c r="B338" s="328">
        <v>45681</v>
      </c>
      <c r="C338" s="432" t="str">
        <f t="shared" si="36"/>
        <v>(金)</v>
      </c>
      <c r="D338" s="531" t="s">
        <v>401</v>
      </c>
      <c r="E338" s="474" t="s">
        <v>24</v>
      </c>
      <c r="F338" s="475">
        <v>8.5</v>
      </c>
      <c r="G338" s="11">
        <v>7.2</v>
      </c>
      <c r="H338" s="225">
        <v>7.5</v>
      </c>
      <c r="I338" s="12">
        <v>5.2</v>
      </c>
      <c r="J338" s="223">
        <v>5.0999999999999996</v>
      </c>
      <c r="K338" s="11">
        <v>9.02</v>
      </c>
      <c r="L338" s="223">
        <v>8.25</v>
      </c>
      <c r="M338" s="12">
        <v>28.7</v>
      </c>
      <c r="N338" s="225">
        <v>29.2</v>
      </c>
      <c r="O338" s="606">
        <v>105.1</v>
      </c>
      <c r="P338" s="489">
        <v>124.9</v>
      </c>
      <c r="Q338" s="532">
        <v>9.6</v>
      </c>
      <c r="R338" s="478">
        <v>239</v>
      </c>
      <c r="S338" s="533">
        <v>0.22</v>
      </c>
      <c r="T338" s="564">
        <v>2760</v>
      </c>
      <c r="U338" s="83"/>
      <c r="V338" s="3" t="s">
        <v>198</v>
      </c>
      <c r="W338" s="893" t="s">
        <v>184</v>
      </c>
      <c r="X338" s="251">
        <v>6</v>
      </c>
      <c r="Y338" s="256">
        <v>6</v>
      </c>
      <c r="Z338" s="257">
        <v>11</v>
      </c>
    </row>
    <row r="339" spans="1:26" x14ac:dyDescent="0.2">
      <c r="A339" s="1109"/>
      <c r="B339" s="328">
        <v>45682</v>
      </c>
      <c r="C339" s="432" t="str">
        <f t="shared" si="36"/>
        <v>(土)</v>
      </c>
      <c r="D339" s="531" t="s">
        <v>401</v>
      </c>
      <c r="E339" s="474" t="s">
        <v>24</v>
      </c>
      <c r="F339" s="475">
        <v>5.7</v>
      </c>
      <c r="G339" s="11">
        <v>7.2</v>
      </c>
      <c r="H339" s="225">
        <v>7.4</v>
      </c>
      <c r="I339" s="12">
        <v>4.8</v>
      </c>
      <c r="J339" s="223">
        <v>5.0999999999999996</v>
      </c>
      <c r="K339" s="11">
        <v>8.92</v>
      </c>
      <c r="L339" s="223">
        <v>8.16</v>
      </c>
      <c r="M339" s="12">
        <v>26.8</v>
      </c>
      <c r="N339" s="225">
        <v>28.6</v>
      </c>
      <c r="O339" s="606" t="s">
        <v>24</v>
      </c>
      <c r="P339" s="489" t="s">
        <v>24</v>
      </c>
      <c r="Q339" s="532" t="s">
        <v>24</v>
      </c>
      <c r="R339" s="478" t="s">
        <v>24</v>
      </c>
      <c r="S339" s="533" t="s">
        <v>24</v>
      </c>
      <c r="T339" s="564">
        <v>2360</v>
      </c>
      <c r="U339" s="83"/>
      <c r="V339" s="3" t="s">
        <v>199</v>
      </c>
      <c r="W339" s="893" t="s">
        <v>313</v>
      </c>
      <c r="X339" s="251">
        <v>5</v>
      </c>
      <c r="Y339" s="256">
        <v>5</v>
      </c>
      <c r="Z339" s="257">
        <v>8</v>
      </c>
    </row>
    <row r="340" spans="1:26" x14ac:dyDescent="0.2">
      <c r="A340" s="1109"/>
      <c r="B340" s="328">
        <v>45683</v>
      </c>
      <c r="C340" s="432" t="str">
        <f t="shared" si="36"/>
        <v>(日)</v>
      </c>
      <c r="D340" s="531" t="s">
        <v>400</v>
      </c>
      <c r="E340" s="474" t="s">
        <v>24</v>
      </c>
      <c r="F340" s="475">
        <v>7.3</v>
      </c>
      <c r="G340" s="11">
        <v>7.1</v>
      </c>
      <c r="H340" s="225">
        <v>7.4</v>
      </c>
      <c r="I340" s="12">
        <v>4.5</v>
      </c>
      <c r="J340" s="223">
        <v>4.9000000000000004</v>
      </c>
      <c r="K340" s="11">
        <v>9</v>
      </c>
      <c r="L340" s="223">
        <v>8.33</v>
      </c>
      <c r="M340" s="12">
        <v>28.3</v>
      </c>
      <c r="N340" s="225">
        <v>29.1</v>
      </c>
      <c r="O340" s="606" t="s">
        <v>24</v>
      </c>
      <c r="P340" s="489" t="s">
        <v>24</v>
      </c>
      <c r="Q340" s="532" t="s">
        <v>24</v>
      </c>
      <c r="R340" s="478" t="s">
        <v>24</v>
      </c>
      <c r="S340" s="533" t="s">
        <v>24</v>
      </c>
      <c r="T340" s="564">
        <v>2600</v>
      </c>
      <c r="U340" s="83"/>
      <c r="V340" s="3"/>
      <c r="W340" s="893"/>
      <c r="X340" s="294"/>
      <c r="Y340" s="295"/>
      <c r="Z340" s="296"/>
    </row>
    <row r="341" spans="1:26" x14ac:dyDescent="0.2">
      <c r="A341" s="1109"/>
      <c r="B341" s="328">
        <v>45684</v>
      </c>
      <c r="C341" s="432" t="str">
        <f t="shared" si="36"/>
        <v>(月)</v>
      </c>
      <c r="D341" s="531" t="s">
        <v>400</v>
      </c>
      <c r="E341" s="474" t="s">
        <v>24</v>
      </c>
      <c r="F341" s="475">
        <v>7.9</v>
      </c>
      <c r="G341" s="11">
        <v>7.1</v>
      </c>
      <c r="H341" s="225">
        <v>7.4</v>
      </c>
      <c r="I341" s="12">
        <v>4.0999999999999996</v>
      </c>
      <c r="J341" s="223">
        <v>4.7</v>
      </c>
      <c r="K341" s="11">
        <v>8.9700000000000006</v>
      </c>
      <c r="L341" s="223">
        <v>8.27</v>
      </c>
      <c r="M341" s="12">
        <v>28.3</v>
      </c>
      <c r="N341" s="225">
        <v>29.2</v>
      </c>
      <c r="O341" s="606">
        <v>107.4</v>
      </c>
      <c r="P341" s="489">
        <v>124.5</v>
      </c>
      <c r="Q341" s="532">
        <v>9.6999999999999993</v>
      </c>
      <c r="R341" s="478">
        <v>242</v>
      </c>
      <c r="S341" s="533">
        <v>0.19</v>
      </c>
      <c r="T341" s="564">
        <v>2680</v>
      </c>
      <c r="U341" s="95"/>
      <c r="V341" s="3"/>
      <c r="W341" s="893"/>
      <c r="X341" s="294"/>
      <c r="Y341" s="295"/>
      <c r="Z341" s="296"/>
    </row>
    <row r="342" spans="1:26" ht="13.5" customHeight="1" x14ac:dyDescent="0.2">
      <c r="A342" s="1109"/>
      <c r="B342" s="328">
        <v>45685</v>
      </c>
      <c r="C342" s="432" t="str">
        <f t="shared" si="36"/>
        <v>(火)</v>
      </c>
      <c r="D342" s="549" t="s">
        <v>400</v>
      </c>
      <c r="E342" s="197" t="s">
        <v>24</v>
      </c>
      <c r="F342" s="550">
        <v>9.8000000000000007</v>
      </c>
      <c r="G342" s="121">
        <v>7.1</v>
      </c>
      <c r="H342" s="551">
        <v>7.5</v>
      </c>
      <c r="I342" s="552">
        <v>4.4000000000000004</v>
      </c>
      <c r="J342" s="553">
        <v>4.8</v>
      </c>
      <c r="K342" s="121">
        <v>8.94</v>
      </c>
      <c r="L342" s="553">
        <v>8.1999999999999993</v>
      </c>
      <c r="M342" s="552">
        <v>28.6</v>
      </c>
      <c r="N342" s="551">
        <v>29.4</v>
      </c>
      <c r="O342" s="700">
        <v>106.8</v>
      </c>
      <c r="P342" s="415">
        <v>124.3</v>
      </c>
      <c r="Q342" s="557">
        <v>9.6</v>
      </c>
      <c r="R342" s="558">
        <v>202</v>
      </c>
      <c r="S342" s="559">
        <v>0.22</v>
      </c>
      <c r="T342" s="738">
        <v>2720</v>
      </c>
      <c r="U342" s="83"/>
      <c r="V342" s="291"/>
      <c r="W342" s="344"/>
      <c r="X342" s="297"/>
      <c r="Y342" s="298"/>
      <c r="Z342" s="299"/>
    </row>
    <row r="343" spans="1:26" x14ac:dyDescent="0.2">
      <c r="A343" s="1109"/>
      <c r="B343" s="328">
        <v>45686</v>
      </c>
      <c r="C343" s="432" t="str">
        <f t="shared" si="36"/>
        <v>(水)</v>
      </c>
      <c r="D343" s="531" t="s">
        <v>400</v>
      </c>
      <c r="E343" s="474" t="s">
        <v>24</v>
      </c>
      <c r="F343" s="475">
        <v>9.1999999999999993</v>
      </c>
      <c r="G343" s="11">
        <v>7.4</v>
      </c>
      <c r="H343" s="225">
        <v>7.6</v>
      </c>
      <c r="I343" s="12">
        <v>4.4000000000000004</v>
      </c>
      <c r="J343" s="223">
        <v>4.5</v>
      </c>
      <c r="K343" s="11">
        <v>8.9499999999999993</v>
      </c>
      <c r="L343" s="223">
        <v>8.26</v>
      </c>
      <c r="M343" s="12">
        <v>28.7</v>
      </c>
      <c r="N343" s="225">
        <v>29.4</v>
      </c>
      <c r="O343" s="606">
        <v>107.6</v>
      </c>
      <c r="P343" s="489">
        <v>122.9</v>
      </c>
      <c r="Q343" s="532">
        <v>9.8000000000000007</v>
      </c>
      <c r="R343" s="478">
        <v>238</v>
      </c>
      <c r="S343" s="533">
        <v>0.2</v>
      </c>
      <c r="T343" s="564">
        <v>2190</v>
      </c>
      <c r="U343" s="83"/>
      <c r="V343" s="9" t="s">
        <v>23</v>
      </c>
      <c r="W343" s="82" t="s">
        <v>24</v>
      </c>
      <c r="X343" s="1"/>
      <c r="Y343" s="1"/>
      <c r="Z343" s="333" t="s">
        <v>24</v>
      </c>
    </row>
    <row r="344" spans="1:26" x14ac:dyDescent="0.2">
      <c r="A344" s="1109"/>
      <c r="B344" s="328">
        <v>45687</v>
      </c>
      <c r="C344" s="432" t="str">
        <f t="shared" si="36"/>
        <v>(木)</v>
      </c>
      <c r="D344" s="531" t="s">
        <v>400</v>
      </c>
      <c r="E344" s="474" t="s">
        <v>24</v>
      </c>
      <c r="F344" s="475">
        <v>9.5</v>
      </c>
      <c r="G344" s="11">
        <v>7.4</v>
      </c>
      <c r="H344" s="225">
        <v>7.6</v>
      </c>
      <c r="I344" s="12">
        <v>3.9</v>
      </c>
      <c r="J344" s="223">
        <v>4.2</v>
      </c>
      <c r="K344" s="11">
        <v>8.93</v>
      </c>
      <c r="L344" s="223">
        <v>8.23</v>
      </c>
      <c r="M344" s="12">
        <v>27.5</v>
      </c>
      <c r="N344" s="225">
        <v>28.4</v>
      </c>
      <c r="O344" s="606">
        <v>107.8</v>
      </c>
      <c r="P344" s="489">
        <v>122.9</v>
      </c>
      <c r="Q344" s="532">
        <v>9.8000000000000007</v>
      </c>
      <c r="R344" s="478">
        <v>229</v>
      </c>
      <c r="S344" s="533">
        <v>0.21</v>
      </c>
      <c r="T344" s="564">
        <v>2390</v>
      </c>
      <c r="U344" s="83"/>
      <c r="V344" s="719" t="s">
        <v>302</v>
      </c>
      <c r="W344" s="720"/>
      <c r="X344" s="720"/>
      <c r="Y344" s="720"/>
      <c r="Z344" s="721"/>
    </row>
    <row r="345" spans="1:26" x14ac:dyDescent="0.2">
      <c r="A345" s="1109"/>
      <c r="B345" s="328">
        <v>45688</v>
      </c>
      <c r="C345" s="432" t="str">
        <f t="shared" si="36"/>
        <v>(金)</v>
      </c>
      <c r="D345" s="473" t="s">
        <v>400</v>
      </c>
      <c r="E345" s="474" t="s">
        <v>24</v>
      </c>
      <c r="F345" s="475">
        <v>8.9</v>
      </c>
      <c r="G345" s="11">
        <v>7.2</v>
      </c>
      <c r="H345" s="223">
        <v>7.4</v>
      </c>
      <c r="I345" s="12">
        <v>3.5</v>
      </c>
      <c r="J345" s="225">
        <v>3.7</v>
      </c>
      <c r="K345" s="11">
        <v>8.91</v>
      </c>
      <c r="L345" s="223">
        <v>8.17</v>
      </c>
      <c r="M345" s="12">
        <v>28.9</v>
      </c>
      <c r="N345" s="225">
        <v>29.5</v>
      </c>
      <c r="O345" s="606">
        <v>107.4</v>
      </c>
      <c r="P345" s="489">
        <v>123.3</v>
      </c>
      <c r="Q345" s="532">
        <v>9.9</v>
      </c>
      <c r="R345" s="478">
        <v>249</v>
      </c>
      <c r="S345" s="533">
        <v>0.18</v>
      </c>
      <c r="T345" s="739">
        <v>2440</v>
      </c>
      <c r="U345" s="83"/>
      <c r="V345" s="1016" t="s">
        <v>470</v>
      </c>
      <c r="W345" s="720"/>
      <c r="X345" s="720"/>
      <c r="Y345" s="720"/>
      <c r="Z345" s="721"/>
    </row>
    <row r="346" spans="1:26" x14ac:dyDescent="0.2">
      <c r="A346" s="1109"/>
      <c r="B346" s="1043" t="s">
        <v>239</v>
      </c>
      <c r="C346" s="1043"/>
      <c r="D346" s="479"/>
      <c r="E346" s="464">
        <f>MAX(E315:E345)</f>
        <v>15.5</v>
      </c>
      <c r="F346" s="480">
        <f t="shared" ref="F346:T346" si="37">IF(COUNT(F315:F345)=0,"",MAX(F315:F345))</f>
        <v>12.1</v>
      </c>
      <c r="G346" s="10">
        <f t="shared" si="37"/>
        <v>8.1999999999999993</v>
      </c>
      <c r="H346" s="222">
        <f t="shared" si="37"/>
        <v>8.4</v>
      </c>
      <c r="I346" s="466">
        <f t="shared" si="37"/>
        <v>5.8</v>
      </c>
      <c r="J346" s="467">
        <f t="shared" si="37"/>
        <v>5.8</v>
      </c>
      <c r="K346" s="10">
        <f t="shared" si="37"/>
        <v>9.0399999999999991</v>
      </c>
      <c r="L346" s="222">
        <f t="shared" si="37"/>
        <v>8.42</v>
      </c>
      <c r="M346" s="466">
        <f t="shared" si="37"/>
        <v>28.9</v>
      </c>
      <c r="N346" s="467">
        <f t="shared" si="37"/>
        <v>29.5</v>
      </c>
      <c r="O346" s="598">
        <f t="shared" si="37"/>
        <v>110.4</v>
      </c>
      <c r="P346" s="482">
        <f t="shared" si="37"/>
        <v>124.9</v>
      </c>
      <c r="Q346" s="518">
        <f t="shared" si="37"/>
        <v>10</v>
      </c>
      <c r="R346" s="484">
        <f t="shared" si="37"/>
        <v>276</v>
      </c>
      <c r="S346" s="485">
        <f t="shared" si="37"/>
        <v>0.36</v>
      </c>
      <c r="T346" s="486">
        <f t="shared" si="37"/>
        <v>2760</v>
      </c>
      <c r="U346" s="83"/>
      <c r="V346" s="1017" t="s">
        <v>336</v>
      </c>
      <c r="W346" s="720"/>
      <c r="X346" s="720"/>
      <c r="Y346" s="720"/>
      <c r="Z346" s="721"/>
    </row>
    <row r="347" spans="1:26" x14ac:dyDescent="0.2">
      <c r="A347" s="1109"/>
      <c r="B347" s="1044" t="s">
        <v>240</v>
      </c>
      <c r="C347" s="1044"/>
      <c r="D347" s="233"/>
      <c r="E347" s="234"/>
      <c r="F347" s="487">
        <f t="shared" ref="F347:S347" si="38">IF(COUNT(F315:F345)=0,"",MIN(F315:F345))</f>
        <v>3.2</v>
      </c>
      <c r="G347" s="11">
        <f t="shared" si="38"/>
        <v>6.8</v>
      </c>
      <c r="H347" s="223">
        <f t="shared" si="38"/>
        <v>7.1</v>
      </c>
      <c r="I347" s="12">
        <f t="shared" si="38"/>
        <v>2.7</v>
      </c>
      <c r="J347" s="225">
        <f t="shared" si="38"/>
        <v>2.9</v>
      </c>
      <c r="K347" s="11">
        <f t="shared" si="38"/>
        <v>8.6199999999999992</v>
      </c>
      <c r="L347" s="223">
        <f t="shared" si="38"/>
        <v>8.16</v>
      </c>
      <c r="M347" s="12">
        <f t="shared" si="38"/>
        <v>26.8</v>
      </c>
      <c r="N347" s="225">
        <f t="shared" si="38"/>
        <v>27.2</v>
      </c>
      <c r="O347" s="606">
        <f t="shared" si="38"/>
        <v>103</v>
      </c>
      <c r="P347" s="489">
        <f t="shared" si="38"/>
        <v>118.5</v>
      </c>
      <c r="Q347" s="490">
        <f t="shared" si="38"/>
        <v>9</v>
      </c>
      <c r="R347" s="491">
        <f t="shared" si="38"/>
        <v>196</v>
      </c>
      <c r="S347" s="492">
        <f t="shared" si="38"/>
        <v>0.18</v>
      </c>
      <c r="T347" s="493"/>
      <c r="U347" s="83"/>
      <c r="V347" s="722"/>
      <c r="W347" s="892"/>
      <c r="X347" s="723"/>
      <c r="Y347" s="723"/>
      <c r="Z347" s="724"/>
    </row>
    <row r="348" spans="1:26" x14ac:dyDescent="0.2">
      <c r="A348" s="1109"/>
      <c r="B348" s="1044" t="s">
        <v>241</v>
      </c>
      <c r="C348" s="1044"/>
      <c r="D348" s="416"/>
      <c r="E348" s="235"/>
      <c r="F348" s="494">
        <f t="shared" ref="F348:S348" si="39">IF(COUNT(F315:F345)=0,"",AVERAGE(F315:F345))</f>
        <v>7.8838709677419363</v>
      </c>
      <c r="G348" s="309">
        <f t="shared" si="39"/>
        <v>7.3451612903225802</v>
      </c>
      <c r="H348" s="510">
        <f t="shared" si="39"/>
        <v>7.6225806451612899</v>
      </c>
      <c r="I348" s="511">
        <f t="shared" si="39"/>
        <v>4.1419354838709683</v>
      </c>
      <c r="J348" s="512">
        <f t="shared" si="39"/>
        <v>4.3612903225806452</v>
      </c>
      <c r="K348" s="309">
        <f t="shared" si="39"/>
        <v>8.8199999999999985</v>
      </c>
      <c r="L348" s="510">
        <f t="shared" si="39"/>
        <v>8.2764516129032248</v>
      </c>
      <c r="M348" s="511">
        <f t="shared" si="39"/>
        <v>27.893548387096772</v>
      </c>
      <c r="N348" s="512">
        <f t="shared" si="39"/>
        <v>28.387096774193552</v>
      </c>
      <c r="O348" s="647">
        <f t="shared" si="39"/>
        <v>106.79473684210525</v>
      </c>
      <c r="P348" s="733">
        <f t="shared" si="39"/>
        <v>121.57368421052634</v>
      </c>
      <c r="Q348" s="520">
        <f t="shared" si="39"/>
        <v>9.568421052631578</v>
      </c>
      <c r="R348" s="521">
        <f t="shared" si="39"/>
        <v>227.31578947368422</v>
      </c>
      <c r="S348" s="522">
        <f t="shared" si="39"/>
        <v>0.25736842105263158</v>
      </c>
      <c r="T348" s="523"/>
      <c r="U348" s="83"/>
      <c r="V348" s="722"/>
      <c r="W348" s="892"/>
      <c r="X348" s="723"/>
      <c r="Y348" s="723"/>
      <c r="Z348" s="724"/>
    </row>
    <row r="349" spans="1:26" x14ac:dyDescent="0.2">
      <c r="A349" s="1110"/>
      <c r="B349" s="1045" t="s">
        <v>242</v>
      </c>
      <c r="C349" s="1045"/>
      <c r="D349" s="394"/>
      <c r="E349" s="497">
        <f>SUM(E315:E345)</f>
        <v>15.5</v>
      </c>
      <c r="F349" s="236"/>
      <c r="G349" s="236"/>
      <c r="H349" s="388"/>
      <c r="I349" s="236"/>
      <c r="J349" s="388"/>
      <c r="K349" s="499"/>
      <c r="L349" s="500"/>
      <c r="M349" s="524"/>
      <c r="N349" s="525"/>
      <c r="O349" s="633"/>
      <c r="P349" s="504"/>
      <c r="Q349" s="527"/>
      <c r="R349" s="238"/>
      <c r="S349" s="239"/>
      <c r="T349" s="734">
        <f>SUM(T315:T345)</f>
        <v>51020</v>
      </c>
      <c r="U349" s="83"/>
      <c r="V349" s="588"/>
      <c r="W349" s="895"/>
      <c r="X349" s="590"/>
      <c r="Y349" s="593"/>
      <c r="Z349" s="594"/>
    </row>
    <row r="350" spans="1:26" ht="16.2" x14ac:dyDescent="0.2">
      <c r="A350" s="1103" t="s">
        <v>251</v>
      </c>
      <c r="B350" s="327">
        <v>45689</v>
      </c>
      <c r="C350" s="431" t="str">
        <f>IF(B350="","",IF(WEEKDAY(B350)=1,"(日)",IF(WEEKDAY(B350)=2,"(月)",IF(WEEKDAY(B350)=3,"(火)",IF(WEEKDAY(B350)=4,"(水)",IF(WEEKDAY(B350)=5,"(木)",IF(WEEKDAY(B350)=6,"(金)","(土)")))))))</f>
        <v>(土)</v>
      </c>
      <c r="D350" s="529" t="s">
        <v>400</v>
      </c>
      <c r="E350" s="464" t="s">
        <v>24</v>
      </c>
      <c r="F350" s="465">
        <v>6.5</v>
      </c>
      <c r="G350" s="10">
        <v>7.2</v>
      </c>
      <c r="H350" s="560">
        <v>7.4</v>
      </c>
      <c r="I350" s="466">
        <v>2.8</v>
      </c>
      <c r="J350" s="480">
        <v>3.5</v>
      </c>
      <c r="K350" s="10">
        <v>8.94</v>
      </c>
      <c r="L350" s="480">
        <v>8.3000000000000007</v>
      </c>
      <c r="M350" s="466">
        <v>28.8</v>
      </c>
      <c r="N350" s="560">
        <v>28.7</v>
      </c>
      <c r="O350" s="481" t="s">
        <v>24</v>
      </c>
      <c r="P350" s="482" t="s">
        <v>24</v>
      </c>
      <c r="Q350" s="483" t="s">
        <v>24</v>
      </c>
      <c r="R350" s="472" t="s">
        <v>24</v>
      </c>
      <c r="S350" s="530" t="s">
        <v>24</v>
      </c>
      <c r="T350" s="731">
        <v>2280</v>
      </c>
      <c r="U350" s="83"/>
      <c r="V350" s="338" t="s">
        <v>286</v>
      </c>
      <c r="W350" s="342"/>
      <c r="X350" s="340">
        <v>45694</v>
      </c>
      <c r="Y350" s="345"/>
      <c r="Z350" s="346"/>
    </row>
    <row r="351" spans="1:26" x14ac:dyDescent="0.2">
      <c r="A351" s="1104"/>
      <c r="B351" s="389">
        <v>45690</v>
      </c>
      <c r="C351" s="432" t="str">
        <f t="shared" ref="C351:C377" si="40">IF(B351="","",IF(WEEKDAY(B351)=1,"(日)",IF(WEEKDAY(B351)=2,"(月)",IF(WEEKDAY(B351)=3,"(火)",IF(WEEKDAY(B351)=4,"(水)",IF(WEEKDAY(B351)=5,"(木)",IF(WEEKDAY(B351)=6,"(金)","(土)")))))))</f>
        <v>(日)</v>
      </c>
      <c r="D351" s="531" t="s">
        <v>402</v>
      </c>
      <c r="E351" s="474">
        <v>8</v>
      </c>
      <c r="F351" s="475">
        <v>4.0999999999999996</v>
      </c>
      <c r="G351" s="11">
        <v>7.2</v>
      </c>
      <c r="H351" s="244">
        <v>7.4</v>
      </c>
      <c r="I351" s="12">
        <v>3.1</v>
      </c>
      <c r="J351" s="487">
        <v>3.6</v>
      </c>
      <c r="K351" s="11">
        <v>8.84</v>
      </c>
      <c r="L351" s="487">
        <v>8.1999999999999993</v>
      </c>
      <c r="M351" s="12">
        <v>28.7</v>
      </c>
      <c r="N351" s="244">
        <v>29.3</v>
      </c>
      <c r="O351" s="488" t="s">
        <v>24</v>
      </c>
      <c r="P351" s="489" t="s">
        <v>24</v>
      </c>
      <c r="Q351" s="561" t="s">
        <v>24</v>
      </c>
      <c r="R351" s="478" t="s">
        <v>24</v>
      </c>
      <c r="S351" s="533" t="s">
        <v>24</v>
      </c>
      <c r="T351" s="564">
        <v>1950</v>
      </c>
      <c r="U351" s="83"/>
      <c r="V351" s="343" t="s">
        <v>2</v>
      </c>
      <c r="W351" s="344" t="s">
        <v>305</v>
      </c>
      <c r="X351" s="355">
        <v>6.3</v>
      </c>
      <c r="Y351" s="355"/>
      <c r="Z351" s="348"/>
    </row>
    <row r="352" spans="1:26" x14ac:dyDescent="0.2">
      <c r="A352" s="1104"/>
      <c r="B352" s="389">
        <v>45691</v>
      </c>
      <c r="C352" s="432" t="str">
        <f t="shared" si="40"/>
        <v>(月)</v>
      </c>
      <c r="D352" s="531" t="s">
        <v>401</v>
      </c>
      <c r="E352" s="474" t="s">
        <v>24</v>
      </c>
      <c r="F352" s="475">
        <v>6.6</v>
      </c>
      <c r="G352" s="11">
        <v>7.2</v>
      </c>
      <c r="H352" s="244">
        <v>7.5</v>
      </c>
      <c r="I352" s="12">
        <v>2.7</v>
      </c>
      <c r="J352" s="487">
        <v>3.2</v>
      </c>
      <c r="K352" s="11">
        <v>8.85</v>
      </c>
      <c r="L352" s="487">
        <v>8.2100000000000009</v>
      </c>
      <c r="M352" s="12">
        <v>29.1</v>
      </c>
      <c r="N352" s="225">
        <v>29.6</v>
      </c>
      <c r="O352" s="488">
        <v>108.4</v>
      </c>
      <c r="P352" s="489">
        <v>127.1</v>
      </c>
      <c r="Q352" s="561">
        <v>9.6</v>
      </c>
      <c r="R352" s="478">
        <v>247</v>
      </c>
      <c r="S352" s="533">
        <v>0.2</v>
      </c>
      <c r="T352" s="564">
        <v>1870</v>
      </c>
      <c r="U352" s="83"/>
      <c r="V352" s="4" t="s">
        <v>19</v>
      </c>
      <c r="W352" s="5" t="s">
        <v>20</v>
      </c>
      <c r="X352" s="40" t="s">
        <v>21</v>
      </c>
      <c r="Y352" s="245" t="s">
        <v>22</v>
      </c>
      <c r="Z352" s="242" t="s">
        <v>278</v>
      </c>
    </row>
    <row r="353" spans="1:26" x14ac:dyDescent="0.2">
      <c r="A353" s="1104"/>
      <c r="B353" s="389">
        <v>45692</v>
      </c>
      <c r="C353" s="432" t="str">
        <f t="shared" si="40"/>
        <v>(火)</v>
      </c>
      <c r="D353" s="531" t="s">
        <v>400</v>
      </c>
      <c r="E353" s="474" t="s">
        <v>24</v>
      </c>
      <c r="F353" s="475">
        <v>8.8000000000000007</v>
      </c>
      <c r="G353" s="11">
        <v>7.2</v>
      </c>
      <c r="H353" s="225">
        <v>7.5</v>
      </c>
      <c r="I353" s="12">
        <v>2.2999999999999998</v>
      </c>
      <c r="J353" s="487">
        <v>2.8</v>
      </c>
      <c r="K353" s="11">
        <v>8.8800000000000008</v>
      </c>
      <c r="L353" s="487">
        <v>8.2799999999999994</v>
      </c>
      <c r="M353" s="12">
        <v>29.2</v>
      </c>
      <c r="N353" s="225">
        <v>29.7</v>
      </c>
      <c r="O353" s="606">
        <v>108.2</v>
      </c>
      <c r="P353" s="489">
        <v>126.3</v>
      </c>
      <c r="Q353" s="561">
        <v>9.6</v>
      </c>
      <c r="R353" s="478">
        <v>232</v>
      </c>
      <c r="S353" s="533">
        <v>0.25</v>
      </c>
      <c r="T353" s="564">
        <v>1710</v>
      </c>
      <c r="U353" s="83"/>
      <c r="V353" s="2" t="s">
        <v>182</v>
      </c>
      <c r="W353" s="396" t="s">
        <v>11</v>
      </c>
      <c r="X353" s="301">
        <v>7.1</v>
      </c>
      <c r="Y353" s="246">
        <v>7.4</v>
      </c>
      <c r="Z353" s="277">
        <v>5.5</v>
      </c>
    </row>
    <row r="354" spans="1:26" x14ac:dyDescent="0.2">
      <c r="A354" s="1104"/>
      <c r="B354" s="389">
        <v>45693</v>
      </c>
      <c r="C354" s="432" t="str">
        <f t="shared" si="40"/>
        <v>(水)</v>
      </c>
      <c r="D354" s="531" t="s">
        <v>400</v>
      </c>
      <c r="E354" s="474" t="s">
        <v>24</v>
      </c>
      <c r="F354" s="475">
        <v>5.8</v>
      </c>
      <c r="G354" s="11">
        <v>7.2</v>
      </c>
      <c r="H354" s="225">
        <v>7.5</v>
      </c>
      <c r="I354" s="12">
        <v>2.1</v>
      </c>
      <c r="J354" s="223">
        <v>2.4</v>
      </c>
      <c r="K354" s="11">
        <v>8.86</v>
      </c>
      <c r="L354" s="223">
        <v>8.2200000000000006</v>
      </c>
      <c r="M354" s="12">
        <v>29.2</v>
      </c>
      <c r="N354" s="225">
        <v>29.8</v>
      </c>
      <c r="O354" s="606">
        <v>108.4</v>
      </c>
      <c r="P354" s="489">
        <v>126.3</v>
      </c>
      <c r="Q354" s="561">
        <v>9.8000000000000007</v>
      </c>
      <c r="R354" s="478">
        <v>229</v>
      </c>
      <c r="S354" s="533">
        <v>0.25</v>
      </c>
      <c r="T354" s="564">
        <v>1790</v>
      </c>
      <c r="U354" s="83"/>
      <c r="V354" s="3" t="s">
        <v>183</v>
      </c>
      <c r="W354" s="893" t="s">
        <v>184</v>
      </c>
      <c r="X354" s="302">
        <v>2.1</v>
      </c>
      <c r="Y354" s="247">
        <v>2.4</v>
      </c>
      <c r="Z354" s="253">
        <v>2.4</v>
      </c>
    </row>
    <row r="355" spans="1:26" x14ac:dyDescent="0.2">
      <c r="A355" s="1104"/>
      <c r="B355" s="389">
        <v>45694</v>
      </c>
      <c r="C355" s="432" t="str">
        <f t="shared" si="40"/>
        <v>(木)</v>
      </c>
      <c r="D355" s="531" t="s">
        <v>400</v>
      </c>
      <c r="E355" s="474" t="s">
        <v>24</v>
      </c>
      <c r="F355" s="475">
        <v>6.3</v>
      </c>
      <c r="G355" s="11">
        <v>7.1</v>
      </c>
      <c r="H355" s="225">
        <v>7.4</v>
      </c>
      <c r="I355" s="12">
        <v>2.1</v>
      </c>
      <c r="J355" s="223">
        <v>2.4</v>
      </c>
      <c r="K355" s="11">
        <v>8.84</v>
      </c>
      <c r="L355" s="223">
        <v>8.18</v>
      </c>
      <c r="M355" s="12">
        <v>29.4</v>
      </c>
      <c r="N355" s="225">
        <v>29.9</v>
      </c>
      <c r="O355" s="606">
        <v>109.1</v>
      </c>
      <c r="P355" s="489">
        <v>126.5</v>
      </c>
      <c r="Q355" s="561">
        <v>9.6999999999999993</v>
      </c>
      <c r="R355" s="478">
        <v>235</v>
      </c>
      <c r="S355" s="533">
        <v>0.21</v>
      </c>
      <c r="T355" s="564">
        <v>1830</v>
      </c>
      <c r="U355" s="83"/>
      <c r="V355" s="3" t="s">
        <v>12</v>
      </c>
      <c r="W355" s="893"/>
      <c r="X355" s="302">
        <v>8.84</v>
      </c>
      <c r="Y355" s="247">
        <v>8.18</v>
      </c>
      <c r="Z355" s="253">
        <v>8.1</v>
      </c>
    </row>
    <row r="356" spans="1:26" x14ac:dyDescent="0.2">
      <c r="A356" s="1104"/>
      <c r="B356" s="389">
        <v>45695</v>
      </c>
      <c r="C356" s="432" t="str">
        <f t="shared" si="40"/>
        <v>(金)</v>
      </c>
      <c r="D356" s="531" t="s">
        <v>400</v>
      </c>
      <c r="E356" s="474" t="s">
        <v>24</v>
      </c>
      <c r="F356" s="475">
        <v>7.7</v>
      </c>
      <c r="G356" s="11">
        <v>7</v>
      </c>
      <c r="H356" s="225">
        <v>7.4</v>
      </c>
      <c r="I356" s="12">
        <v>1.9</v>
      </c>
      <c r="J356" s="223">
        <v>2.2000000000000002</v>
      </c>
      <c r="K356" s="11">
        <v>8.81</v>
      </c>
      <c r="L356" s="223">
        <v>8.18</v>
      </c>
      <c r="M356" s="12">
        <v>29.4</v>
      </c>
      <c r="N356" s="225">
        <v>29.9</v>
      </c>
      <c r="O356" s="606">
        <v>109.5</v>
      </c>
      <c r="P356" s="489">
        <v>124.9</v>
      </c>
      <c r="Q356" s="532">
        <v>9.8000000000000007</v>
      </c>
      <c r="R356" s="478">
        <v>249</v>
      </c>
      <c r="S356" s="533">
        <v>0.23</v>
      </c>
      <c r="T356" s="564">
        <v>1540</v>
      </c>
      <c r="U356" s="83"/>
      <c r="V356" s="3" t="s">
        <v>185</v>
      </c>
      <c r="W356" s="893" t="s">
        <v>13</v>
      </c>
      <c r="X356" s="302">
        <v>29.4</v>
      </c>
      <c r="Y356" s="247">
        <v>29.9</v>
      </c>
      <c r="Z356" s="253">
        <v>32.1</v>
      </c>
    </row>
    <row r="357" spans="1:26" x14ac:dyDescent="0.2">
      <c r="A357" s="1104"/>
      <c r="B357" s="389">
        <v>45696</v>
      </c>
      <c r="C357" s="432" t="str">
        <f t="shared" si="40"/>
        <v>(土)</v>
      </c>
      <c r="D357" s="531" t="s">
        <v>400</v>
      </c>
      <c r="E357" s="474" t="s">
        <v>24</v>
      </c>
      <c r="F357" s="475">
        <v>5.7</v>
      </c>
      <c r="G357" s="11">
        <v>7</v>
      </c>
      <c r="H357" s="225">
        <v>7.2</v>
      </c>
      <c r="I357" s="12">
        <v>1.8</v>
      </c>
      <c r="J357" s="223">
        <v>1.9</v>
      </c>
      <c r="K357" s="11">
        <v>8.75</v>
      </c>
      <c r="L357" s="223">
        <v>8.18</v>
      </c>
      <c r="M357" s="12">
        <v>29.3</v>
      </c>
      <c r="N357" s="225">
        <v>29.8</v>
      </c>
      <c r="O357" s="606" t="s">
        <v>24</v>
      </c>
      <c r="P357" s="489" t="s">
        <v>24</v>
      </c>
      <c r="Q357" s="532" t="s">
        <v>24</v>
      </c>
      <c r="R357" s="478" t="s">
        <v>24</v>
      </c>
      <c r="S357" s="533" t="s">
        <v>24</v>
      </c>
      <c r="T357" s="564">
        <v>1630</v>
      </c>
      <c r="U357" s="83"/>
      <c r="V357" s="3" t="s">
        <v>186</v>
      </c>
      <c r="W357" s="893" t="s">
        <v>313</v>
      </c>
      <c r="X357" s="280">
        <v>119.6</v>
      </c>
      <c r="Y357" s="248">
        <v>109.1</v>
      </c>
      <c r="Z357" s="257">
        <v>80</v>
      </c>
    </row>
    <row r="358" spans="1:26" x14ac:dyDescent="0.2">
      <c r="A358" s="1104"/>
      <c r="B358" s="389">
        <v>45697</v>
      </c>
      <c r="C358" s="432" t="str">
        <f t="shared" si="40"/>
        <v>(日)</v>
      </c>
      <c r="D358" s="531" t="s">
        <v>400</v>
      </c>
      <c r="E358" s="474" t="s">
        <v>24</v>
      </c>
      <c r="F358" s="475">
        <v>7.2</v>
      </c>
      <c r="G358" s="11">
        <v>6.8</v>
      </c>
      <c r="H358" s="225">
        <v>7.1</v>
      </c>
      <c r="I358" s="12">
        <v>1.8</v>
      </c>
      <c r="J358" s="223">
        <v>2</v>
      </c>
      <c r="K358" s="11">
        <v>8.7100000000000009</v>
      </c>
      <c r="L358" s="223">
        <v>8.15</v>
      </c>
      <c r="M358" s="12">
        <v>29.3</v>
      </c>
      <c r="N358" s="225">
        <v>29.9</v>
      </c>
      <c r="O358" s="606" t="s">
        <v>24</v>
      </c>
      <c r="P358" s="489" t="s">
        <v>24</v>
      </c>
      <c r="Q358" s="532" t="s">
        <v>24</v>
      </c>
      <c r="R358" s="478" t="s">
        <v>24</v>
      </c>
      <c r="S358" s="533" t="s">
        <v>24</v>
      </c>
      <c r="T358" s="564">
        <v>1380</v>
      </c>
      <c r="U358" s="83"/>
      <c r="V358" s="3" t="s">
        <v>187</v>
      </c>
      <c r="W358" s="893" t="s">
        <v>313</v>
      </c>
      <c r="X358" s="280">
        <v>126.3</v>
      </c>
      <c r="Y358" s="248">
        <v>126.5</v>
      </c>
      <c r="Z358" s="257">
        <v>137.1</v>
      </c>
    </row>
    <row r="359" spans="1:26" x14ac:dyDescent="0.2">
      <c r="A359" s="1104"/>
      <c r="B359" s="389">
        <v>45698</v>
      </c>
      <c r="C359" s="432" t="str">
        <f t="shared" si="40"/>
        <v>(月)</v>
      </c>
      <c r="D359" s="531" t="s">
        <v>400</v>
      </c>
      <c r="E359" s="474" t="s">
        <v>24</v>
      </c>
      <c r="F359" s="475">
        <v>6.8</v>
      </c>
      <c r="G359" s="11">
        <v>6.7</v>
      </c>
      <c r="H359" s="225">
        <v>7.1</v>
      </c>
      <c r="I359" s="12">
        <v>1.6</v>
      </c>
      <c r="J359" s="223">
        <v>1.8</v>
      </c>
      <c r="K359" s="11">
        <v>8.7200000000000006</v>
      </c>
      <c r="L359" s="223">
        <v>8.24</v>
      </c>
      <c r="M359" s="12">
        <v>29.8</v>
      </c>
      <c r="N359" s="225">
        <v>30</v>
      </c>
      <c r="O359" s="606">
        <v>111</v>
      </c>
      <c r="P359" s="489">
        <v>125.9</v>
      </c>
      <c r="Q359" s="532">
        <v>9.5</v>
      </c>
      <c r="R359" s="478">
        <v>225</v>
      </c>
      <c r="S359" s="533">
        <v>0.28000000000000003</v>
      </c>
      <c r="T359" s="564">
        <v>1220</v>
      </c>
      <c r="U359" s="83"/>
      <c r="V359" s="3" t="s">
        <v>188</v>
      </c>
      <c r="W359" s="893" t="s">
        <v>313</v>
      </c>
      <c r="X359" s="251">
        <v>85.2</v>
      </c>
      <c r="Y359" s="248">
        <v>87.8</v>
      </c>
      <c r="Z359" s="257">
        <v>93.8</v>
      </c>
    </row>
    <row r="360" spans="1:26" x14ac:dyDescent="0.2">
      <c r="A360" s="1104"/>
      <c r="B360" s="389">
        <v>45699</v>
      </c>
      <c r="C360" s="432" t="str">
        <f t="shared" si="40"/>
        <v>(火)</v>
      </c>
      <c r="D360" s="531" t="s">
        <v>400</v>
      </c>
      <c r="E360" s="474" t="s">
        <v>24</v>
      </c>
      <c r="F360" s="475">
        <v>7.2</v>
      </c>
      <c r="G360" s="11">
        <v>6.7</v>
      </c>
      <c r="H360" s="225">
        <v>7</v>
      </c>
      <c r="I360" s="12">
        <v>1.3</v>
      </c>
      <c r="J360" s="223">
        <v>1.5</v>
      </c>
      <c r="K360" s="11">
        <v>8.66</v>
      </c>
      <c r="L360" s="223">
        <v>8.19</v>
      </c>
      <c r="M360" s="12">
        <v>29.3</v>
      </c>
      <c r="N360" s="225">
        <v>29.6</v>
      </c>
      <c r="O360" s="606" t="s">
        <v>24</v>
      </c>
      <c r="P360" s="489" t="s">
        <v>24</v>
      </c>
      <c r="Q360" s="532" t="s">
        <v>24</v>
      </c>
      <c r="R360" s="478" t="s">
        <v>24</v>
      </c>
      <c r="S360" s="533" t="s">
        <v>24</v>
      </c>
      <c r="T360" s="564">
        <v>1220</v>
      </c>
      <c r="U360" s="83"/>
      <c r="V360" s="3" t="s">
        <v>189</v>
      </c>
      <c r="W360" s="893" t="s">
        <v>313</v>
      </c>
      <c r="X360" s="251">
        <v>41.1</v>
      </c>
      <c r="Y360" s="248">
        <v>38.700000000000003</v>
      </c>
      <c r="Z360" s="257">
        <v>43.3</v>
      </c>
    </row>
    <row r="361" spans="1:26" x14ac:dyDescent="0.2">
      <c r="A361" s="1104"/>
      <c r="B361" s="389">
        <v>45700</v>
      </c>
      <c r="C361" s="432" t="str">
        <f t="shared" si="40"/>
        <v>(水)</v>
      </c>
      <c r="D361" s="531" t="s">
        <v>400</v>
      </c>
      <c r="E361" s="474" t="s">
        <v>24</v>
      </c>
      <c r="F361" s="475">
        <v>5.8</v>
      </c>
      <c r="G361" s="11">
        <v>6.6</v>
      </c>
      <c r="H361" s="225">
        <v>7</v>
      </c>
      <c r="I361" s="12">
        <v>1.4</v>
      </c>
      <c r="J361" s="223">
        <v>1.4</v>
      </c>
      <c r="K361" s="11">
        <v>8.61</v>
      </c>
      <c r="L361" s="223">
        <v>8.14</v>
      </c>
      <c r="M361" s="12">
        <v>29.8</v>
      </c>
      <c r="N361" s="225">
        <v>30.2</v>
      </c>
      <c r="O361" s="606">
        <v>111.6</v>
      </c>
      <c r="P361" s="489">
        <v>128.1</v>
      </c>
      <c r="Q361" s="532">
        <v>9.8000000000000007</v>
      </c>
      <c r="R361" s="478">
        <v>209</v>
      </c>
      <c r="S361" s="533">
        <v>0.23</v>
      </c>
      <c r="T361" s="564">
        <v>910</v>
      </c>
      <c r="U361" s="83"/>
      <c r="V361" s="3" t="s">
        <v>190</v>
      </c>
      <c r="W361" s="893" t="s">
        <v>313</v>
      </c>
      <c r="X361" s="251">
        <v>9.6999999999999993</v>
      </c>
      <c r="Y361" s="249">
        <v>9.6999999999999993</v>
      </c>
      <c r="Z361" s="278">
        <v>9.8000000000000007</v>
      </c>
    </row>
    <row r="362" spans="1:26" x14ac:dyDescent="0.2">
      <c r="A362" s="1104"/>
      <c r="B362" s="389">
        <v>45701</v>
      </c>
      <c r="C362" s="432" t="str">
        <f t="shared" si="40"/>
        <v>(木)</v>
      </c>
      <c r="D362" s="531" t="s">
        <v>401</v>
      </c>
      <c r="E362" s="474">
        <v>1.5</v>
      </c>
      <c r="F362" s="475">
        <v>10.199999999999999</v>
      </c>
      <c r="G362" s="11">
        <v>7</v>
      </c>
      <c r="H362" s="225">
        <v>7.2</v>
      </c>
      <c r="I362" s="12">
        <v>1.5</v>
      </c>
      <c r="J362" s="223">
        <v>1.4</v>
      </c>
      <c r="K362" s="11">
        <v>8.5299999999999994</v>
      </c>
      <c r="L362" s="223">
        <v>8.24</v>
      </c>
      <c r="M362" s="12">
        <v>29.1</v>
      </c>
      <c r="N362" s="225">
        <v>29.5</v>
      </c>
      <c r="O362" s="606">
        <v>112.9</v>
      </c>
      <c r="P362" s="489">
        <v>126.3</v>
      </c>
      <c r="Q362" s="532">
        <v>9.8000000000000007</v>
      </c>
      <c r="R362" s="478">
        <v>214</v>
      </c>
      <c r="S362" s="533">
        <v>0.28999999999999998</v>
      </c>
      <c r="T362" s="564">
        <v>810</v>
      </c>
      <c r="U362" s="83"/>
      <c r="V362" s="3" t="s">
        <v>191</v>
      </c>
      <c r="W362" s="893" t="s">
        <v>313</v>
      </c>
      <c r="X362" s="251">
        <v>224</v>
      </c>
      <c r="Y362" s="250">
        <v>235</v>
      </c>
      <c r="Z362" s="279">
        <v>255</v>
      </c>
    </row>
    <row r="363" spans="1:26" x14ac:dyDescent="0.2">
      <c r="A363" s="1104"/>
      <c r="B363" s="389">
        <v>45702</v>
      </c>
      <c r="C363" s="432" t="str">
        <f t="shared" si="40"/>
        <v>(金)</v>
      </c>
      <c r="D363" s="531" t="s">
        <v>400</v>
      </c>
      <c r="E363" s="474" t="s">
        <v>24</v>
      </c>
      <c r="F363" s="475">
        <v>9.6</v>
      </c>
      <c r="G363" s="11">
        <v>7</v>
      </c>
      <c r="H363" s="225">
        <v>7.3</v>
      </c>
      <c r="I363" s="12">
        <v>1.5</v>
      </c>
      <c r="J363" s="223">
        <v>1.4</v>
      </c>
      <c r="K363" s="11">
        <v>8.51</v>
      </c>
      <c r="L363" s="223">
        <v>8.17</v>
      </c>
      <c r="M363" s="12">
        <v>29.5</v>
      </c>
      <c r="N363" s="225">
        <v>29.7</v>
      </c>
      <c r="O363" s="606">
        <v>113.7</v>
      </c>
      <c r="P363" s="489">
        <v>126.9</v>
      </c>
      <c r="Q363" s="532">
        <v>10</v>
      </c>
      <c r="R363" s="478">
        <v>216</v>
      </c>
      <c r="S363" s="533">
        <v>0.22</v>
      </c>
      <c r="T363" s="564">
        <v>730</v>
      </c>
      <c r="U363" s="83"/>
      <c r="V363" s="3" t="s">
        <v>192</v>
      </c>
      <c r="W363" s="893" t="s">
        <v>313</v>
      </c>
      <c r="X363" s="251">
        <v>0.17</v>
      </c>
      <c r="Y363" s="14">
        <v>0.21</v>
      </c>
      <c r="Z363" s="255">
        <v>0.49</v>
      </c>
    </row>
    <row r="364" spans="1:26" x14ac:dyDescent="0.2">
      <c r="A364" s="1104"/>
      <c r="B364" s="389">
        <v>45703</v>
      </c>
      <c r="C364" s="432" t="str">
        <f t="shared" si="40"/>
        <v>(土)</v>
      </c>
      <c r="D364" s="531" t="s">
        <v>400</v>
      </c>
      <c r="E364" s="474" t="s">
        <v>24</v>
      </c>
      <c r="F364" s="475">
        <v>9.6</v>
      </c>
      <c r="G364" s="11">
        <v>7.1</v>
      </c>
      <c r="H364" s="225">
        <v>7.4</v>
      </c>
      <c r="I364" s="12">
        <v>1.2</v>
      </c>
      <c r="J364" s="223">
        <v>1.2</v>
      </c>
      <c r="K364" s="11">
        <v>8.41</v>
      </c>
      <c r="L364" s="223">
        <v>8.19</v>
      </c>
      <c r="M364" s="12">
        <v>29.7</v>
      </c>
      <c r="N364" s="225">
        <v>30.2</v>
      </c>
      <c r="O364" s="606" t="s">
        <v>24</v>
      </c>
      <c r="P364" s="489" t="s">
        <v>24</v>
      </c>
      <c r="Q364" s="532" t="s">
        <v>24</v>
      </c>
      <c r="R364" s="478" t="s">
        <v>24</v>
      </c>
      <c r="S364" s="533" t="s">
        <v>24</v>
      </c>
      <c r="T364" s="564">
        <v>650</v>
      </c>
      <c r="U364" s="83"/>
      <c r="V364" s="3" t="s">
        <v>14</v>
      </c>
      <c r="W364" s="893" t="s">
        <v>313</v>
      </c>
      <c r="X364" s="251">
        <v>3.7</v>
      </c>
      <c r="Y364" s="252">
        <v>3.5</v>
      </c>
      <c r="Z364" s="253">
        <v>3.2</v>
      </c>
    </row>
    <row r="365" spans="1:26" x14ac:dyDescent="0.2">
      <c r="A365" s="1104"/>
      <c r="B365" s="389">
        <v>45704</v>
      </c>
      <c r="C365" s="432" t="str">
        <f t="shared" si="40"/>
        <v>(日)</v>
      </c>
      <c r="D365" s="531" t="s">
        <v>401</v>
      </c>
      <c r="E365" s="474">
        <v>0.5</v>
      </c>
      <c r="F365" s="475">
        <v>9.9</v>
      </c>
      <c r="G365" s="11">
        <v>7.1</v>
      </c>
      <c r="H365" s="225">
        <v>7.4</v>
      </c>
      <c r="I365" s="12">
        <v>1.3</v>
      </c>
      <c r="J365" s="223">
        <v>1.2</v>
      </c>
      <c r="K365" s="11">
        <v>8.42</v>
      </c>
      <c r="L365" s="223">
        <v>8.19</v>
      </c>
      <c r="M365" s="12">
        <v>29.9</v>
      </c>
      <c r="N365" s="225">
        <v>30.1</v>
      </c>
      <c r="O365" s="606" t="s">
        <v>24</v>
      </c>
      <c r="P365" s="489" t="s">
        <v>24</v>
      </c>
      <c r="Q365" s="532" t="s">
        <v>24</v>
      </c>
      <c r="R365" s="478" t="s">
        <v>24</v>
      </c>
      <c r="S365" s="533" t="s">
        <v>24</v>
      </c>
      <c r="T365" s="564">
        <v>650</v>
      </c>
      <c r="U365" s="83"/>
      <c r="V365" s="3" t="s">
        <v>15</v>
      </c>
      <c r="W365" s="893" t="s">
        <v>313</v>
      </c>
      <c r="X365" s="275">
        <v>2.7</v>
      </c>
      <c r="Y365" s="252">
        <v>2</v>
      </c>
      <c r="Z365" s="253">
        <v>2.4</v>
      </c>
    </row>
    <row r="366" spans="1:26" x14ac:dyDescent="0.2">
      <c r="A366" s="1104"/>
      <c r="B366" s="389">
        <v>45705</v>
      </c>
      <c r="C366" s="432" t="str">
        <f t="shared" si="40"/>
        <v>(月)</v>
      </c>
      <c r="D366" s="531" t="s">
        <v>400</v>
      </c>
      <c r="E366" s="474">
        <v>0.5</v>
      </c>
      <c r="F366" s="475">
        <v>11.6</v>
      </c>
      <c r="G366" s="11">
        <v>7.3</v>
      </c>
      <c r="H366" s="225">
        <v>7.6</v>
      </c>
      <c r="I366" s="12">
        <v>1.3</v>
      </c>
      <c r="J366" s="223">
        <v>1.1000000000000001</v>
      </c>
      <c r="K366" s="11">
        <v>8.39</v>
      </c>
      <c r="L366" s="223">
        <v>8.1999999999999993</v>
      </c>
      <c r="M366" s="12">
        <v>29.7</v>
      </c>
      <c r="N366" s="225">
        <v>30</v>
      </c>
      <c r="O366" s="606">
        <v>115.8</v>
      </c>
      <c r="P366" s="489">
        <v>127.1</v>
      </c>
      <c r="Q366" s="532">
        <v>9.9</v>
      </c>
      <c r="R366" s="478">
        <v>227</v>
      </c>
      <c r="S366" s="533">
        <v>0.23</v>
      </c>
      <c r="T366" s="564">
        <v>570</v>
      </c>
      <c r="U366" s="83"/>
      <c r="V366" s="3" t="s">
        <v>193</v>
      </c>
      <c r="W366" s="893" t="s">
        <v>313</v>
      </c>
      <c r="X366" s="251">
        <v>12.4</v>
      </c>
      <c r="Y366" s="252">
        <v>12.3</v>
      </c>
      <c r="Z366" s="253">
        <v>11.4</v>
      </c>
    </row>
    <row r="367" spans="1:26" x14ac:dyDescent="0.2">
      <c r="A367" s="1104"/>
      <c r="B367" s="389">
        <v>45706</v>
      </c>
      <c r="C367" s="432" t="str">
        <f t="shared" si="40"/>
        <v>(火)</v>
      </c>
      <c r="D367" s="531" t="s">
        <v>400</v>
      </c>
      <c r="E367" s="474" t="s">
        <v>24</v>
      </c>
      <c r="F367" s="475">
        <v>6</v>
      </c>
      <c r="G367" s="11">
        <v>7.4</v>
      </c>
      <c r="H367" s="225">
        <v>7.5</v>
      </c>
      <c r="I367" s="12">
        <v>1.4</v>
      </c>
      <c r="J367" s="223">
        <v>1.4</v>
      </c>
      <c r="K367" s="11">
        <v>8.42</v>
      </c>
      <c r="L367" s="223">
        <v>8.19</v>
      </c>
      <c r="M367" s="12">
        <v>30.3</v>
      </c>
      <c r="N367" s="225">
        <v>30.4</v>
      </c>
      <c r="O367" s="606">
        <v>115.6</v>
      </c>
      <c r="P367" s="489">
        <v>126.3</v>
      </c>
      <c r="Q367" s="532">
        <v>9.6999999999999993</v>
      </c>
      <c r="R367" s="478">
        <v>218</v>
      </c>
      <c r="S367" s="533">
        <v>0.31</v>
      </c>
      <c r="T367" s="564">
        <v>570</v>
      </c>
      <c r="U367" s="83"/>
      <c r="V367" s="3" t="s">
        <v>194</v>
      </c>
      <c r="W367" s="893" t="s">
        <v>313</v>
      </c>
      <c r="X367" s="267">
        <v>2.7E-2</v>
      </c>
      <c r="Y367" s="254">
        <v>2.7E-2</v>
      </c>
      <c r="Z367" s="255">
        <v>7.0000000000000007E-2</v>
      </c>
    </row>
    <row r="368" spans="1:26" x14ac:dyDescent="0.2">
      <c r="A368" s="1104"/>
      <c r="B368" s="389">
        <v>45707</v>
      </c>
      <c r="C368" s="432" t="str">
        <f t="shared" si="40"/>
        <v>(水)</v>
      </c>
      <c r="D368" s="531" t="s">
        <v>400</v>
      </c>
      <c r="E368" s="474" t="s">
        <v>24</v>
      </c>
      <c r="F368" s="475">
        <v>4.7</v>
      </c>
      <c r="G368" s="11">
        <v>7.4</v>
      </c>
      <c r="H368" s="225">
        <v>7.6</v>
      </c>
      <c r="I368" s="12">
        <v>1.2</v>
      </c>
      <c r="J368" s="223">
        <v>1.2</v>
      </c>
      <c r="K368" s="11">
        <v>8.4</v>
      </c>
      <c r="L368" s="223">
        <v>8.16</v>
      </c>
      <c r="M368" s="12">
        <v>30.4</v>
      </c>
      <c r="N368" s="225">
        <v>30.5</v>
      </c>
      <c r="O368" s="606">
        <v>116.7</v>
      </c>
      <c r="P368" s="489">
        <v>129.1</v>
      </c>
      <c r="Q368" s="532">
        <v>9.9</v>
      </c>
      <c r="R368" s="478">
        <v>225</v>
      </c>
      <c r="S368" s="533">
        <v>0.23</v>
      </c>
      <c r="T368" s="564">
        <v>570</v>
      </c>
      <c r="U368" s="83"/>
      <c r="V368" s="3" t="s">
        <v>281</v>
      </c>
      <c r="W368" s="893" t="s">
        <v>313</v>
      </c>
      <c r="X368" s="251">
        <v>0.2</v>
      </c>
      <c r="Y368" s="254">
        <v>0.16</v>
      </c>
      <c r="Z368" s="255">
        <v>0.27</v>
      </c>
    </row>
    <row r="369" spans="1:26" x14ac:dyDescent="0.2">
      <c r="A369" s="1104"/>
      <c r="B369" s="389">
        <v>45708</v>
      </c>
      <c r="C369" s="432" t="str">
        <f t="shared" si="40"/>
        <v>(木)</v>
      </c>
      <c r="D369" s="562" t="s">
        <v>400</v>
      </c>
      <c r="E369" s="508" t="s">
        <v>24</v>
      </c>
      <c r="F369" s="509">
        <v>6.3</v>
      </c>
      <c r="G369" s="309">
        <v>7.3</v>
      </c>
      <c r="H369" s="512">
        <v>7.7</v>
      </c>
      <c r="I369" s="511">
        <v>1.2</v>
      </c>
      <c r="J369" s="510">
        <v>1.4</v>
      </c>
      <c r="K369" s="309">
        <v>8.3800000000000008</v>
      </c>
      <c r="L369" s="510">
        <v>8.1199999999999992</v>
      </c>
      <c r="M369" s="511">
        <v>30.5</v>
      </c>
      <c r="N369" s="512">
        <v>30.2</v>
      </c>
      <c r="O369" s="647">
        <v>117.3</v>
      </c>
      <c r="P369" s="733">
        <v>129.30000000000001</v>
      </c>
      <c r="Q369" s="514">
        <v>9.6</v>
      </c>
      <c r="R369" s="515">
        <v>219</v>
      </c>
      <c r="S369" s="516">
        <v>0.25</v>
      </c>
      <c r="T369" s="565">
        <v>570</v>
      </c>
      <c r="U369" s="83"/>
      <c r="V369" s="3" t="s">
        <v>195</v>
      </c>
      <c r="W369" s="893" t="s">
        <v>313</v>
      </c>
      <c r="X369" s="267">
        <v>0.78</v>
      </c>
      <c r="Y369" s="254">
        <v>0.8</v>
      </c>
      <c r="Z369" s="255">
        <v>1.23</v>
      </c>
    </row>
    <row r="370" spans="1:26" x14ac:dyDescent="0.2">
      <c r="A370" s="1104"/>
      <c r="B370" s="389">
        <v>45709</v>
      </c>
      <c r="C370" s="432" t="str">
        <f t="shared" si="40"/>
        <v>(金)</v>
      </c>
      <c r="D370" s="562" t="s">
        <v>400</v>
      </c>
      <c r="E370" s="508" t="s">
        <v>24</v>
      </c>
      <c r="F370" s="509">
        <v>5.8</v>
      </c>
      <c r="G370" s="309">
        <v>7.2</v>
      </c>
      <c r="H370" s="512">
        <v>7.4</v>
      </c>
      <c r="I370" s="511">
        <v>1.4</v>
      </c>
      <c r="J370" s="510">
        <v>1.2</v>
      </c>
      <c r="K370" s="309">
        <v>8.35</v>
      </c>
      <c r="L370" s="510">
        <v>8.1199999999999992</v>
      </c>
      <c r="M370" s="511">
        <v>30.5</v>
      </c>
      <c r="N370" s="512">
        <v>30.7</v>
      </c>
      <c r="O370" s="647">
        <v>117.3</v>
      </c>
      <c r="P370" s="733">
        <v>129.69999999999999</v>
      </c>
      <c r="Q370" s="514">
        <v>9.9</v>
      </c>
      <c r="R370" s="515">
        <v>196</v>
      </c>
      <c r="S370" s="516">
        <v>0.18</v>
      </c>
      <c r="T370" s="565">
        <v>570</v>
      </c>
      <c r="U370" s="95"/>
      <c r="V370" s="3" t="s">
        <v>196</v>
      </c>
      <c r="W370" s="893" t="s">
        <v>313</v>
      </c>
      <c r="X370" s="267">
        <v>9.5000000000000001E-2</v>
      </c>
      <c r="Y370" s="254">
        <v>8.5999999999999993E-2</v>
      </c>
      <c r="Z370" s="255">
        <v>0.104</v>
      </c>
    </row>
    <row r="371" spans="1:26" ht="13.5" customHeight="1" x14ac:dyDescent="0.2">
      <c r="A371" s="1104"/>
      <c r="B371" s="389">
        <v>45710</v>
      </c>
      <c r="C371" s="432" t="str">
        <f t="shared" si="40"/>
        <v>(土)</v>
      </c>
      <c r="D371" s="531" t="s">
        <v>400</v>
      </c>
      <c r="E371" s="474" t="s">
        <v>24</v>
      </c>
      <c r="F371" s="475">
        <v>6.6</v>
      </c>
      <c r="G371" s="11">
        <v>7.2</v>
      </c>
      <c r="H371" s="225">
        <v>7.5</v>
      </c>
      <c r="I371" s="12">
        <v>0.9</v>
      </c>
      <c r="J371" s="223">
        <v>0.9</v>
      </c>
      <c r="K371" s="11">
        <v>8.35</v>
      </c>
      <c r="L371" s="223">
        <v>8.1300000000000008</v>
      </c>
      <c r="M371" s="12">
        <v>30.5</v>
      </c>
      <c r="N371" s="225">
        <v>30.3</v>
      </c>
      <c r="O371" s="606" t="s">
        <v>24</v>
      </c>
      <c r="P371" s="489" t="s">
        <v>24</v>
      </c>
      <c r="Q371" s="532" t="s">
        <v>24</v>
      </c>
      <c r="R371" s="478" t="s">
        <v>24</v>
      </c>
      <c r="S371" s="533" t="s">
        <v>24</v>
      </c>
      <c r="T371" s="564">
        <v>490</v>
      </c>
      <c r="U371" s="81"/>
      <c r="V371" s="3" t="s">
        <v>197</v>
      </c>
      <c r="W371" s="893" t="s">
        <v>313</v>
      </c>
      <c r="X371" s="275">
        <v>24.7</v>
      </c>
      <c r="Y371" s="252">
        <v>29.6</v>
      </c>
      <c r="Z371" s="253">
        <v>26.1</v>
      </c>
    </row>
    <row r="372" spans="1:26" x14ac:dyDescent="0.2">
      <c r="A372" s="1104"/>
      <c r="B372" s="389">
        <v>45711</v>
      </c>
      <c r="C372" s="432" t="str">
        <f t="shared" si="40"/>
        <v>(日)</v>
      </c>
      <c r="D372" s="531" t="s">
        <v>400</v>
      </c>
      <c r="E372" s="474" t="s">
        <v>24</v>
      </c>
      <c r="F372" s="475">
        <v>6.6</v>
      </c>
      <c r="G372" s="11">
        <v>7.1</v>
      </c>
      <c r="H372" s="225">
        <v>7.3</v>
      </c>
      <c r="I372" s="12">
        <v>1.3</v>
      </c>
      <c r="J372" s="223">
        <v>1.1000000000000001</v>
      </c>
      <c r="K372" s="11">
        <v>8.33</v>
      </c>
      <c r="L372" s="223">
        <v>8.1199999999999992</v>
      </c>
      <c r="M372" s="12">
        <v>30.4</v>
      </c>
      <c r="N372" s="225">
        <v>30.6</v>
      </c>
      <c r="O372" s="606" t="s">
        <v>24</v>
      </c>
      <c r="P372" s="489" t="s">
        <v>24</v>
      </c>
      <c r="Q372" s="532" t="s">
        <v>24</v>
      </c>
      <c r="R372" s="478" t="s">
        <v>24</v>
      </c>
      <c r="S372" s="533" t="s">
        <v>24</v>
      </c>
      <c r="T372" s="564">
        <v>410</v>
      </c>
      <c r="U372" s="81"/>
      <c r="V372" s="3" t="s">
        <v>17</v>
      </c>
      <c r="W372" s="893" t="s">
        <v>313</v>
      </c>
      <c r="X372" s="251">
        <v>25.8</v>
      </c>
      <c r="Y372" s="252">
        <v>23.7</v>
      </c>
      <c r="Z372" s="253">
        <v>32.700000000000003</v>
      </c>
    </row>
    <row r="373" spans="1:26" x14ac:dyDescent="0.2">
      <c r="A373" s="1104"/>
      <c r="B373" s="389">
        <v>45712</v>
      </c>
      <c r="C373" s="432" t="str">
        <f t="shared" si="40"/>
        <v>(月)</v>
      </c>
      <c r="D373" s="531" t="s">
        <v>400</v>
      </c>
      <c r="E373" s="474" t="s">
        <v>24</v>
      </c>
      <c r="F373" s="475">
        <v>5.5</v>
      </c>
      <c r="G373" s="11">
        <v>7.2</v>
      </c>
      <c r="H373" s="225">
        <v>7.5</v>
      </c>
      <c r="I373" s="12">
        <v>1</v>
      </c>
      <c r="J373" s="223">
        <v>0.9</v>
      </c>
      <c r="K373" s="11">
        <v>8.32</v>
      </c>
      <c r="L373" s="223">
        <v>8.09</v>
      </c>
      <c r="M373" s="12">
        <v>30.5</v>
      </c>
      <c r="N373" s="225">
        <v>30.3</v>
      </c>
      <c r="O373" s="606" t="s">
        <v>24</v>
      </c>
      <c r="P373" s="489" t="s">
        <v>24</v>
      </c>
      <c r="Q373" s="532" t="s">
        <v>24</v>
      </c>
      <c r="R373" s="478" t="s">
        <v>24</v>
      </c>
      <c r="S373" s="533" t="s">
        <v>24</v>
      </c>
      <c r="T373" s="564">
        <v>490</v>
      </c>
      <c r="U373" s="81"/>
      <c r="V373" s="3" t="s">
        <v>198</v>
      </c>
      <c r="W373" s="893" t="s">
        <v>184</v>
      </c>
      <c r="X373" s="251">
        <v>7</v>
      </c>
      <c r="Y373" s="256">
        <v>5</v>
      </c>
      <c r="Z373" s="257">
        <v>8</v>
      </c>
    </row>
    <row r="374" spans="1:26" x14ac:dyDescent="0.2">
      <c r="A374" s="1104"/>
      <c r="B374" s="389">
        <v>45713</v>
      </c>
      <c r="C374" s="432" t="str">
        <f t="shared" si="40"/>
        <v>(火)</v>
      </c>
      <c r="D374" s="531" t="s">
        <v>400</v>
      </c>
      <c r="E374" s="474" t="s">
        <v>24</v>
      </c>
      <c r="F374" s="475">
        <v>7.7</v>
      </c>
      <c r="G374" s="11">
        <v>7.1</v>
      </c>
      <c r="H374" s="225">
        <v>7.4</v>
      </c>
      <c r="I374" s="12">
        <v>1.2</v>
      </c>
      <c r="J374" s="223">
        <v>1.1000000000000001</v>
      </c>
      <c r="K374" s="11">
        <v>8.31</v>
      </c>
      <c r="L374" s="223">
        <v>8.11</v>
      </c>
      <c r="M374" s="12">
        <v>30.7</v>
      </c>
      <c r="N374" s="225">
        <v>30.9</v>
      </c>
      <c r="O374" s="606">
        <v>116.7</v>
      </c>
      <c r="P374" s="489">
        <v>130.1</v>
      </c>
      <c r="Q374" s="532">
        <v>9.9</v>
      </c>
      <c r="R374" s="478">
        <v>219</v>
      </c>
      <c r="S374" s="533">
        <v>0.28000000000000003</v>
      </c>
      <c r="T374" s="564">
        <v>410</v>
      </c>
      <c r="U374" s="81"/>
      <c r="V374" s="3" t="s">
        <v>199</v>
      </c>
      <c r="W374" s="893" t="s">
        <v>313</v>
      </c>
      <c r="X374" s="251">
        <v>4</v>
      </c>
      <c r="Y374" s="256">
        <v>4</v>
      </c>
      <c r="Z374" s="257">
        <v>5</v>
      </c>
    </row>
    <row r="375" spans="1:26" x14ac:dyDescent="0.2">
      <c r="A375" s="1104"/>
      <c r="B375" s="389">
        <v>45714</v>
      </c>
      <c r="C375" s="432" t="str">
        <f t="shared" si="40"/>
        <v>(水)</v>
      </c>
      <c r="D375" s="531" t="s">
        <v>400</v>
      </c>
      <c r="E375" s="474" t="s">
        <v>24</v>
      </c>
      <c r="F375" s="475">
        <v>14</v>
      </c>
      <c r="G375" s="11">
        <v>7.3</v>
      </c>
      <c r="H375" s="225">
        <v>7.8</v>
      </c>
      <c r="I375" s="12">
        <v>1.3</v>
      </c>
      <c r="J375" s="223">
        <v>1.2</v>
      </c>
      <c r="K375" s="11">
        <v>8.31</v>
      </c>
      <c r="L375" s="223">
        <v>8.14</v>
      </c>
      <c r="M375" s="12">
        <v>30.8</v>
      </c>
      <c r="N375" s="225">
        <v>30.9</v>
      </c>
      <c r="O375" s="606">
        <v>117.9</v>
      </c>
      <c r="P375" s="489">
        <v>131.30000000000001</v>
      </c>
      <c r="Q375" s="532">
        <v>9.8000000000000007</v>
      </c>
      <c r="R375" s="478">
        <v>238</v>
      </c>
      <c r="S375" s="533">
        <v>0.27</v>
      </c>
      <c r="T375" s="564">
        <v>320</v>
      </c>
      <c r="U375" s="81"/>
      <c r="V375" s="3"/>
      <c r="W375" s="893"/>
      <c r="X375" s="294"/>
      <c r="Y375" s="295"/>
      <c r="Z375" s="296"/>
    </row>
    <row r="376" spans="1:26" x14ac:dyDescent="0.2">
      <c r="A376" s="1104"/>
      <c r="B376" s="389">
        <v>45715</v>
      </c>
      <c r="C376" s="432" t="str">
        <f t="shared" si="40"/>
        <v>(木)</v>
      </c>
      <c r="D376" s="531" t="s">
        <v>400</v>
      </c>
      <c r="E376" s="474" t="s">
        <v>24</v>
      </c>
      <c r="F376" s="475">
        <v>11.6</v>
      </c>
      <c r="G376" s="11">
        <v>7.5</v>
      </c>
      <c r="H376" s="225">
        <v>7.8</v>
      </c>
      <c r="I376" s="12">
        <v>1.2</v>
      </c>
      <c r="J376" s="223">
        <v>1.1000000000000001</v>
      </c>
      <c r="K376" s="11">
        <v>8.27</v>
      </c>
      <c r="L376" s="223">
        <v>8.16</v>
      </c>
      <c r="M376" s="12">
        <v>30.8</v>
      </c>
      <c r="N376" s="225">
        <v>30.9</v>
      </c>
      <c r="O376" s="606">
        <v>118.3</v>
      </c>
      <c r="P376" s="489">
        <v>131.1</v>
      </c>
      <c r="Q376" s="532">
        <v>10</v>
      </c>
      <c r="R376" s="478">
        <v>240</v>
      </c>
      <c r="S376" s="533">
        <v>0.21</v>
      </c>
      <c r="T376" s="564">
        <v>240</v>
      </c>
      <c r="U376" s="81"/>
      <c r="V376" s="3"/>
      <c r="W376" s="893"/>
      <c r="X376" s="294"/>
      <c r="Y376" s="295"/>
      <c r="Z376" s="296"/>
    </row>
    <row r="377" spans="1:26" x14ac:dyDescent="0.2">
      <c r="A377" s="1104"/>
      <c r="B377" s="389">
        <v>45716</v>
      </c>
      <c r="C377" s="432" t="str">
        <f t="shared" si="40"/>
        <v>(金)</v>
      </c>
      <c r="D377" s="562" t="s">
        <v>401</v>
      </c>
      <c r="E377" s="508" t="s">
        <v>24</v>
      </c>
      <c r="F377" s="509">
        <v>9.1</v>
      </c>
      <c r="G377" s="309">
        <v>7.6</v>
      </c>
      <c r="H377" s="512">
        <v>7.9</v>
      </c>
      <c r="I377" s="511">
        <v>1.3</v>
      </c>
      <c r="J377" s="510">
        <v>1.2</v>
      </c>
      <c r="K377" s="309">
        <v>8.2799999999999994</v>
      </c>
      <c r="L377" s="510">
        <v>8.14</v>
      </c>
      <c r="M377" s="511">
        <v>30.8</v>
      </c>
      <c r="N377" s="512">
        <v>31</v>
      </c>
      <c r="O377" s="647">
        <v>120</v>
      </c>
      <c r="P377" s="733">
        <v>130.9</v>
      </c>
      <c r="Q377" s="514">
        <v>9.8000000000000007</v>
      </c>
      <c r="R377" s="515">
        <v>231</v>
      </c>
      <c r="S377" s="516">
        <v>0.24</v>
      </c>
      <c r="T377" s="565">
        <v>330</v>
      </c>
      <c r="U377" s="120"/>
      <c r="V377" s="371"/>
      <c r="W377" s="966"/>
      <c r="X377" s="967"/>
      <c r="Y377" s="968"/>
      <c r="Z377" s="969"/>
    </row>
    <row r="378" spans="1:26" x14ac:dyDescent="0.2">
      <c r="A378" s="1104"/>
      <c r="B378" s="1043" t="s">
        <v>239</v>
      </c>
      <c r="C378" s="1043"/>
      <c r="D378" s="479"/>
      <c r="E378" s="464">
        <f>MAX(E350:E377)</f>
        <v>8</v>
      </c>
      <c r="F378" s="480">
        <f t="shared" ref="F378:T378" si="41">IF(COUNT(F350:F377)=0,"",MAX(F350:F377))</f>
        <v>14</v>
      </c>
      <c r="G378" s="10">
        <f t="shared" si="41"/>
        <v>7.6</v>
      </c>
      <c r="H378" s="222">
        <f t="shared" si="41"/>
        <v>7.9</v>
      </c>
      <c r="I378" s="466">
        <f t="shared" si="41"/>
        <v>3.1</v>
      </c>
      <c r="J378" s="467">
        <f t="shared" si="41"/>
        <v>3.6</v>
      </c>
      <c r="K378" s="10">
        <f t="shared" si="41"/>
        <v>8.94</v>
      </c>
      <c r="L378" s="222">
        <f t="shared" si="41"/>
        <v>8.3000000000000007</v>
      </c>
      <c r="M378" s="466">
        <f t="shared" si="41"/>
        <v>30.8</v>
      </c>
      <c r="N378" s="467">
        <f t="shared" si="41"/>
        <v>31</v>
      </c>
      <c r="O378" s="598">
        <f t="shared" si="41"/>
        <v>120</v>
      </c>
      <c r="P378" s="482">
        <f t="shared" si="41"/>
        <v>131.30000000000001</v>
      </c>
      <c r="Q378" s="518">
        <f t="shared" si="41"/>
        <v>10</v>
      </c>
      <c r="R378" s="484">
        <f t="shared" si="41"/>
        <v>249</v>
      </c>
      <c r="S378" s="485">
        <f t="shared" si="41"/>
        <v>0.31</v>
      </c>
      <c r="T378" s="484">
        <f t="shared" si="41"/>
        <v>2280</v>
      </c>
      <c r="U378" s="81"/>
      <c r="V378" s="104" t="s">
        <v>23</v>
      </c>
      <c r="W378" s="896" t="s">
        <v>24</v>
      </c>
      <c r="X378" s="392"/>
      <c r="Y378" s="392"/>
      <c r="Z378" s="105" t="s">
        <v>24</v>
      </c>
    </row>
    <row r="379" spans="1:26" x14ac:dyDescent="0.2">
      <c r="A379" s="1104"/>
      <c r="B379" s="1044" t="s">
        <v>240</v>
      </c>
      <c r="C379" s="1044"/>
      <c r="D379" s="233"/>
      <c r="E379" s="234"/>
      <c r="F379" s="487">
        <f t="shared" ref="F379:S379" si="42">IF(COUNT(F350:F377)=0,"",MIN(F350:F377))</f>
        <v>4.0999999999999996</v>
      </c>
      <c r="G379" s="11">
        <f t="shared" si="42"/>
        <v>6.6</v>
      </c>
      <c r="H379" s="223">
        <f t="shared" si="42"/>
        <v>7</v>
      </c>
      <c r="I379" s="12">
        <f t="shared" si="42"/>
        <v>0.9</v>
      </c>
      <c r="J379" s="225">
        <f t="shared" si="42"/>
        <v>0.9</v>
      </c>
      <c r="K379" s="11">
        <f t="shared" si="42"/>
        <v>8.27</v>
      </c>
      <c r="L379" s="223">
        <f t="shared" si="42"/>
        <v>8.09</v>
      </c>
      <c r="M379" s="12">
        <f t="shared" si="42"/>
        <v>28.7</v>
      </c>
      <c r="N379" s="225">
        <f t="shared" si="42"/>
        <v>28.7</v>
      </c>
      <c r="O379" s="606">
        <f t="shared" si="42"/>
        <v>108.2</v>
      </c>
      <c r="P379" s="489">
        <f t="shared" si="42"/>
        <v>124.9</v>
      </c>
      <c r="Q379" s="490">
        <f t="shared" si="42"/>
        <v>9.5</v>
      </c>
      <c r="R379" s="491">
        <f t="shared" si="42"/>
        <v>196</v>
      </c>
      <c r="S379" s="492">
        <f t="shared" si="42"/>
        <v>0.18</v>
      </c>
      <c r="T379" s="567"/>
      <c r="U379" s="81"/>
      <c r="V379" s="719" t="s">
        <v>302</v>
      </c>
      <c r="W379" s="720"/>
      <c r="X379" s="720"/>
      <c r="Y379" s="720"/>
      <c r="Z379" s="721"/>
    </row>
    <row r="380" spans="1:26" x14ac:dyDescent="0.2">
      <c r="A380" s="1104"/>
      <c r="B380" s="1044" t="s">
        <v>241</v>
      </c>
      <c r="C380" s="1044"/>
      <c r="D380" s="416"/>
      <c r="E380" s="235"/>
      <c r="F380" s="494">
        <f t="shared" ref="F380:S380" si="43">IF(COUNT(F350:F377)=0,"",AVERAGE(F350:F377))</f>
        <v>7.617857142857142</v>
      </c>
      <c r="G380" s="309">
        <f t="shared" si="43"/>
        <v>7.1321428571428553</v>
      </c>
      <c r="H380" s="510">
        <f t="shared" si="43"/>
        <v>7.4214285714285717</v>
      </c>
      <c r="I380" s="511">
        <f t="shared" si="43"/>
        <v>1.6107142857142858</v>
      </c>
      <c r="J380" s="512">
        <f t="shared" si="43"/>
        <v>1.703571428571429</v>
      </c>
      <c r="K380" s="309">
        <f t="shared" si="43"/>
        <v>8.5517857142857157</v>
      </c>
      <c r="L380" s="510">
        <f t="shared" si="43"/>
        <v>8.1764285714285716</v>
      </c>
      <c r="M380" s="511">
        <f t="shared" si="43"/>
        <v>29.835714285714282</v>
      </c>
      <c r="N380" s="512">
        <f t="shared" si="43"/>
        <v>30.092857142857145</v>
      </c>
      <c r="O380" s="647">
        <f t="shared" si="43"/>
        <v>113.80000000000001</v>
      </c>
      <c r="P380" s="733">
        <f t="shared" si="43"/>
        <v>127.95555555555555</v>
      </c>
      <c r="Q380" s="490">
        <f t="shared" si="43"/>
        <v>9.783333333333335</v>
      </c>
      <c r="R380" s="495">
        <f t="shared" si="43"/>
        <v>226.05555555555554</v>
      </c>
      <c r="S380" s="492">
        <f t="shared" si="43"/>
        <v>0.24222222222222228</v>
      </c>
      <c r="T380" s="568"/>
      <c r="U380" s="81"/>
      <c r="V380" s="1016" t="s">
        <v>470</v>
      </c>
      <c r="W380" s="720"/>
      <c r="X380" s="720"/>
      <c r="Y380" s="720"/>
      <c r="Z380" s="721"/>
    </row>
    <row r="381" spans="1:26" x14ac:dyDescent="0.2">
      <c r="A381" s="1105"/>
      <c r="B381" s="1045" t="s">
        <v>242</v>
      </c>
      <c r="C381" s="1045"/>
      <c r="D381" s="394"/>
      <c r="E381" s="497">
        <f>SUM(E350:E377)</f>
        <v>10.5</v>
      </c>
      <c r="F381" s="236"/>
      <c r="G381" s="236"/>
      <c r="H381" s="388"/>
      <c r="I381" s="236"/>
      <c r="J381" s="388"/>
      <c r="K381" s="500"/>
      <c r="L381" s="569"/>
      <c r="M381" s="524"/>
      <c r="N381" s="525"/>
      <c r="O381" s="503"/>
      <c r="P381" s="504"/>
      <c r="Q381" s="570"/>
      <c r="R381" s="238"/>
      <c r="S381" s="239"/>
      <c r="T381" s="732">
        <f>SUM(T350:T377)</f>
        <v>27710</v>
      </c>
      <c r="U381" s="81"/>
      <c r="V381" s="1030" t="s">
        <v>336</v>
      </c>
      <c r="W381" s="1025"/>
      <c r="X381" s="1025"/>
      <c r="Y381" s="1025"/>
      <c r="Z381" s="1026"/>
    </row>
    <row r="382" spans="1:26" ht="13.5" customHeight="1" x14ac:dyDescent="0.2">
      <c r="A382" s="1050" t="s">
        <v>252</v>
      </c>
      <c r="B382" s="327">
        <v>45717</v>
      </c>
      <c r="C382" s="431" t="str">
        <f>IF(B382="","",IF(WEEKDAY(B382)=1,"(日)",IF(WEEKDAY(B382)=2,"(月)",IF(WEEKDAY(B382)=3,"(火)",IF(WEEKDAY(B382)=4,"(水)",IF(WEEKDAY(B382)=5,"(木)",IF(WEEKDAY(B382)=6,"(金)","(土)")))))))</f>
        <v>(土)</v>
      </c>
      <c r="D382" s="463" t="s">
        <v>400</v>
      </c>
      <c r="E382" s="464" t="s">
        <v>24</v>
      </c>
      <c r="F382" s="465">
        <v>14.5</v>
      </c>
      <c r="G382" s="10">
        <v>7.7</v>
      </c>
      <c r="H382" s="222">
        <v>8.1</v>
      </c>
      <c r="I382" s="466">
        <v>1.1000000000000001</v>
      </c>
      <c r="J382" s="467">
        <v>1.1000000000000001</v>
      </c>
      <c r="K382" s="10">
        <v>8.24</v>
      </c>
      <c r="L382" s="222">
        <v>8.1</v>
      </c>
      <c r="M382" s="466">
        <v>30.6</v>
      </c>
      <c r="N382" s="467">
        <v>30.9</v>
      </c>
      <c r="O382" s="598" t="s">
        <v>24</v>
      </c>
      <c r="P382" s="482" t="s">
        <v>24</v>
      </c>
      <c r="Q382" s="518" t="s">
        <v>24</v>
      </c>
      <c r="R382" s="472" t="s">
        <v>24</v>
      </c>
      <c r="S382" s="530" t="s">
        <v>24</v>
      </c>
      <c r="T382" s="472">
        <v>240</v>
      </c>
      <c r="U382" s="81"/>
      <c r="V382" s="338" t="s">
        <v>286</v>
      </c>
      <c r="W382" s="342"/>
      <c r="X382" s="340">
        <v>45722</v>
      </c>
      <c r="Y382" s="345"/>
      <c r="Z382" s="346"/>
    </row>
    <row r="383" spans="1:26" x14ac:dyDescent="0.2">
      <c r="A383" s="1051"/>
      <c r="B383" s="389">
        <v>45718</v>
      </c>
      <c r="C383" s="432" t="str">
        <f t="shared" ref="C383:C412" si="44">IF(B383="","",IF(WEEKDAY(B383)=1,"(日)",IF(WEEKDAY(B383)=2,"(月)",IF(WEEKDAY(B383)=3,"(火)",IF(WEEKDAY(B383)=4,"(水)",IF(WEEKDAY(B383)=5,"(木)",IF(WEEKDAY(B383)=6,"(金)","(土)")))))))</f>
        <v>(日)</v>
      </c>
      <c r="D383" s="473" t="s">
        <v>401</v>
      </c>
      <c r="E383" s="474" t="s">
        <v>24</v>
      </c>
      <c r="F383" s="475">
        <v>14.7</v>
      </c>
      <c r="G383" s="11">
        <v>7.9</v>
      </c>
      <c r="H383" s="223">
        <v>8.3000000000000007</v>
      </c>
      <c r="I383" s="12">
        <v>1.1000000000000001</v>
      </c>
      <c r="J383" s="225">
        <v>1.2</v>
      </c>
      <c r="K383" s="11">
        <v>8.26</v>
      </c>
      <c r="L383" s="223">
        <v>8.1199999999999992</v>
      </c>
      <c r="M383" s="12">
        <v>29.9</v>
      </c>
      <c r="N383" s="225">
        <v>30</v>
      </c>
      <c r="O383" s="606" t="s">
        <v>24</v>
      </c>
      <c r="P383" s="489" t="s">
        <v>24</v>
      </c>
      <c r="Q383" s="532" t="s">
        <v>24</v>
      </c>
      <c r="R383" s="478" t="s">
        <v>24</v>
      </c>
      <c r="S383" s="533" t="s">
        <v>24</v>
      </c>
      <c r="T383" s="478">
        <v>330</v>
      </c>
      <c r="U383" s="81"/>
      <c r="V383" s="343" t="s">
        <v>2</v>
      </c>
      <c r="W383" s="344" t="s">
        <v>305</v>
      </c>
      <c r="X383" s="355">
        <v>10.4</v>
      </c>
      <c r="Y383" s="355"/>
      <c r="Z383" s="348"/>
    </row>
    <row r="384" spans="1:26" x14ac:dyDescent="0.2">
      <c r="A384" s="1051"/>
      <c r="B384" s="389">
        <v>45719</v>
      </c>
      <c r="C384" s="432" t="str">
        <f t="shared" si="44"/>
        <v>(月)</v>
      </c>
      <c r="D384" s="473" t="s">
        <v>402</v>
      </c>
      <c r="E384" s="474">
        <v>24</v>
      </c>
      <c r="F384" s="475">
        <v>7</v>
      </c>
      <c r="G384" s="11">
        <v>8.1</v>
      </c>
      <c r="H384" s="223">
        <v>8.3000000000000007</v>
      </c>
      <c r="I384" s="12">
        <v>1.4</v>
      </c>
      <c r="J384" s="225">
        <v>1.3</v>
      </c>
      <c r="K384" s="11">
        <v>8.3000000000000007</v>
      </c>
      <c r="L384" s="223">
        <v>8.1300000000000008</v>
      </c>
      <c r="M384" s="12">
        <v>29.6</v>
      </c>
      <c r="N384" s="225">
        <v>29.7</v>
      </c>
      <c r="O384" s="606">
        <v>120</v>
      </c>
      <c r="P384" s="489">
        <v>129.9</v>
      </c>
      <c r="Q384" s="532">
        <v>10.4</v>
      </c>
      <c r="R384" s="478">
        <v>203</v>
      </c>
      <c r="S384" s="533">
        <v>0.16</v>
      </c>
      <c r="T384" s="478">
        <v>240</v>
      </c>
      <c r="U384" s="81"/>
      <c r="V384" s="4" t="s">
        <v>19</v>
      </c>
      <c r="W384" s="5" t="s">
        <v>20</v>
      </c>
      <c r="X384" s="40" t="s">
        <v>21</v>
      </c>
      <c r="Y384" s="245" t="s">
        <v>22</v>
      </c>
      <c r="Z384" s="242" t="s">
        <v>278</v>
      </c>
    </row>
    <row r="385" spans="1:26" x14ac:dyDescent="0.2">
      <c r="A385" s="1051"/>
      <c r="B385" s="389">
        <v>45720</v>
      </c>
      <c r="C385" s="432" t="str">
        <f t="shared" si="44"/>
        <v>(火)</v>
      </c>
      <c r="D385" s="473" t="s">
        <v>401</v>
      </c>
      <c r="E385" s="474">
        <v>9.5</v>
      </c>
      <c r="F385" s="475">
        <v>4.7</v>
      </c>
      <c r="G385" s="11">
        <v>8.1999999999999993</v>
      </c>
      <c r="H385" s="223">
        <v>8.4</v>
      </c>
      <c r="I385" s="12">
        <v>1.4</v>
      </c>
      <c r="J385" s="225">
        <v>1.4</v>
      </c>
      <c r="K385" s="11">
        <v>8.2799999999999994</v>
      </c>
      <c r="L385" s="223">
        <v>8.14</v>
      </c>
      <c r="M385" s="12">
        <v>30.9</v>
      </c>
      <c r="N385" s="225">
        <v>31</v>
      </c>
      <c r="O385" s="606">
        <v>119</v>
      </c>
      <c r="P385" s="489">
        <v>131.30000000000001</v>
      </c>
      <c r="Q385" s="532">
        <v>10.199999999999999</v>
      </c>
      <c r="R385" s="478">
        <v>229</v>
      </c>
      <c r="S385" s="533">
        <v>0.17</v>
      </c>
      <c r="T385" s="478">
        <v>240</v>
      </c>
      <c r="U385" s="81"/>
      <c r="V385" s="2" t="s">
        <v>182</v>
      </c>
      <c r="W385" s="396" t="s">
        <v>11</v>
      </c>
      <c r="X385" s="301">
        <v>8.4</v>
      </c>
      <c r="Y385" s="246">
        <v>8.5</v>
      </c>
      <c r="Z385" s="277">
        <v>8.6999999999999993</v>
      </c>
    </row>
    <row r="386" spans="1:26" x14ac:dyDescent="0.2">
      <c r="A386" s="1051"/>
      <c r="B386" s="389">
        <v>45721</v>
      </c>
      <c r="C386" s="432" t="str">
        <f t="shared" si="44"/>
        <v>(水)</v>
      </c>
      <c r="D386" s="473" t="s">
        <v>402</v>
      </c>
      <c r="E386" s="474">
        <v>14.5</v>
      </c>
      <c r="F386" s="475">
        <v>4.5</v>
      </c>
      <c r="G386" s="11">
        <v>8.4</v>
      </c>
      <c r="H386" s="223">
        <v>8.5</v>
      </c>
      <c r="I386" s="12">
        <v>1.6</v>
      </c>
      <c r="J386" s="225">
        <v>1.5</v>
      </c>
      <c r="K386" s="11">
        <v>8.31</v>
      </c>
      <c r="L386" s="223">
        <v>8.15</v>
      </c>
      <c r="M386" s="12">
        <v>30.8</v>
      </c>
      <c r="N386" s="225">
        <v>31</v>
      </c>
      <c r="O386" s="606">
        <v>120</v>
      </c>
      <c r="P386" s="489">
        <v>130.1</v>
      </c>
      <c r="Q386" s="532">
        <v>10.3</v>
      </c>
      <c r="R386" s="478">
        <v>224</v>
      </c>
      <c r="S386" s="533">
        <v>0.19</v>
      </c>
      <c r="T386" s="478">
        <v>330</v>
      </c>
      <c r="U386" s="81"/>
      <c r="V386" s="3" t="s">
        <v>183</v>
      </c>
      <c r="W386" s="893" t="s">
        <v>184</v>
      </c>
      <c r="X386" s="302">
        <v>1.5</v>
      </c>
      <c r="Y386" s="247">
        <v>1.5</v>
      </c>
      <c r="Z386" s="253">
        <v>7.6</v>
      </c>
    </row>
    <row r="387" spans="1:26" x14ac:dyDescent="0.2">
      <c r="A387" s="1051"/>
      <c r="B387" s="389">
        <v>45722</v>
      </c>
      <c r="C387" s="432" t="str">
        <f t="shared" si="44"/>
        <v>(木)</v>
      </c>
      <c r="D387" s="473" t="s">
        <v>401</v>
      </c>
      <c r="E387" s="474" t="s">
        <v>24</v>
      </c>
      <c r="F387" s="475">
        <v>10.4</v>
      </c>
      <c r="G387" s="11">
        <v>8.4</v>
      </c>
      <c r="H387" s="223">
        <v>8.5</v>
      </c>
      <c r="I387" s="12">
        <v>1.5</v>
      </c>
      <c r="J387" s="225">
        <v>1.5</v>
      </c>
      <c r="K387" s="11">
        <v>8.2899999999999991</v>
      </c>
      <c r="L387" s="223">
        <v>8.15</v>
      </c>
      <c r="M387" s="12">
        <v>30.6</v>
      </c>
      <c r="N387" s="225">
        <v>30.9</v>
      </c>
      <c r="O387" s="606">
        <v>119.6</v>
      </c>
      <c r="P387" s="489">
        <v>130.30000000000001</v>
      </c>
      <c r="Q387" s="532">
        <v>10.5</v>
      </c>
      <c r="R387" s="478">
        <v>214</v>
      </c>
      <c r="S387" s="533">
        <v>0.15</v>
      </c>
      <c r="T387" s="478">
        <v>240</v>
      </c>
      <c r="U387" s="81"/>
      <c r="V387" s="3" t="s">
        <v>12</v>
      </c>
      <c r="W387" s="893"/>
      <c r="X387" s="302">
        <v>8.2899999999999991</v>
      </c>
      <c r="Y387" s="247">
        <v>8.15</v>
      </c>
      <c r="Z387" s="253">
        <v>8.2799999999999994</v>
      </c>
    </row>
    <row r="388" spans="1:26" x14ac:dyDescent="0.2">
      <c r="A388" s="1051"/>
      <c r="B388" s="389">
        <v>45723</v>
      </c>
      <c r="C388" s="432" t="str">
        <f t="shared" si="44"/>
        <v>(金)</v>
      </c>
      <c r="D388" s="473" t="s">
        <v>400</v>
      </c>
      <c r="E388" s="474" t="s">
        <v>24</v>
      </c>
      <c r="F388" s="475">
        <v>8.6</v>
      </c>
      <c r="G388" s="11">
        <v>8.4</v>
      </c>
      <c r="H388" s="223">
        <v>8.6</v>
      </c>
      <c r="I388" s="12">
        <v>2.1</v>
      </c>
      <c r="J388" s="225">
        <v>1.7</v>
      </c>
      <c r="K388" s="11">
        <v>8.34</v>
      </c>
      <c r="L388" s="223">
        <v>8.2100000000000009</v>
      </c>
      <c r="M388" s="12">
        <v>30.8</v>
      </c>
      <c r="N388" s="225">
        <v>30.9</v>
      </c>
      <c r="O388" s="606">
        <v>120.7</v>
      </c>
      <c r="P388" s="489">
        <v>129.9</v>
      </c>
      <c r="Q388" s="532">
        <v>10.199999999999999</v>
      </c>
      <c r="R388" s="478">
        <v>251</v>
      </c>
      <c r="S388" s="533">
        <v>0.16</v>
      </c>
      <c r="T388" s="478">
        <v>410</v>
      </c>
      <c r="U388" s="81"/>
      <c r="V388" s="3" t="s">
        <v>185</v>
      </c>
      <c r="W388" s="893" t="s">
        <v>13</v>
      </c>
      <c r="X388" s="302">
        <v>30.6</v>
      </c>
      <c r="Y388" s="247">
        <v>30.9</v>
      </c>
      <c r="Z388" s="253">
        <v>27.7</v>
      </c>
    </row>
    <row r="389" spans="1:26" x14ac:dyDescent="0.2">
      <c r="A389" s="1051"/>
      <c r="B389" s="389">
        <v>45724</v>
      </c>
      <c r="C389" s="432" t="str">
        <f t="shared" si="44"/>
        <v>(土)</v>
      </c>
      <c r="D389" s="473" t="s">
        <v>401</v>
      </c>
      <c r="E389" s="474">
        <v>7.5</v>
      </c>
      <c r="F389" s="475">
        <v>4.3</v>
      </c>
      <c r="G389" s="11">
        <v>8.4</v>
      </c>
      <c r="H389" s="223">
        <v>8.5</v>
      </c>
      <c r="I389" s="12">
        <v>2</v>
      </c>
      <c r="J389" s="225">
        <v>1.8</v>
      </c>
      <c r="K389" s="11">
        <v>8.32</v>
      </c>
      <c r="L389" s="223">
        <v>8.1199999999999992</v>
      </c>
      <c r="M389" s="12">
        <v>30.2</v>
      </c>
      <c r="N389" s="225">
        <v>30.6</v>
      </c>
      <c r="O389" s="606" t="s">
        <v>24</v>
      </c>
      <c r="P389" s="489" t="s">
        <v>24</v>
      </c>
      <c r="Q389" s="532" t="s">
        <v>24</v>
      </c>
      <c r="R389" s="478" t="s">
        <v>24</v>
      </c>
      <c r="S389" s="533" t="s">
        <v>24</v>
      </c>
      <c r="T389" s="478">
        <v>410</v>
      </c>
      <c r="U389" s="81"/>
      <c r="V389" s="3" t="s">
        <v>186</v>
      </c>
      <c r="W389" s="893" t="s">
        <v>313</v>
      </c>
      <c r="X389" s="280">
        <v>119</v>
      </c>
      <c r="Y389" s="248">
        <v>119.6</v>
      </c>
      <c r="Z389" s="257">
        <v>99</v>
      </c>
    </row>
    <row r="390" spans="1:26" x14ac:dyDescent="0.2">
      <c r="A390" s="1051"/>
      <c r="B390" s="389">
        <v>45725</v>
      </c>
      <c r="C390" s="432" t="str">
        <f t="shared" si="44"/>
        <v>(日)</v>
      </c>
      <c r="D390" s="473" t="s">
        <v>400</v>
      </c>
      <c r="E390" s="474" t="s">
        <v>24</v>
      </c>
      <c r="F390" s="475">
        <v>7.8</v>
      </c>
      <c r="G390" s="11">
        <v>8.3000000000000007</v>
      </c>
      <c r="H390" s="223">
        <v>8.5</v>
      </c>
      <c r="I390" s="12">
        <v>2.1</v>
      </c>
      <c r="J390" s="225">
        <v>2</v>
      </c>
      <c r="K390" s="11">
        <v>8.3000000000000007</v>
      </c>
      <c r="L390" s="223">
        <v>8.09</v>
      </c>
      <c r="M390" s="12">
        <v>30.2</v>
      </c>
      <c r="N390" s="225">
        <v>30.3</v>
      </c>
      <c r="O390" s="606" t="s">
        <v>24</v>
      </c>
      <c r="P390" s="489" t="s">
        <v>24</v>
      </c>
      <c r="Q390" s="532" t="s">
        <v>24</v>
      </c>
      <c r="R390" s="478" t="s">
        <v>24</v>
      </c>
      <c r="S390" s="533" t="s">
        <v>24</v>
      </c>
      <c r="T390" s="478">
        <v>410</v>
      </c>
      <c r="U390" s="81"/>
      <c r="V390" s="3" t="s">
        <v>187</v>
      </c>
      <c r="W390" s="893" t="s">
        <v>313</v>
      </c>
      <c r="X390" s="280">
        <v>129.30000000000001</v>
      </c>
      <c r="Y390" s="248">
        <v>130.30000000000001</v>
      </c>
      <c r="Z390" s="257">
        <v>113.3</v>
      </c>
    </row>
    <row r="391" spans="1:26" x14ac:dyDescent="0.2">
      <c r="A391" s="1051"/>
      <c r="B391" s="389">
        <v>45726</v>
      </c>
      <c r="C391" s="432" t="str">
        <f t="shared" si="44"/>
        <v>(月)</v>
      </c>
      <c r="D391" s="473" t="s">
        <v>400</v>
      </c>
      <c r="E391" s="474" t="s">
        <v>24</v>
      </c>
      <c r="F391" s="475">
        <v>9.6</v>
      </c>
      <c r="G391" s="11">
        <v>8.3000000000000007</v>
      </c>
      <c r="H391" s="223">
        <v>8.6</v>
      </c>
      <c r="I391" s="12">
        <v>2</v>
      </c>
      <c r="J391" s="225">
        <v>1.7</v>
      </c>
      <c r="K391" s="11">
        <v>8.36</v>
      </c>
      <c r="L391" s="223">
        <v>8.14</v>
      </c>
      <c r="M391" s="12">
        <v>29.9</v>
      </c>
      <c r="N391" s="225">
        <v>30.4</v>
      </c>
      <c r="O391" s="606">
        <v>118.3</v>
      </c>
      <c r="P391" s="489">
        <v>129.30000000000001</v>
      </c>
      <c r="Q391" s="532">
        <v>10.4</v>
      </c>
      <c r="R391" s="478">
        <v>259</v>
      </c>
      <c r="S391" s="533">
        <v>0.19</v>
      </c>
      <c r="T391" s="478">
        <v>490</v>
      </c>
      <c r="U391" s="81"/>
      <c r="V391" s="3" t="s">
        <v>188</v>
      </c>
      <c r="W391" s="893" t="s">
        <v>313</v>
      </c>
      <c r="X391" s="251">
        <v>88.4</v>
      </c>
      <c r="Y391" s="248">
        <v>87.2</v>
      </c>
      <c r="Z391" s="257">
        <v>78.2</v>
      </c>
    </row>
    <row r="392" spans="1:26" x14ac:dyDescent="0.2">
      <c r="A392" s="1051"/>
      <c r="B392" s="389">
        <v>45727</v>
      </c>
      <c r="C392" s="432" t="str">
        <f t="shared" si="44"/>
        <v>(火)</v>
      </c>
      <c r="D392" s="473" t="s">
        <v>401</v>
      </c>
      <c r="E392" s="474" t="s">
        <v>24</v>
      </c>
      <c r="F392" s="475">
        <v>13.7</v>
      </c>
      <c r="G392" s="11">
        <v>8.4</v>
      </c>
      <c r="H392" s="223">
        <v>8.6999999999999993</v>
      </c>
      <c r="I392" s="12">
        <v>1.9</v>
      </c>
      <c r="J392" s="225">
        <v>1.7</v>
      </c>
      <c r="K392" s="11">
        <v>8.32</v>
      </c>
      <c r="L392" s="223">
        <v>8.1199999999999992</v>
      </c>
      <c r="M392" s="12">
        <v>29.2</v>
      </c>
      <c r="N392" s="225">
        <v>30</v>
      </c>
      <c r="O392" s="606">
        <v>117.5</v>
      </c>
      <c r="P392" s="489">
        <v>129.9</v>
      </c>
      <c r="Q392" s="532">
        <v>10.1</v>
      </c>
      <c r="R392" s="478">
        <v>218</v>
      </c>
      <c r="S392" s="533">
        <v>0.17</v>
      </c>
      <c r="T392" s="478">
        <v>410</v>
      </c>
      <c r="U392" s="81"/>
      <c r="V392" s="3" t="s">
        <v>189</v>
      </c>
      <c r="W392" s="893" t="s">
        <v>313</v>
      </c>
      <c r="X392" s="251">
        <v>40.9</v>
      </c>
      <c r="Y392" s="248">
        <v>43.1</v>
      </c>
      <c r="Z392" s="257">
        <v>35.1</v>
      </c>
    </row>
    <row r="393" spans="1:26" x14ac:dyDescent="0.2">
      <c r="A393" s="1051"/>
      <c r="B393" s="389">
        <v>45728</v>
      </c>
      <c r="C393" s="432" t="str">
        <f t="shared" si="44"/>
        <v>(水)</v>
      </c>
      <c r="D393" s="473" t="s">
        <v>401</v>
      </c>
      <c r="E393" s="474">
        <v>18</v>
      </c>
      <c r="F393" s="475">
        <v>13.6</v>
      </c>
      <c r="G393" s="11">
        <v>8.5</v>
      </c>
      <c r="H393" s="223">
        <v>8.8000000000000007</v>
      </c>
      <c r="I393" s="12">
        <v>1.9</v>
      </c>
      <c r="J393" s="225">
        <v>1.7</v>
      </c>
      <c r="K393" s="11">
        <v>8.2799999999999994</v>
      </c>
      <c r="L393" s="223">
        <v>8.1300000000000008</v>
      </c>
      <c r="M393" s="12">
        <v>30.3</v>
      </c>
      <c r="N393" s="225">
        <v>30.5</v>
      </c>
      <c r="O393" s="606">
        <v>112.4</v>
      </c>
      <c r="P393" s="489">
        <v>127.5</v>
      </c>
      <c r="Q393" s="532">
        <v>10.1</v>
      </c>
      <c r="R393" s="478">
        <v>204</v>
      </c>
      <c r="S393" s="533">
        <v>0.14000000000000001</v>
      </c>
      <c r="T393" s="478">
        <v>330</v>
      </c>
      <c r="U393" s="81"/>
      <c r="V393" s="3" t="s">
        <v>190</v>
      </c>
      <c r="W393" s="893" t="s">
        <v>313</v>
      </c>
      <c r="X393" s="251">
        <v>10.5</v>
      </c>
      <c r="Y393" s="249">
        <v>10.5</v>
      </c>
      <c r="Z393" s="278">
        <v>10.6</v>
      </c>
    </row>
    <row r="394" spans="1:26" x14ac:dyDescent="0.2">
      <c r="A394" s="1051"/>
      <c r="B394" s="389">
        <v>45729</v>
      </c>
      <c r="C394" s="432" t="str">
        <f t="shared" si="44"/>
        <v>(木)</v>
      </c>
      <c r="D394" s="473" t="s">
        <v>400</v>
      </c>
      <c r="E394" s="474">
        <v>1.5</v>
      </c>
      <c r="F394" s="475">
        <v>16.399999999999999</v>
      </c>
      <c r="G394" s="11">
        <v>8.6999999999999993</v>
      </c>
      <c r="H394" s="223">
        <v>9</v>
      </c>
      <c r="I394" s="12">
        <v>2.2000000000000002</v>
      </c>
      <c r="J394" s="225">
        <v>2</v>
      </c>
      <c r="K394" s="11">
        <v>8.2799999999999994</v>
      </c>
      <c r="L394" s="223">
        <v>8.1300000000000008</v>
      </c>
      <c r="M394" s="12">
        <v>30.2</v>
      </c>
      <c r="N394" s="225">
        <v>29.9</v>
      </c>
      <c r="O394" s="606">
        <v>114.8</v>
      </c>
      <c r="P394" s="489">
        <v>125.1</v>
      </c>
      <c r="Q394" s="532">
        <v>10.1</v>
      </c>
      <c r="R394" s="478">
        <v>187</v>
      </c>
      <c r="S394" s="533">
        <v>0.14000000000000001</v>
      </c>
      <c r="T394" s="478">
        <v>240</v>
      </c>
      <c r="U394" s="81"/>
      <c r="V394" s="3" t="s">
        <v>191</v>
      </c>
      <c r="W394" s="893" t="s">
        <v>313</v>
      </c>
      <c r="X394" s="251">
        <v>222</v>
      </c>
      <c r="Y394" s="250">
        <v>214</v>
      </c>
      <c r="Z394" s="279">
        <v>214</v>
      </c>
    </row>
    <row r="395" spans="1:26" x14ac:dyDescent="0.2">
      <c r="A395" s="1051"/>
      <c r="B395" s="389">
        <v>45730</v>
      </c>
      <c r="C395" s="432" t="str">
        <f t="shared" si="44"/>
        <v>(金)</v>
      </c>
      <c r="D395" s="473" t="s">
        <v>400</v>
      </c>
      <c r="E395" s="474" t="s">
        <v>24</v>
      </c>
      <c r="F395" s="475">
        <v>13.4</v>
      </c>
      <c r="G395" s="11">
        <v>8.8000000000000007</v>
      </c>
      <c r="H395" s="223">
        <v>9.1999999999999993</v>
      </c>
      <c r="I395" s="12">
        <v>2.6</v>
      </c>
      <c r="J395" s="225">
        <v>2.2999999999999998</v>
      </c>
      <c r="K395" s="11">
        <v>8.31</v>
      </c>
      <c r="L395" s="223">
        <v>8.18</v>
      </c>
      <c r="M395" s="12">
        <v>30.2</v>
      </c>
      <c r="N395" s="225">
        <v>30.3</v>
      </c>
      <c r="O395" s="606">
        <v>115.2</v>
      </c>
      <c r="P395" s="489">
        <v>126.9</v>
      </c>
      <c r="Q395" s="532">
        <v>9.9</v>
      </c>
      <c r="R395" s="478">
        <v>227</v>
      </c>
      <c r="S395" s="533">
        <v>0.16</v>
      </c>
      <c r="T395" s="478">
        <v>240</v>
      </c>
      <c r="U395" s="81"/>
      <c r="V395" s="3" t="s">
        <v>192</v>
      </c>
      <c r="W395" s="893" t="s">
        <v>313</v>
      </c>
      <c r="X395" s="251">
        <v>0.16</v>
      </c>
      <c r="Y395" s="14">
        <v>0.15</v>
      </c>
      <c r="Z395" s="255">
        <v>0.61</v>
      </c>
    </row>
    <row r="396" spans="1:26" x14ac:dyDescent="0.2">
      <c r="A396" s="1051"/>
      <c r="B396" s="389">
        <v>45731</v>
      </c>
      <c r="C396" s="432" t="str">
        <f t="shared" si="44"/>
        <v>(土)</v>
      </c>
      <c r="D396" s="473" t="s">
        <v>400</v>
      </c>
      <c r="E396" s="474" t="s">
        <v>24</v>
      </c>
      <c r="F396" s="475">
        <v>11.4</v>
      </c>
      <c r="G396" s="11">
        <v>9</v>
      </c>
      <c r="H396" s="223">
        <v>9.1999999999999993</v>
      </c>
      <c r="I396" s="12">
        <v>2.7</v>
      </c>
      <c r="J396" s="225">
        <v>2.5</v>
      </c>
      <c r="K396" s="11">
        <v>8.35</v>
      </c>
      <c r="L396" s="223">
        <v>8.19</v>
      </c>
      <c r="M396" s="12">
        <v>30</v>
      </c>
      <c r="N396" s="225">
        <v>29.8</v>
      </c>
      <c r="O396" s="606" t="s">
        <v>24</v>
      </c>
      <c r="P396" s="489" t="s">
        <v>24</v>
      </c>
      <c r="Q396" s="532" t="s">
        <v>24</v>
      </c>
      <c r="R396" s="478" t="s">
        <v>24</v>
      </c>
      <c r="S396" s="533" t="s">
        <v>24</v>
      </c>
      <c r="T396" s="478">
        <v>330</v>
      </c>
      <c r="U396" s="81"/>
      <c r="V396" s="3" t="s">
        <v>14</v>
      </c>
      <c r="W396" s="893" t="s">
        <v>313</v>
      </c>
      <c r="X396" s="251">
        <v>3.1</v>
      </c>
      <c r="Y396" s="252">
        <v>2.7</v>
      </c>
      <c r="Z396" s="253">
        <v>6.1</v>
      </c>
    </row>
    <row r="397" spans="1:26" x14ac:dyDescent="0.2">
      <c r="A397" s="1051"/>
      <c r="B397" s="389">
        <v>45732</v>
      </c>
      <c r="C397" s="432" t="str">
        <f t="shared" si="44"/>
        <v>(日)</v>
      </c>
      <c r="D397" s="473" t="s">
        <v>402</v>
      </c>
      <c r="E397" s="474">
        <v>29</v>
      </c>
      <c r="F397" s="475">
        <v>5.8</v>
      </c>
      <c r="G397" s="11">
        <v>9.1999999999999993</v>
      </c>
      <c r="H397" s="223">
        <v>9.1999999999999993</v>
      </c>
      <c r="I397" s="12">
        <v>3</v>
      </c>
      <c r="J397" s="225">
        <v>2.7</v>
      </c>
      <c r="K397" s="11">
        <v>8.36</v>
      </c>
      <c r="L397" s="223">
        <v>8.17</v>
      </c>
      <c r="M397" s="12">
        <v>29.8</v>
      </c>
      <c r="N397" s="225">
        <v>30</v>
      </c>
      <c r="O397" s="606" t="s">
        <v>24</v>
      </c>
      <c r="P397" s="489" t="s">
        <v>24</v>
      </c>
      <c r="Q397" s="532" t="s">
        <v>24</v>
      </c>
      <c r="R397" s="478" t="s">
        <v>24</v>
      </c>
      <c r="S397" s="533" t="s">
        <v>24</v>
      </c>
      <c r="T397" s="478">
        <v>410</v>
      </c>
      <c r="U397" s="81"/>
      <c r="V397" s="3" t="s">
        <v>15</v>
      </c>
      <c r="W397" s="893" t="s">
        <v>313</v>
      </c>
      <c r="X397" s="275">
        <v>1.7</v>
      </c>
      <c r="Y397" s="252">
        <v>1.4</v>
      </c>
      <c r="Z397" s="253">
        <v>3.8</v>
      </c>
    </row>
    <row r="398" spans="1:26" x14ac:dyDescent="0.2">
      <c r="A398" s="1051"/>
      <c r="B398" s="389">
        <v>45733</v>
      </c>
      <c r="C398" s="432" t="str">
        <f t="shared" si="44"/>
        <v>(月)</v>
      </c>
      <c r="D398" s="473" t="s">
        <v>400</v>
      </c>
      <c r="E398" s="474" t="s">
        <v>24</v>
      </c>
      <c r="F398" s="475">
        <v>12.5</v>
      </c>
      <c r="G398" s="11">
        <v>9.3000000000000007</v>
      </c>
      <c r="H398" s="223">
        <v>9.6999999999999993</v>
      </c>
      <c r="I398" s="12">
        <v>2.8</v>
      </c>
      <c r="J398" s="225">
        <v>2.5</v>
      </c>
      <c r="K398" s="11">
        <v>8.33</v>
      </c>
      <c r="L398" s="223">
        <v>8.17</v>
      </c>
      <c r="M398" s="12">
        <v>29.7</v>
      </c>
      <c r="N398" s="225">
        <v>30</v>
      </c>
      <c r="O398" s="606">
        <v>115.4</v>
      </c>
      <c r="P398" s="489">
        <v>123.9</v>
      </c>
      <c r="Q398" s="532">
        <v>9.6999999999999993</v>
      </c>
      <c r="R398" s="478">
        <v>182</v>
      </c>
      <c r="S398" s="533">
        <v>0.17</v>
      </c>
      <c r="T398" s="478">
        <v>160</v>
      </c>
      <c r="U398" s="81"/>
      <c r="V398" s="3" t="s">
        <v>193</v>
      </c>
      <c r="W398" s="893" t="s">
        <v>313</v>
      </c>
      <c r="X398" s="251">
        <v>10.9</v>
      </c>
      <c r="Y398" s="252">
        <v>11</v>
      </c>
      <c r="Z398" s="253">
        <v>11.5</v>
      </c>
    </row>
    <row r="399" spans="1:26" x14ac:dyDescent="0.2">
      <c r="A399" s="1051"/>
      <c r="B399" s="389">
        <v>45734</v>
      </c>
      <c r="C399" s="432" t="str">
        <f t="shared" si="44"/>
        <v>(火)</v>
      </c>
      <c r="D399" s="473" t="s">
        <v>400</v>
      </c>
      <c r="E399" s="474" t="s">
        <v>24</v>
      </c>
      <c r="F399" s="475">
        <v>9.6999999999999993</v>
      </c>
      <c r="G399" s="11">
        <v>9.4</v>
      </c>
      <c r="H399" s="223">
        <v>9.6</v>
      </c>
      <c r="I399" s="12">
        <v>2.4</v>
      </c>
      <c r="J399" s="225">
        <v>2.2999999999999998</v>
      </c>
      <c r="K399" s="11">
        <v>8.3800000000000008</v>
      </c>
      <c r="L399" s="223">
        <v>8.26</v>
      </c>
      <c r="M399" s="12">
        <v>29.9</v>
      </c>
      <c r="N399" s="225">
        <v>30.1</v>
      </c>
      <c r="O399" s="606">
        <v>114.3</v>
      </c>
      <c r="P399" s="489">
        <v>122.3</v>
      </c>
      <c r="Q399" s="532">
        <v>9.8000000000000007</v>
      </c>
      <c r="R399" s="478">
        <v>194</v>
      </c>
      <c r="S399" s="533">
        <v>0.17</v>
      </c>
      <c r="T399" s="478">
        <v>240</v>
      </c>
      <c r="U399" s="81"/>
      <c r="V399" s="3" t="s">
        <v>194</v>
      </c>
      <c r="W399" s="893" t="s">
        <v>313</v>
      </c>
      <c r="X399" s="267">
        <v>2.1999999999999999E-2</v>
      </c>
      <c r="Y399" s="254">
        <v>2.3E-2</v>
      </c>
      <c r="Z399" s="255">
        <v>7.3999999999999996E-2</v>
      </c>
    </row>
    <row r="400" spans="1:26" x14ac:dyDescent="0.2">
      <c r="A400" s="1051"/>
      <c r="B400" s="389">
        <v>45735</v>
      </c>
      <c r="C400" s="432" t="str">
        <f t="shared" si="44"/>
        <v>(水)</v>
      </c>
      <c r="D400" s="473" t="s">
        <v>401</v>
      </c>
      <c r="E400" s="474">
        <v>14.5</v>
      </c>
      <c r="F400" s="475">
        <v>4.9000000000000004</v>
      </c>
      <c r="G400" s="11">
        <v>9.5</v>
      </c>
      <c r="H400" s="223">
        <v>9.6</v>
      </c>
      <c r="I400" s="12">
        <v>2.1</v>
      </c>
      <c r="J400" s="225">
        <v>1.9</v>
      </c>
      <c r="K400" s="11">
        <v>8.4</v>
      </c>
      <c r="L400" s="223">
        <v>8.24</v>
      </c>
      <c r="M400" s="12">
        <v>29.8</v>
      </c>
      <c r="N400" s="225">
        <v>30</v>
      </c>
      <c r="O400" s="606">
        <v>112.9</v>
      </c>
      <c r="P400" s="489">
        <v>121.9</v>
      </c>
      <c r="Q400" s="532">
        <v>9.6</v>
      </c>
      <c r="R400" s="478">
        <v>194</v>
      </c>
      <c r="S400" s="533">
        <v>0.16</v>
      </c>
      <c r="T400" s="478">
        <v>330</v>
      </c>
      <c r="U400" s="81"/>
      <c r="V400" s="3" t="s">
        <v>281</v>
      </c>
      <c r="W400" s="893" t="s">
        <v>313</v>
      </c>
      <c r="X400" s="251">
        <v>0.53</v>
      </c>
      <c r="Y400" s="254">
        <v>0.27</v>
      </c>
      <c r="Z400" s="255">
        <v>0.49</v>
      </c>
    </row>
    <row r="401" spans="1:26" x14ac:dyDescent="0.2">
      <c r="A401" s="1051"/>
      <c r="B401" s="389">
        <v>45736</v>
      </c>
      <c r="C401" s="432" t="str">
        <f t="shared" si="44"/>
        <v>(木)</v>
      </c>
      <c r="D401" s="473" t="s">
        <v>400</v>
      </c>
      <c r="E401" s="474" t="s">
        <v>24</v>
      </c>
      <c r="F401" s="475">
        <v>9.3000000000000007</v>
      </c>
      <c r="G401" s="11">
        <v>9.6999999999999993</v>
      </c>
      <c r="H401" s="223">
        <v>9.9</v>
      </c>
      <c r="I401" s="12">
        <v>1.7</v>
      </c>
      <c r="J401" s="225">
        <v>1.5</v>
      </c>
      <c r="K401" s="11">
        <v>8.44</v>
      </c>
      <c r="L401" s="223">
        <v>8.1999999999999993</v>
      </c>
      <c r="M401" s="12">
        <v>29.4</v>
      </c>
      <c r="N401" s="225">
        <v>29.5</v>
      </c>
      <c r="O401" s="606" t="s">
        <v>24</v>
      </c>
      <c r="P401" s="489" t="s">
        <v>24</v>
      </c>
      <c r="Q401" s="532" t="s">
        <v>24</v>
      </c>
      <c r="R401" s="478" t="s">
        <v>24</v>
      </c>
      <c r="S401" s="533" t="s">
        <v>24</v>
      </c>
      <c r="T401" s="478">
        <v>490</v>
      </c>
      <c r="U401" s="81"/>
      <c r="V401" s="3" t="s">
        <v>195</v>
      </c>
      <c r="W401" s="893" t="s">
        <v>313</v>
      </c>
      <c r="X401" s="267">
        <v>1.1200000000000001</v>
      </c>
      <c r="Y401" s="254">
        <v>0.87</v>
      </c>
      <c r="Z401" s="255">
        <v>1.37</v>
      </c>
    </row>
    <row r="402" spans="1:26" x14ac:dyDescent="0.2">
      <c r="A402" s="1051"/>
      <c r="B402" s="389">
        <v>45737</v>
      </c>
      <c r="C402" s="432" t="str">
        <f t="shared" si="44"/>
        <v>(金)</v>
      </c>
      <c r="D402" s="473" t="s">
        <v>400</v>
      </c>
      <c r="E402" s="474" t="s">
        <v>24</v>
      </c>
      <c r="F402" s="475">
        <v>12.6</v>
      </c>
      <c r="G402" s="11">
        <v>9.6999999999999993</v>
      </c>
      <c r="H402" s="223">
        <v>10</v>
      </c>
      <c r="I402" s="12">
        <v>1.7</v>
      </c>
      <c r="J402" s="225">
        <v>1.5</v>
      </c>
      <c r="K402" s="11">
        <v>8.3800000000000008</v>
      </c>
      <c r="L402" s="223">
        <v>8.19</v>
      </c>
      <c r="M402" s="12">
        <v>29.4</v>
      </c>
      <c r="N402" s="225">
        <v>29.6</v>
      </c>
      <c r="O402" s="606">
        <v>112.9</v>
      </c>
      <c r="P402" s="489">
        <v>120.9</v>
      </c>
      <c r="Q402" s="532">
        <v>9.8000000000000007</v>
      </c>
      <c r="R402" s="478">
        <v>213</v>
      </c>
      <c r="S402" s="533">
        <v>0.17</v>
      </c>
      <c r="T402" s="478">
        <v>320</v>
      </c>
      <c r="U402" s="81"/>
      <c r="V402" s="3" t="s">
        <v>196</v>
      </c>
      <c r="W402" s="893" t="s">
        <v>313</v>
      </c>
      <c r="X402" s="267">
        <v>6.5000000000000002E-2</v>
      </c>
      <c r="Y402" s="254">
        <v>7.1999999999999995E-2</v>
      </c>
      <c r="Z402" s="255">
        <v>0.14699999999999999</v>
      </c>
    </row>
    <row r="403" spans="1:26" x14ac:dyDescent="0.2">
      <c r="A403" s="1051"/>
      <c r="B403" s="389">
        <v>45738</v>
      </c>
      <c r="C403" s="432" t="str">
        <f t="shared" si="44"/>
        <v>(土)</v>
      </c>
      <c r="D403" s="473" t="s">
        <v>400</v>
      </c>
      <c r="E403" s="474" t="s">
        <v>24</v>
      </c>
      <c r="F403" s="475">
        <v>19.3</v>
      </c>
      <c r="G403" s="11">
        <v>9.8000000000000007</v>
      </c>
      <c r="H403" s="223">
        <v>10.199999999999999</v>
      </c>
      <c r="I403" s="12">
        <v>1.4</v>
      </c>
      <c r="J403" s="225">
        <v>1.3</v>
      </c>
      <c r="K403" s="11">
        <v>8.3699999999999992</v>
      </c>
      <c r="L403" s="223">
        <v>8.16</v>
      </c>
      <c r="M403" s="12">
        <v>28.1</v>
      </c>
      <c r="N403" s="225">
        <v>28.5</v>
      </c>
      <c r="O403" s="606" t="s">
        <v>24</v>
      </c>
      <c r="P403" s="489" t="s">
        <v>24</v>
      </c>
      <c r="Q403" s="532" t="s">
        <v>24</v>
      </c>
      <c r="R403" s="478" t="s">
        <v>24</v>
      </c>
      <c r="S403" s="533" t="s">
        <v>24</v>
      </c>
      <c r="T403" s="478">
        <v>330</v>
      </c>
      <c r="U403" s="81"/>
      <c r="V403" s="3" t="s">
        <v>197</v>
      </c>
      <c r="W403" s="893" t="s">
        <v>313</v>
      </c>
      <c r="X403" s="275">
        <v>29.6</v>
      </c>
      <c r="Y403" s="252">
        <v>28.8</v>
      </c>
      <c r="Z403" s="253">
        <v>25.6</v>
      </c>
    </row>
    <row r="404" spans="1:26" x14ac:dyDescent="0.2">
      <c r="A404" s="1051"/>
      <c r="B404" s="389">
        <v>45739</v>
      </c>
      <c r="C404" s="432" t="str">
        <f t="shared" si="44"/>
        <v>(日)</v>
      </c>
      <c r="D404" s="473" t="s">
        <v>400</v>
      </c>
      <c r="E404" s="474" t="s">
        <v>24</v>
      </c>
      <c r="F404" s="475">
        <v>22.8</v>
      </c>
      <c r="G404" s="11">
        <v>10</v>
      </c>
      <c r="H404" s="223">
        <v>10.5</v>
      </c>
      <c r="I404" s="12">
        <v>1.6</v>
      </c>
      <c r="J404" s="225">
        <v>1.4</v>
      </c>
      <c r="K404" s="11">
        <v>8.2799999999999994</v>
      </c>
      <c r="L404" s="223">
        <v>8.1199999999999992</v>
      </c>
      <c r="M404" s="12">
        <v>28.5</v>
      </c>
      <c r="N404" s="225">
        <v>28.4</v>
      </c>
      <c r="O404" s="606" t="s">
        <v>24</v>
      </c>
      <c r="P404" s="489" t="s">
        <v>24</v>
      </c>
      <c r="Q404" s="532" t="s">
        <v>24</v>
      </c>
      <c r="R404" s="478" t="s">
        <v>24</v>
      </c>
      <c r="S404" s="533" t="s">
        <v>24</v>
      </c>
      <c r="T404" s="478">
        <v>160</v>
      </c>
      <c r="U404" s="81"/>
      <c r="V404" s="3" t="s">
        <v>17</v>
      </c>
      <c r="W404" s="893" t="s">
        <v>313</v>
      </c>
      <c r="X404" s="251">
        <v>26.5</v>
      </c>
      <c r="Y404" s="252">
        <v>26.4</v>
      </c>
      <c r="Z404" s="253">
        <v>26.7</v>
      </c>
    </row>
    <row r="405" spans="1:26" x14ac:dyDescent="0.2">
      <c r="A405" s="1051"/>
      <c r="B405" s="389">
        <v>45740</v>
      </c>
      <c r="C405" s="432" t="str">
        <f t="shared" si="44"/>
        <v>(月)</v>
      </c>
      <c r="D405" s="473" t="s">
        <v>400</v>
      </c>
      <c r="E405" s="474">
        <v>10</v>
      </c>
      <c r="F405" s="475">
        <v>14.7</v>
      </c>
      <c r="G405" s="11">
        <v>10.1</v>
      </c>
      <c r="H405" s="223">
        <v>10.5</v>
      </c>
      <c r="I405" s="12">
        <v>1.3</v>
      </c>
      <c r="J405" s="225">
        <v>1.2</v>
      </c>
      <c r="K405" s="11">
        <v>8.24</v>
      </c>
      <c r="L405" s="223">
        <v>8.17</v>
      </c>
      <c r="M405" s="12">
        <v>27.9</v>
      </c>
      <c r="N405" s="225">
        <v>28.8</v>
      </c>
      <c r="O405" s="606">
        <v>111.6</v>
      </c>
      <c r="P405" s="489">
        <v>120.7</v>
      </c>
      <c r="Q405" s="532">
        <v>9.5</v>
      </c>
      <c r="R405" s="478">
        <v>192</v>
      </c>
      <c r="S405" s="533">
        <v>0.16</v>
      </c>
      <c r="T405" s="478" t="s">
        <v>24</v>
      </c>
      <c r="U405" s="81"/>
      <c r="V405" s="3" t="s">
        <v>198</v>
      </c>
      <c r="W405" s="893" t="s">
        <v>184</v>
      </c>
      <c r="X405" s="251">
        <v>5</v>
      </c>
      <c r="Y405" s="256">
        <v>5</v>
      </c>
      <c r="Z405" s="257">
        <v>13</v>
      </c>
    </row>
    <row r="406" spans="1:26" x14ac:dyDescent="0.2">
      <c r="A406" s="1051"/>
      <c r="B406" s="389">
        <v>45741</v>
      </c>
      <c r="C406" s="432" t="str">
        <f t="shared" si="44"/>
        <v>(火)</v>
      </c>
      <c r="D406" s="473" t="s">
        <v>400</v>
      </c>
      <c r="E406" s="474" t="s">
        <v>24</v>
      </c>
      <c r="F406" s="475">
        <v>20.7</v>
      </c>
      <c r="G406" s="11">
        <v>10.5</v>
      </c>
      <c r="H406" s="223">
        <v>10.9</v>
      </c>
      <c r="I406" s="12">
        <v>1.4</v>
      </c>
      <c r="J406" s="225">
        <v>1.2</v>
      </c>
      <c r="K406" s="11">
        <v>8.1300000000000008</v>
      </c>
      <c r="L406" s="223">
        <v>8.08</v>
      </c>
      <c r="M406" s="12">
        <v>29</v>
      </c>
      <c r="N406" s="225">
        <v>29.1</v>
      </c>
      <c r="O406" s="606">
        <v>111.6</v>
      </c>
      <c r="P406" s="489">
        <v>120.1</v>
      </c>
      <c r="Q406" s="532">
        <v>9.6</v>
      </c>
      <c r="R406" s="478">
        <v>201</v>
      </c>
      <c r="S406" s="533">
        <v>0.18</v>
      </c>
      <c r="T406" s="478" t="s">
        <v>24</v>
      </c>
      <c r="U406" s="81"/>
      <c r="V406" s="3" t="s">
        <v>199</v>
      </c>
      <c r="W406" s="893" t="s">
        <v>313</v>
      </c>
      <c r="X406" s="251">
        <v>2</v>
      </c>
      <c r="Y406" s="256">
        <v>2</v>
      </c>
      <c r="Z406" s="257">
        <v>9</v>
      </c>
    </row>
    <row r="407" spans="1:26" x14ac:dyDescent="0.2">
      <c r="A407" s="1051"/>
      <c r="B407" s="389">
        <v>45742</v>
      </c>
      <c r="C407" s="432" t="str">
        <f t="shared" si="44"/>
        <v>(水)</v>
      </c>
      <c r="D407" s="473" t="s">
        <v>400</v>
      </c>
      <c r="E407" s="474" t="s">
        <v>24</v>
      </c>
      <c r="F407" s="475">
        <v>23.8</v>
      </c>
      <c r="G407" s="11">
        <v>10.8</v>
      </c>
      <c r="H407" s="223">
        <v>11.3</v>
      </c>
      <c r="I407" s="12">
        <v>1.1000000000000001</v>
      </c>
      <c r="J407" s="225">
        <v>1</v>
      </c>
      <c r="K407" s="11">
        <v>8.1199999999999992</v>
      </c>
      <c r="L407" s="223">
        <v>8.06</v>
      </c>
      <c r="M407" s="12">
        <v>28.9</v>
      </c>
      <c r="N407" s="225">
        <v>29</v>
      </c>
      <c r="O407" s="606">
        <v>111.4</v>
      </c>
      <c r="P407" s="489">
        <v>121.5</v>
      </c>
      <c r="Q407" s="532">
        <v>9.6999999999999993</v>
      </c>
      <c r="R407" s="478">
        <v>198</v>
      </c>
      <c r="S407" s="533">
        <v>0.17</v>
      </c>
      <c r="T407" s="478" t="s">
        <v>24</v>
      </c>
      <c r="U407" s="81"/>
      <c r="V407" s="3"/>
      <c r="W407" s="289"/>
      <c r="X407" s="294"/>
      <c r="Y407" s="295"/>
      <c r="Z407" s="296"/>
    </row>
    <row r="408" spans="1:26" x14ac:dyDescent="0.2">
      <c r="A408" s="1051"/>
      <c r="B408" s="389">
        <v>45743</v>
      </c>
      <c r="C408" s="432" t="str">
        <f t="shared" si="44"/>
        <v>(木)</v>
      </c>
      <c r="D408" s="507" t="s">
        <v>401</v>
      </c>
      <c r="E408" s="508" t="s">
        <v>24</v>
      </c>
      <c r="F408" s="509">
        <v>19.3</v>
      </c>
      <c r="G408" s="309">
        <v>10.9</v>
      </c>
      <c r="H408" s="510">
        <v>11.3</v>
      </c>
      <c r="I408" s="511">
        <v>1.4</v>
      </c>
      <c r="J408" s="512">
        <v>1.1000000000000001</v>
      </c>
      <c r="K408" s="309">
        <v>8.0500000000000007</v>
      </c>
      <c r="L408" s="510">
        <v>8</v>
      </c>
      <c r="M408" s="511">
        <v>28.9</v>
      </c>
      <c r="N408" s="512">
        <v>29</v>
      </c>
      <c r="O408" s="647">
        <v>110.6</v>
      </c>
      <c r="P408" s="733">
        <v>124.1</v>
      </c>
      <c r="Q408" s="514">
        <v>9.6</v>
      </c>
      <c r="R408" s="515">
        <v>178</v>
      </c>
      <c r="S408" s="516">
        <v>0.17</v>
      </c>
      <c r="T408" s="515" t="s">
        <v>24</v>
      </c>
      <c r="U408" s="81"/>
      <c r="V408" s="3"/>
      <c r="W408" s="289"/>
      <c r="X408" s="294"/>
      <c r="Y408" s="295"/>
      <c r="Z408" s="296"/>
    </row>
    <row r="409" spans="1:26" x14ac:dyDescent="0.2">
      <c r="A409" s="1051"/>
      <c r="B409" s="389">
        <v>45744</v>
      </c>
      <c r="C409" s="432" t="str">
        <f t="shared" si="44"/>
        <v>(金)</v>
      </c>
      <c r="D409" s="507" t="s">
        <v>402</v>
      </c>
      <c r="E409" s="508">
        <v>11</v>
      </c>
      <c r="F409" s="509">
        <v>18.7</v>
      </c>
      <c r="G409" s="309">
        <v>11.3</v>
      </c>
      <c r="H409" s="510">
        <v>11.7</v>
      </c>
      <c r="I409" s="511">
        <v>1</v>
      </c>
      <c r="J409" s="512">
        <v>0.9</v>
      </c>
      <c r="K409" s="309">
        <v>8.02</v>
      </c>
      <c r="L409" s="510">
        <v>7.97</v>
      </c>
      <c r="M409" s="511">
        <v>28.8</v>
      </c>
      <c r="N409" s="512">
        <v>28.9</v>
      </c>
      <c r="O409" s="647">
        <v>109.5</v>
      </c>
      <c r="P409" s="733">
        <v>119.7</v>
      </c>
      <c r="Q409" s="514">
        <v>9.3000000000000007</v>
      </c>
      <c r="R409" s="515">
        <v>200</v>
      </c>
      <c r="S409" s="516">
        <v>0.16</v>
      </c>
      <c r="T409" s="515" t="s">
        <v>24</v>
      </c>
      <c r="U409" s="81"/>
      <c r="V409" s="291"/>
      <c r="W409" s="292"/>
      <c r="X409" s="297"/>
      <c r="Y409" s="298"/>
      <c r="Z409" s="299"/>
    </row>
    <row r="410" spans="1:26" x14ac:dyDescent="0.2">
      <c r="A410" s="1051"/>
      <c r="B410" s="389">
        <v>45745</v>
      </c>
      <c r="C410" s="432" t="str">
        <f t="shared" si="44"/>
        <v>(土)</v>
      </c>
      <c r="D410" s="507" t="s">
        <v>402</v>
      </c>
      <c r="E410" s="508">
        <v>7.5</v>
      </c>
      <c r="F410" s="509">
        <v>8.8000000000000007</v>
      </c>
      <c r="G410" s="309">
        <v>11.9</v>
      </c>
      <c r="H410" s="510">
        <v>11.9</v>
      </c>
      <c r="I410" s="511">
        <v>1.1000000000000001</v>
      </c>
      <c r="J410" s="512">
        <v>0.9</v>
      </c>
      <c r="K410" s="309">
        <v>8</v>
      </c>
      <c r="L410" s="510">
        <v>7.92</v>
      </c>
      <c r="M410" s="511">
        <v>28.3</v>
      </c>
      <c r="N410" s="512">
        <v>28.6</v>
      </c>
      <c r="O410" s="647" t="s">
        <v>24</v>
      </c>
      <c r="P410" s="733" t="s">
        <v>24</v>
      </c>
      <c r="Q410" s="514" t="s">
        <v>24</v>
      </c>
      <c r="R410" s="515" t="s">
        <v>24</v>
      </c>
      <c r="S410" s="516" t="s">
        <v>24</v>
      </c>
      <c r="T410" s="515" t="s">
        <v>24</v>
      </c>
      <c r="U410" s="81"/>
      <c r="V410" s="104" t="s">
        <v>23</v>
      </c>
      <c r="W410" s="392" t="s">
        <v>24</v>
      </c>
      <c r="X410" s="392"/>
      <c r="Y410" s="392"/>
      <c r="Z410" s="105" t="s">
        <v>24</v>
      </c>
    </row>
    <row r="411" spans="1:26" x14ac:dyDescent="0.2">
      <c r="A411" s="1051"/>
      <c r="B411" s="389">
        <v>45746</v>
      </c>
      <c r="C411" s="432" t="str">
        <f t="shared" si="44"/>
        <v>(日)</v>
      </c>
      <c r="D411" s="507" t="s">
        <v>400</v>
      </c>
      <c r="E411" s="508">
        <v>0.5</v>
      </c>
      <c r="F411" s="509">
        <v>10.3</v>
      </c>
      <c r="G411" s="309">
        <v>12.4</v>
      </c>
      <c r="H411" s="510">
        <v>12.5</v>
      </c>
      <c r="I411" s="511">
        <v>1.3</v>
      </c>
      <c r="J411" s="512">
        <v>1</v>
      </c>
      <c r="K411" s="309">
        <v>7.99</v>
      </c>
      <c r="L411" s="510">
        <v>7.94</v>
      </c>
      <c r="M411" s="511">
        <v>28.3</v>
      </c>
      <c r="N411" s="512">
        <v>28.5</v>
      </c>
      <c r="O411" s="647" t="s">
        <v>24</v>
      </c>
      <c r="P411" s="733" t="s">
        <v>24</v>
      </c>
      <c r="Q411" s="514" t="s">
        <v>24</v>
      </c>
      <c r="R411" s="515" t="s">
        <v>24</v>
      </c>
      <c r="S411" s="516" t="s">
        <v>24</v>
      </c>
      <c r="T411" s="515" t="s">
        <v>24</v>
      </c>
      <c r="U411" s="81"/>
      <c r="V411" s="719" t="s">
        <v>302</v>
      </c>
      <c r="W411" s="720"/>
      <c r="X411" s="720"/>
      <c r="Y411" s="720"/>
      <c r="Z411" s="721"/>
    </row>
    <row r="412" spans="1:26" x14ac:dyDescent="0.2">
      <c r="A412" s="1051"/>
      <c r="B412" s="389">
        <v>45747</v>
      </c>
      <c r="C412" s="432" t="str">
        <f t="shared" si="44"/>
        <v>(月)</v>
      </c>
      <c r="D412" s="544" t="s">
        <v>401</v>
      </c>
      <c r="E412" s="497" t="s">
        <v>24</v>
      </c>
      <c r="F412" s="535">
        <v>7.9</v>
      </c>
      <c r="G412" s="366">
        <v>12.5</v>
      </c>
      <c r="H412" s="300">
        <v>12.6</v>
      </c>
      <c r="I412" s="537">
        <v>1.3</v>
      </c>
      <c r="J412" s="536">
        <v>1</v>
      </c>
      <c r="K412" s="366">
        <v>7.98</v>
      </c>
      <c r="L412" s="300">
        <v>7.92</v>
      </c>
      <c r="M412" s="537">
        <v>28.6</v>
      </c>
      <c r="N412" s="536">
        <v>28.7</v>
      </c>
      <c r="O412" s="659">
        <v>119</v>
      </c>
      <c r="P412" s="735">
        <v>120.1</v>
      </c>
      <c r="Q412" s="539">
        <v>9.5</v>
      </c>
      <c r="R412" s="540">
        <v>172</v>
      </c>
      <c r="S412" s="541">
        <v>0.16</v>
      </c>
      <c r="T412" s="540" t="s">
        <v>24</v>
      </c>
      <c r="U412" s="81"/>
      <c r="V412" s="1016" t="s">
        <v>470</v>
      </c>
      <c r="W412" s="720"/>
      <c r="X412" s="720"/>
      <c r="Y412" s="720"/>
      <c r="Z412" s="721"/>
    </row>
    <row r="413" spans="1:26" x14ac:dyDescent="0.2">
      <c r="A413" s="1051"/>
      <c r="B413" s="1043" t="s">
        <v>239</v>
      </c>
      <c r="C413" s="1043"/>
      <c r="D413" s="479"/>
      <c r="E413" s="464">
        <f>MAX(E382:E412)</f>
        <v>29</v>
      </c>
      <c r="F413" s="480">
        <f t="shared" ref="F413:T413" si="45">IF(COUNT(F382:F412)=0,"",MAX(F382:F412))</f>
        <v>23.8</v>
      </c>
      <c r="G413" s="10">
        <f t="shared" si="45"/>
        <v>12.5</v>
      </c>
      <c r="H413" s="222">
        <f t="shared" si="45"/>
        <v>12.6</v>
      </c>
      <c r="I413" s="466">
        <f t="shared" si="45"/>
        <v>3</v>
      </c>
      <c r="J413" s="467">
        <f t="shared" si="45"/>
        <v>2.7</v>
      </c>
      <c r="K413" s="10">
        <f t="shared" si="45"/>
        <v>8.44</v>
      </c>
      <c r="L413" s="222">
        <f t="shared" si="45"/>
        <v>8.26</v>
      </c>
      <c r="M413" s="466">
        <f t="shared" si="45"/>
        <v>30.9</v>
      </c>
      <c r="N413" s="467">
        <f t="shared" si="45"/>
        <v>31</v>
      </c>
      <c r="O413" s="598">
        <f t="shared" si="45"/>
        <v>120.7</v>
      </c>
      <c r="P413" s="482">
        <f t="shared" si="45"/>
        <v>131.30000000000001</v>
      </c>
      <c r="Q413" s="518">
        <f t="shared" si="45"/>
        <v>10.5</v>
      </c>
      <c r="R413" s="484">
        <f t="shared" si="45"/>
        <v>259</v>
      </c>
      <c r="S413" s="485">
        <f t="shared" si="45"/>
        <v>0.19</v>
      </c>
      <c r="T413" s="486">
        <f t="shared" si="45"/>
        <v>490</v>
      </c>
      <c r="U413" s="83"/>
      <c r="V413" s="1017" t="s">
        <v>336</v>
      </c>
      <c r="W413" s="720"/>
      <c r="X413" s="720"/>
      <c r="Y413" s="720"/>
      <c r="Z413" s="721"/>
    </row>
    <row r="414" spans="1:26" x14ac:dyDescent="0.2">
      <c r="A414" s="1051"/>
      <c r="B414" s="1044" t="s">
        <v>240</v>
      </c>
      <c r="C414" s="1044"/>
      <c r="D414" s="233"/>
      <c r="E414" s="234"/>
      <c r="F414" s="487">
        <f t="shared" ref="F414:S414" si="46">IF(COUNT(F382:F412)=0,"",MIN(F382:F412))</f>
        <v>4.3</v>
      </c>
      <c r="G414" s="11">
        <f t="shared" si="46"/>
        <v>7.7</v>
      </c>
      <c r="H414" s="223">
        <f t="shared" si="46"/>
        <v>8.1</v>
      </c>
      <c r="I414" s="12">
        <f t="shared" si="46"/>
        <v>1</v>
      </c>
      <c r="J414" s="225">
        <f t="shared" si="46"/>
        <v>0.9</v>
      </c>
      <c r="K414" s="11">
        <f t="shared" si="46"/>
        <v>7.98</v>
      </c>
      <c r="L414" s="223">
        <f t="shared" si="46"/>
        <v>7.92</v>
      </c>
      <c r="M414" s="12">
        <f t="shared" si="46"/>
        <v>27.9</v>
      </c>
      <c r="N414" s="225">
        <f t="shared" si="46"/>
        <v>28.4</v>
      </c>
      <c r="O414" s="606">
        <f t="shared" si="46"/>
        <v>109.5</v>
      </c>
      <c r="P414" s="489">
        <f t="shared" si="46"/>
        <v>119.7</v>
      </c>
      <c r="Q414" s="490">
        <f t="shared" si="46"/>
        <v>9.3000000000000007</v>
      </c>
      <c r="R414" s="491">
        <f t="shared" si="46"/>
        <v>172</v>
      </c>
      <c r="S414" s="492">
        <f t="shared" si="46"/>
        <v>0.14000000000000001</v>
      </c>
      <c r="T414" s="493"/>
      <c r="U414" s="83"/>
      <c r="V414" s="722"/>
      <c r="W414" s="723"/>
      <c r="X414" s="723"/>
      <c r="Y414" s="723"/>
      <c r="Z414" s="724"/>
    </row>
    <row r="415" spans="1:26" x14ac:dyDescent="0.2">
      <c r="A415" s="1051"/>
      <c r="B415" s="1044" t="s">
        <v>241</v>
      </c>
      <c r="C415" s="1044"/>
      <c r="D415" s="416"/>
      <c r="E415" s="235"/>
      <c r="F415" s="494">
        <f t="shared" ref="F415:S415" si="47">IF(COUNT(F382:F412)=0,"",AVERAGE(F382:F412))</f>
        <v>12.119354838709679</v>
      </c>
      <c r="G415" s="309">
        <f t="shared" si="47"/>
        <v>9.435483870967742</v>
      </c>
      <c r="H415" s="510">
        <f t="shared" si="47"/>
        <v>9.6967741935483858</v>
      </c>
      <c r="I415" s="511">
        <f t="shared" si="47"/>
        <v>1.7483870967741932</v>
      </c>
      <c r="J415" s="512">
        <f t="shared" si="47"/>
        <v>1.5741935483870966</v>
      </c>
      <c r="K415" s="309">
        <f t="shared" si="47"/>
        <v>8.2583870967741948</v>
      </c>
      <c r="L415" s="510">
        <f t="shared" si="47"/>
        <v>8.1183870967741907</v>
      </c>
      <c r="M415" s="511">
        <f t="shared" si="47"/>
        <v>29.570967741935473</v>
      </c>
      <c r="N415" s="512">
        <f t="shared" si="47"/>
        <v>29.770967741935486</v>
      </c>
      <c r="O415" s="647">
        <f t="shared" si="47"/>
        <v>115.33500000000001</v>
      </c>
      <c r="P415" s="733">
        <f t="shared" si="47"/>
        <v>125.27000000000001</v>
      </c>
      <c r="Q415" s="520">
        <f t="shared" si="47"/>
        <v>9.9150000000000009</v>
      </c>
      <c r="R415" s="521">
        <f t="shared" si="47"/>
        <v>207</v>
      </c>
      <c r="S415" s="522">
        <f t="shared" si="47"/>
        <v>0.16500000000000001</v>
      </c>
      <c r="T415" s="523"/>
      <c r="U415" s="83"/>
      <c r="V415" s="722"/>
      <c r="W415" s="723"/>
      <c r="X415" s="723"/>
      <c r="Y415" s="723"/>
      <c r="Z415" s="724"/>
    </row>
    <row r="416" spans="1:26" x14ac:dyDescent="0.2">
      <c r="A416" s="1056"/>
      <c r="B416" s="1045" t="s">
        <v>242</v>
      </c>
      <c r="C416" s="1045"/>
      <c r="D416" s="394"/>
      <c r="E416" s="497">
        <f>SUM(E382:E412)</f>
        <v>147.5</v>
      </c>
      <c r="F416" s="236"/>
      <c r="G416" s="236"/>
      <c r="H416" s="388"/>
      <c r="I416" s="236"/>
      <c r="J416" s="388"/>
      <c r="K416" s="499"/>
      <c r="L416" s="500"/>
      <c r="M416" s="524"/>
      <c r="N416" s="525"/>
      <c r="O416" s="633"/>
      <c r="P416" s="504"/>
      <c r="Q416" s="527"/>
      <c r="R416" s="238"/>
      <c r="S416" s="239"/>
      <c r="T416" s="734">
        <f>SUM(T382:T412)</f>
        <v>7330</v>
      </c>
      <c r="U416" s="889"/>
      <c r="V416" s="588"/>
      <c r="W416" s="589"/>
      <c r="X416" s="589"/>
      <c r="Y416" s="589"/>
      <c r="Z416" s="332"/>
    </row>
    <row r="417" spans="1:22" x14ac:dyDescent="0.2">
      <c r="A417" s="1111" t="s">
        <v>247</v>
      </c>
      <c r="B417" s="1043" t="s">
        <v>239</v>
      </c>
      <c r="C417" s="1043"/>
      <c r="D417" s="479"/>
      <c r="E417" s="197">
        <f t="shared" ref="E417:T417" si="48">MAX(E$4:E$33,E$38:E$68,E$73:E$102,E$107:E$137,E$142:E$172,E$177:E$206,E$211:E$241,E$246:E$275,E$280:E$310,E$315:E$345,E$350:E$377,E$382:E$412)</f>
        <v>112.5</v>
      </c>
      <c r="F417" s="197">
        <f t="shared" si="48"/>
        <v>34.6</v>
      </c>
      <c r="G417" s="851">
        <f t="shared" si="48"/>
        <v>28.7</v>
      </c>
      <c r="H417" s="850">
        <f t="shared" si="48"/>
        <v>28.9</v>
      </c>
      <c r="I417" s="853">
        <f t="shared" si="48"/>
        <v>8.9</v>
      </c>
      <c r="J417" s="852">
        <f t="shared" si="48"/>
        <v>6</v>
      </c>
      <c r="K417" s="851">
        <f t="shared" si="48"/>
        <v>9.0399999999999991</v>
      </c>
      <c r="L417" s="850">
        <f t="shared" si="48"/>
        <v>8.42</v>
      </c>
      <c r="M417" s="851">
        <f t="shared" si="48"/>
        <v>30.9</v>
      </c>
      <c r="N417" s="850">
        <f t="shared" si="48"/>
        <v>31</v>
      </c>
      <c r="O417" s="415">
        <f t="shared" si="48"/>
        <v>120.7</v>
      </c>
      <c r="P417" s="415">
        <f t="shared" si="48"/>
        <v>131.30000000000001</v>
      </c>
      <c r="Q417" s="197">
        <f t="shared" si="48"/>
        <v>11.4</v>
      </c>
      <c r="R417" s="415">
        <f t="shared" si="48"/>
        <v>276</v>
      </c>
      <c r="S417" s="799">
        <f t="shared" si="48"/>
        <v>0.43</v>
      </c>
      <c r="T417" s="833">
        <f t="shared" si="48"/>
        <v>2760</v>
      </c>
      <c r="U417" s="845"/>
    </row>
    <row r="418" spans="1:22" s="1" customFormat="1" ht="13.5" customHeight="1" x14ac:dyDescent="0.2">
      <c r="A418" s="1112"/>
      <c r="B418" s="1044" t="s">
        <v>240</v>
      </c>
      <c r="C418" s="1044"/>
      <c r="D418" s="233"/>
      <c r="E418" s="234"/>
      <c r="F418" s="197">
        <f t="shared" ref="F418:S418" si="49">MIN(F$4:F$33,F$38:F$68,F$73:F$102,F$107:F$137,F$142:F$172,F$177:F$206,F$211:F$241,F$246:F$275,F$280:F$310,F$315:F$345,F$350:F$377,F$382:F$412)</f>
        <v>3.2</v>
      </c>
      <c r="G418" s="851">
        <f t="shared" si="49"/>
        <v>6.6</v>
      </c>
      <c r="H418" s="850">
        <f t="shared" si="49"/>
        <v>7</v>
      </c>
      <c r="I418" s="853">
        <f t="shared" si="49"/>
        <v>0.7</v>
      </c>
      <c r="J418" s="852">
        <f t="shared" si="49"/>
        <v>0.5</v>
      </c>
      <c r="K418" s="851">
        <f t="shared" si="49"/>
        <v>7.34</v>
      </c>
      <c r="L418" s="850">
        <f t="shared" si="49"/>
        <v>7.3</v>
      </c>
      <c r="M418" s="851">
        <f t="shared" si="49"/>
        <v>21.4</v>
      </c>
      <c r="N418" s="850">
        <f t="shared" si="49"/>
        <v>21.4</v>
      </c>
      <c r="O418" s="415">
        <f t="shared" si="49"/>
        <v>78.599999999999994</v>
      </c>
      <c r="P418" s="415">
        <f t="shared" si="49"/>
        <v>86</v>
      </c>
      <c r="Q418" s="197">
        <f t="shared" si="49"/>
        <v>7</v>
      </c>
      <c r="R418" s="415">
        <f t="shared" si="49"/>
        <v>126</v>
      </c>
      <c r="S418" s="799">
        <f t="shared" si="49"/>
        <v>0.05</v>
      </c>
      <c r="T418" s="834"/>
      <c r="U418" s="845"/>
      <c r="V418" s="111"/>
    </row>
    <row r="419" spans="1:22" s="1" customFormat="1" ht="13.5" customHeight="1" x14ac:dyDescent="0.2">
      <c r="A419" s="1112"/>
      <c r="B419" s="1044" t="s">
        <v>241</v>
      </c>
      <c r="C419" s="1044"/>
      <c r="D419" s="416"/>
      <c r="E419" s="235"/>
      <c r="F419" s="197">
        <f t="shared" ref="F419:S419" si="50">AVERAGE(F$4:F$33,F$38:F$68,F$73:F$102,F$107:F$137,F$142:F$172,F$177:F$206,F$211:F$241,F$246:F$275,F$280:F$310,F$315:F$345,F$350:F$377,F$382:F$412)</f>
        <v>19.118630136986315</v>
      </c>
      <c r="G419" s="851">
        <f t="shared" si="50"/>
        <v>17.708767123287664</v>
      </c>
      <c r="H419" s="850">
        <f t="shared" si="50"/>
        <v>17.958904109589032</v>
      </c>
      <c r="I419" s="853">
        <f t="shared" si="50"/>
        <v>2.9079452054794519</v>
      </c>
      <c r="J419" s="852">
        <f t="shared" si="50"/>
        <v>2.357808219178084</v>
      </c>
      <c r="K419" s="851">
        <f t="shared" si="50"/>
        <v>7.8636164383561704</v>
      </c>
      <c r="L419" s="850">
        <f t="shared" si="50"/>
        <v>7.752876712328769</v>
      </c>
      <c r="M419" s="851">
        <f t="shared" si="50"/>
        <v>25.37150684931504</v>
      </c>
      <c r="N419" s="850">
        <f t="shared" si="50"/>
        <v>25.499178082191747</v>
      </c>
      <c r="O419" s="415">
        <f t="shared" si="50"/>
        <v>94.060493827160499</v>
      </c>
      <c r="P419" s="415">
        <f t="shared" si="50"/>
        <v>103.73909465020581</v>
      </c>
      <c r="Q419" s="197">
        <f t="shared" si="50"/>
        <v>9.07078189300411</v>
      </c>
      <c r="R419" s="415">
        <f t="shared" si="50"/>
        <v>181.45267489711935</v>
      </c>
      <c r="S419" s="799">
        <f t="shared" si="50"/>
        <v>0.20613168724279829</v>
      </c>
      <c r="T419" s="835"/>
      <c r="U419" s="845"/>
      <c r="V419" s="111"/>
    </row>
    <row r="420" spans="1:22" s="1" customFormat="1" ht="13.5" customHeight="1" x14ac:dyDescent="0.2">
      <c r="A420" s="1113"/>
      <c r="B420" s="1044" t="s">
        <v>242</v>
      </c>
      <c r="C420" s="1044"/>
      <c r="D420" s="418"/>
      <c r="E420" s="197">
        <f>SUM(E$4:E$33,E$38:E$68,E$73:E$102,E$107:E$137,E$142:E$172,E$177:E$206,E$211:E$241,E$246:E$275,E$280:E$310,E$315:E$345,E$350:E$377,E$382:E$412)</f>
        <v>1693</v>
      </c>
      <c r="F420" s="236"/>
      <c r="G420" s="236"/>
      <c r="H420" s="388"/>
      <c r="I420" s="236"/>
      <c r="J420" s="388"/>
      <c r="K420" s="237"/>
      <c r="L420" s="419"/>
      <c r="M420" s="236"/>
      <c r="N420" s="388"/>
      <c r="O420" s="388"/>
      <c r="P420" s="388"/>
      <c r="Q420" s="420"/>
      <c r="R420" s="238"/>
      <c r="S420" s="239"/>
      <c r="T420" s="833">
        <f>SUM(T$4:T$33,T$38:T$68,T$73:T$102,T$107:T$137,T$142:T$172,T$177:T$206,T$211:T$241,T$246:T$275,T$280:T$310,T$315:T$345,T$350:T$377,T$382:T$412)</f>
        <v>97340</v>
      </c>
      <c r="U420" s="845"/>
      <c r="V420" s="111"/>
    </row>
    <row r="421" spans="1:22" s="1" customFormat="1" ht="13.5" customHeight="1" x14ac:dyDescent="0.2">
      <c r="A421" s="392"/>
      <c r="B421" s="1045" t="s">
        <v>246</v>
      </c>
      <c r="C421" s="1045"/>
      <c r="D421" s="884">
        <f>COUNT(E$4:E$33,E$38:E$68,E$73:E$102,E$107:E$137,E$142:E$172,E$177:E$206,E$211:E$241,E$246:E$275,E$280:E$310,E$315:E$345,E$350:E$377,E$382:E$412)</f>
        <v>107</v>
      </c>
      <c r="E421" s="106"/>
      <c r="F421" s="107"/>
      <c r="G421" s="107"/>
      <c r="H421" s="107"/>
      <c r="I421" s="108"/>
      <c r="J421" s="108"/>
      <c r="K421" s="109"/>
      <c r="L421" s="109"/>
      <c r="M421" s="108"/>
      <c r="N421" s="108"/>
      <c r="O421" s="107"/>
      <c r="P421" s="107"/>
      <c r="Q421" s="108"/>
      <c r="R421" s="110"/>
      <c r="S421" s="109"/>
      <c r="T421" s="110"/>
      <c r="U421" s="80"/>
      <c r="V421" s="111"/>
    </row>
    <row r="422" spans="1:22" s="1" customFormat="1" ht="13.5" customHeight="1" x14ac:dyDescent="0.2">
      <c r="U422" s="80"/>
      <c r="V422" s="111"/>
    </row>
  </sheetData>
  <protectedRanges>
    <protectedRange sqref="D281:N310" name="範囲1_1"/>
    <protectedRange sqref="O281:S310" name="範囲1_5_1"/>
  </protectedRanges>
  <mergeCells count="68">
    <mergeCell ref="B421:C421"/>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B349:C349"/>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A177:A210"/>
    <mergeCell ref="B207:C207"/>
    <mergeCell ref="B208:C208"/>
    <mergeCell ref="B209:C209"/>
    <mergeCell ref="B210:C210"/>
    <mergeCell ref="A211:A245"/>
    <mergeCell ref="B242:C242"/>
    <mergeCell ref="B243:C243"/>
    <mergeCell ref="B244:C244"/>
    <mergeCell ref="B245:C245"/>
    <mergeCell ref="A107:A141"/>
    <mergeCell ref="B138:C138"/>
    <mergeCell ref="B139:C139"/>
    <mergeCell ref="B140:C140"/>
    <mergeCell ref="B141:C141"/>
    <mergeCell ref="A142:A176"/>
    <mergeCell ref="B173:C173"/>
    <mergeCell ref="B174:C174"/>
    <mergeCell ref="B175:C175"/>
    <mergeCell ref="B176:C176"/>
    <mergeCell ref="A4:A37"/>
    <mergeCell ref="G2:H2"/>
    <mergeCell ref="A73:A106"/>
    <mergeCell ref="B103:C103"/>
    <mergeCell ref="B104:C104"/>
    <mergeCell ref="B105:C105"/>
    <mergeCell ref="B106:C106"/>
    <mergeCell ref="A38:A72"/>
    <mergeCell ref="B69:C69"/>
    <mergeCell ref="B70:C70"/>
    <mergeCell ref="B71:C71"/>
    <mergeCell ref="B72:C72"/>
    <mergeCell ref="B1:E1"/>
    <mergeCell ref="I2:J2"/>
    <mergeCell ref="K2:L2"/>
    <mergeCell ref="M2:N2"/>
    <mergeCell ref="V2:Z3"/>
  </mergeCells>
  <phoneticPr fontId="4"/>
  <conditionalFormatting sqref="D349">
    <cfRule type="expression" dxfId="164" priority="85" stopIfTrue="1">
      <formula>$A$1=1</formula>
    </cfRule>
  </conditionalFormatting>
  <conditionalFormatting sqref="D381">
    <cfRule type="expression" dxfId="163" priority="84" stopIfTrue="1">
      <formula>$A$1=1</formula>
    </cfRule>
  </conditionalFormatting>
  <conditionalFormatting sqref="D416">
    <cfRule type="expression" dxfId="162" priority="65" stopIfTrue="1">
      <formula>$A$1=1</formula>
    </cfRule>
  </conditionalFormatting>
  <conditionalFormatting sqref="D420">
    <cfRule type="expression" dxfId="161" priority="2" stopIfTrue="1">
      <formula>$A$1=1</formula>
    </cfRule>
  </conditionalFormatting>
  <conditionalFormatting sqref="F420:P420">
    <cfRule type="expression" dxfId="160" priority="3" stopIfTrue="1">
      <formula>$A$1=1</formula>
    </cfRule>
  </conditionalFormatting>
  <conditionalFormatting sqref="F34:S36 F37:P37 F69:S71 F72:P72 F103:S105 F106:P106 F138:S140 F141:P141 F173:S175 F176:P176 F207:S209 F210:P210 F242:S244 F245:P245 F276:S278 F279:P279 D281:S310 F311:S313 F314:P314 F346:S348 F349:P349 F378:S380 F381:P381 F413:S415 F416:P416">
    <cfRule type="expression" dxfId="159" priority="88" stopIfTrue="1">
      <formula>$A$1=1</formula>
    </cfRule>
  </conditionalFormatting>
  <conditionalFormatting sqref="T418:T419">
    <cfRule type="expression" dxfId="146" priority="1" stopIfTrue="1">
      <formula>$A$1=1</formula>
    </cfRule>
  </conditionalFormatting>
  <conditionalFormatting sqref="U310:U315">
    <cfRule type="expression" dxfId="145" priority="87" stopIfTrue="1">
      <formula>$A$1=1</formula>
    </cfRule>
  </conditionalFormatting>
  <conditionalFormatting sqref="V314:Z314">
    <cfRule type="expression" dxfId="144" priority="86" stopIfTrue="1">
      <formula>$A$1=1</formula>
    </cfRule>
  </conditionalFormatting>
  <conditionalFormatting sqref="Y7:Z28">
    <cfRule type="expression" dxfId="143" priority="89" stopIfTrue="1">
      <formula>$B$1=1</formula>
    </cfRule>
  </conditionalFormatting>
  <conditionalFormatting sqref="Y41:Z62">
    <cfRule type="expression" dxfId="142" priority="24" stopIfTrue="1">
      <formula>$B$1=1</formula>
    </cfRule>
  </conditionalFormatting>
  <conditionalFormatting sqref="Y76:Z97">
    <cfRule type="expression" dxfId="141" priority="22" stopIfTrue="1">
      <formula>$B$1=1</formula>
    </cfRule>
  </conditionalFormatting>
  <conditionalFormatting sqref="Y110:Z131">
    <cfRule type="expression" dxfId="140" priority="20" stopIfTrue="1">
      <formula>$B$1=1</formula>
    </cfRule>
  </conditionalFormatting>
  <conditionalFormatting sqref="Y145:Z166">
    <cfRule type="expression" dxfId="139" priority="18" stopIfTrue="1">
      <formula>$B$1=1</formula>
    </cfRule>
  </conditionalFormatting>
  <conditionalFormatting sqref="Y180:Z201">
    <cfRule type="expression" dxfId="138" priority="16" stopIfTrue="1">
      <formula>$B$1=1</formula>
    </cfRule>
  </conditionalFormatting>
  <conditionalFormatting sqref="Y214:Z235">
    <cfRule type="expression" dxfId="137" priority="14" stopIfTrue="1">
      <formula>$B$1=1</formula>
    </cfRule>
  </conditionalFormatting>
  <conditionalFormatting sqref="Y249:Z270">
    <cfRule type="expression" dxfId="136" priority="12" stopIfTrue="1">
      <formula>$B$1=1</formula>
    </cfRule>
  </conditionalFormatting>
  <conditionalFormatting sqref="Y283:Z304">
    <cfRule type="expression" dxfId="135" priority="10" stopIfTrue="1">
      <formula>$B$1=1</formula>
    </cfRule>
  </conditionalFormatting>
  <conditionalFormatting sqref="Y318:Z339">
    <cfRule type="expression" dxfId="134" priority="8" stopIfTrue="1">
      <formula>$B$1=1</formula>
    </cfRule>
  </conditionalFormatting>
  <conditionalFormatting sqref="Y353:Z374">
    <cfRule type="expression" dxfId="133" priority="6" stopIfTrue="1">
      <formula>$B$1=1</formula>
    </cfRule>
  </conditionalFormatting>
  <conditionalFormatting sqref="Y385:Z406">
    <cfRule type="expression" dxfId="132" priority="4" stopIfTrue="1">
      <formula>$B$1=1</formula>
    </cfRule>
  </conditionalFormatting>
  <dataValidations count="2">
    <dataValidation imeMode="on" allowBlank="1" showInputMessage="1" showErrorMessage="1" sqref="W378:Z378 D4:D33 X40:Z40 V343:V344 W343:Z343 X6:Z6 V32:V33 D281:D310 X109:Z109 X75:Z75 W170:Z170 W205:Z205 W239:Z239 W274:Z274 W308:Z308 D382:D412 W422:Z422 W32:Z32 V72:Z72 W410:Z410 W66:Z66 V101:V102 W135:Z135 V141:Z141 V66:V67 W101:Z101 V176:Z176 X144:Z144 V135:V136 X179:Z179 V170:V171 V245:Z245 X213:Z213 V205:V206 X248:Z248 V239:V240 X282:Z282 V274:V275 X317:Z317 V308:V309 X352:Z352 D371:D377 V416:Z416 X384:Z384 V378:V379 V410:V411" xr:uid="{00000000-0002-0000-0200-000000000000}"/>
    <dataValidation imeMode="off" allowBlank="1" showInputMessage="1" showErrorMessage="1" sqref="Y2 E281:S310 E382:T412 E4:U33 V18:X31 Y29:Z31 V52:X65 Y63:Z65 V121:X134 Y132:Z134 V87:X100 Y98:Z100 V156:X169 Y167:Z169 V191:X204 Y202:Z204 V225:X238 Y236:Z238 V260:X273 Y271:Z273 V294:X307 Y305:Z307 V329:X342 Y340:Z342 Y407:Z409 V396:X409 Y375:Z377 V364:X377 E371:T377 U371:U412" xr:uid="{00000000-0002-0000-0200-000001000000}"/>
  </dataValidations>
  <pageMargins left="0.25" right="0.25" top="0.75" bottom="0.75" header="0.3" footer="0.3"/>
  <pageSetup paperSize="9" scale="9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25" man="1"/>
    <brk id="381" max="16383" man="1"/>
    <brk id="416" max="16383" man="1"/>
  </rowBreaks>
  <extLst>
    <ext xmlns:x14="http://schemas.microsoft.com/office/spreadsheetml/2009/9/main" uri="{78C0D931-6437-407d-A8EE-F0AAD7539E65}">
      <x14:conditionalFormattings>
        <x14:conditionalFormatting xmlns:xm="http://schemas.microsoft.com/office/excel/2006/main">
          <x14:cfRule type="expression" priority="45" stopIfTrue="1" id="{7AB29F72-8195-45E7-AB99-689FF219F9F5}">
            <xm:f>佐倉!$A$1=1</xm:f>
            <x14:dxf>
              <font>
                <condense val="0"/>
                <extend val="0"/>
                <color auto="1"/>
              </font>
              <fill>
                <patternFill patternType="none">
                  <bgColor indexed="65"/>
                </patternFill>
              </fill>
            </x14:dxf>
          </x14:cfRule>
          <xm:sqref>T34:T37</xm:sqref>
        </x14:conditionalFormatting>
        <x14:conditionalFormatting xmlns:xm="http://schemas.microsoft.com/office/excel/2006/main">
          <x14:cfRule type="expression" priority="52" stopIfTrue="1" id="{6EC78657-D0F0-4592-96A9-0DB9B4C362B9}">
            <xm:f>佐倉!$A$1=1</xm:f>
            <x14:dxf>
              <font>
                <condense val="0"/>
                <extend val="0"/>
                <color auto="1"/>
              </font>
              <fill>
                <patternFill patternType="none">
                  <bgColor indexed="65"/>
                </patternFill>
              </fill>
            </x14:dxf>
          </x14:cfRule>
          <xm:sqref>T69:T72</xm:sqref>
        </x14:conditionalFormatting>
        <x14:conditionalFormatting xmlns:xm="http://schemas.microsoft.com/office/excel/2006/main">
          <x14:cfRule type="expression" priority="41" stopIfTrue="1" id="{D80D4D65-8EE0-4D3A-9A63-31879979B5B9}">
            <xm:f>佐倉!$A$1=1</xm:f>
            <x14:dxf>
              <font>
                <condense val="0"/>
                <extend val="0"/>
                <color auto="1"/>
              </font>
              <fill>
                <patternFill patternType="none">
                  <bgColor indexed="65"/>
                </patternFill>
              </fill>
            </x14:dxf>
          </x14:cfRule>
          <xm:sqref>T103:T106</xm:sqref>
        </x14:conditionalFormatting>
        <x14:conditionalFormatting xmlns:xm="http://schemas.microsoft.com/office/excel/2006/main">
          <x14:cfRule type="expression" priority="49" stopIfTrue="1" id="{79681180-4A9F-4A57-9680-15BD0F297433}">
            <xm:f>佐倉!$A$1=1</xm:f>
            <x14:dxf>
              <font>
                <condense val="0"/>
                <extend val="0"/>
                <color auto="1"/>
              </font>
              <fill>
                <patternFill patternType="none">
                  <bgColor indexed="65"/>
                </patternFill>
              </fill>
            </x14:dxf>
          </x14:cfRule>
          <xm:sqref>T138:T141</xm:sqref>
        </x14:conditionalFormatting>
        <x14:conditionalFormatting xmlns:xm="http://schemas.microsoft.com/office/excel/2006/main">
          <x14:cfRule type="expression" priority="48" stopIfTrue="1" id="{0DD5C9AD-DB10-4FAE-96A6-3D9CBB8506AB}">
            <xm:f>佐倉!$A$1=1</xm:f>
            <x14:dxf>
              <font>
                <condense val="0"/>
                <extend val="0"/>
                <color auto="1"/>
              </font>
              <fill>
                <patternFill patternType="none">
                  <bgColor indexed="65"/>
                </patternFill>
              </fill>
            </x14:dxf>
          </x14:cfRule>
          <xm:sqref>T173:T176</xm:sqref>
        </x14:conditionalFormatting>
        <x14:conditionalFormatting xmlns:xm="http://schemas.microsoft.com/office/excel/2006/main">
          <x14:cfRule type="expression" priority="50" stopIfTrue="1" id="{3F5060F2-F31A-4867-9269-24B8AF44B4A8}">
            <xm:f>佐倉!$A$1=1</xm:f>
            <x14:dxf>
              <font>
                <condense val="0"/>
                <extend val="0"/>
                <color auto="1"/>
              </font>
              <fill>
                <patternFill patternType="none">
                  <bgColor indexed="65"/>
                </patternFill>
              </fill>
            </x14:dxf>
          </x14:cfRule>
          <xm:sqref>T207:T210</xm:sqref>
        </x14:conditionalFormatting>
        <x14:conditionalFormatting xmlns:xm="http://schemas.microsoft.com/office/excel/2006/main">
          <x14:cfRule type="expression" priority="47" stopIfTrue="1" id="{7304FA3F-A328-4566-8EEC-7A05E9141F0C}">
            <xm:f>佐倉!$A$1=1</xm:f>
            <x14:dxf>
              <font>
                <condense val="0"/>
                <extend val="0"/>
                <color auto="1"/>
              </font>
              <fill>
                <patternFill patternType="none">
                  <bgColor indexed="65"/>
                </patternFill>
              </fill>
            </x14:dxf>
          </x14:cfRule>
          <xm:sqref>T242:T245</xm:sqref>
        </x14:conditionalFormatting>
        <x14:conditionalFormatting xmlns:xm="http://schemas.microsoft.com/office/excel/2006/main">
          <x14:cfRule type="expression" priority="40" stopIfTrue="1" id="{E5E95DB6-AA72-43C1-9EF9-D38D7ABBF0C9}">
            <xm:f>佐倉!$A$1=1</xm:f>
            <x14:dxf>
              <font>
                <condense val="0"/>
                <extend val="0"/>
                <color auto="1"/>
              </font>
              <fill>
                <patternFill patternType="none">
                  <bgColor indexed="65"/>
                </patternFill>
              </fill>
            </x14:dxf>
          </x14:cfRule>
          <xm:sqref>T276:T279</xm:sqref>
        </x14:conditionalFormatting>
        <x14:conditionalFormatting xmlns:xm="http://schemas.microsoft.com/office/excel/2006/main">
          <x14:cfRule type="expression" priority="42" stopIfTrue="1" id="{139D8787-E0F6-4327-BEE4-6A851AFEA505}">
            <xm:f>佐倉!$A$1=1</xm:f>
            <x14:dxf>
              <font>
                <condense val="0"/>
                <extend val="0"/>
                <color auto="1"/>
              </font>
              <fill>
                <patternFill patternType="none">
                  <bgColor indexed="65"/>
                </patternFill>
              </fill>
            </x14:dxf>
          </x14:cfRule>
          <xm:sqref>T311:T314</xm:sqref>
        </x14:conditionalFormatting>
        <x14:conditionalFormatting xmlns:xm="http://schemas.microsoft.com/office/excel/2006/main">
          <x14:cfRule type="expression" priority="46" stopIfTrue="1" id="{FFF4D4DD-D9C9-4E88-A1E2-F0AAC377B524}">
            <xm:f>佐倉!$A$1=1</xm:f>
            <x14:dxf>
              <font>
                <condense val="0"/>
                <extend val="0"/>
                <color auto="1"/>
              </font>
              <fill>
                <patternFill patternType="none">
                  <bgColor indexed="65"/>
                </patternFill>
              </fill>
            </x14:dxf>
          </x14:cfRule>
          <xm:sqref>T346:T349</xm:sqref>
        </x14:conditionalFormatting>
        <x14:conditionalFormatting xmlns:xm="http://schemas.microsoft.com/office/excel/2006/main">
          <x14:cfRule type="expression" priority="53" stopIfTrue="1" id="{BCF3B27D-7A12-40D2-9661-143B60E52DB8}">
            <xm:f>佐倉!$A$1=1</xm:f>
            <x14:dxf>
              <font>
                <condense val="0"/>
                <extend val="0"/>
                <color auto="1"/>
              </font>
              <fill>
                <patternFill patternType="none">
                  <bgColor indexed="65"/>
                </patternFill>
              </fill>
            </x14:dxf>
          </x14:cfRule>
          <xm:sqref>T378:T381</xm:sqref>
        </x14:conditionalFormatting>
        <x14:conditionalFormatting xmlns:xm="http://schemas.microsoft.com/office/excel/2006/main">
          <x14:cfRule type="expression" priority="44" stopIfTrue="1" id="{7EE4CC23-F1EB-4E42-A1DA-1F155792A705}">
            <xm:f>佐倉!$A$1=1</xm:f>
            <x14:dxf>
              <font>
                <condense val="0"/>
                <extend val="0"/>
                <color auto="1"/>
              </font>
              <fill>
                <patternFill patternType="none">
                  <bgColor indexed="65"/>
                </patternFill>
              </fill>
            </x14:dxf>
          </x14:cfRule>
          <xm:sqref>T413:T416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22"/>
  <sheetViews>
    <sheetView view="pageBreakPreview" zoomScale="89" zoomScaleNormal="70" zoomScaleSheetLayoutView="89" workbookViewId="0">
      <pane xSplit="1" ySplit="3" topLeftCell="B4" activePane="bottomRight" state="frozen"/>
      <selection activeCell="K264" sqref="K264"/>
      <selection pane="topRight" activeCell="K264" sqref="K264"/>
      <selection pane="bottomLeft" activeCell="K264" sqref="K264"/>
      <selection pane="bottomRight"/>
    </sheetView>
  </sheetViews>
  <sheetFormatPr defaultRowHeight="13.2" x14ac:dyDescent="0.2"/>
  <cols>
    <col min="1" max="1" width="4.109375" customWidth="1"/>
    <col min="2" max="2" width="3.33203125" customWidth="1"/>
    <col min="3" max="3" width="4.6640625" customWidth="1"/>
    <col min="4" max="20" width="5.33203125" customWidth="1"/>
    <col min="21" max="21" width="8.88671875" customWidth="1"/>
    <col min="22" max="22" width="1.88671875" customWidth="1"/>
    <col min="23" max="23" width="15.33203125" customWidth="1"/>
    <col min="24" max="26" width="5.6640625" customWidth="1"/>
  </cols>
  <sheetData>
    <row r="1" spans="1:26" ht="16.2" x14ac:dyDescent="0.2">
      <c r="A1" s="728"/>
      <c r="B1" s="1055" t="s">
        <v>125</v>
      </c>
      <c r="C1" s="1055"/>
      <c r="D1" s="1055"/>
      <c r="E1" s="1055"/>
      <c r="F1" s="379"/>
      <c r="G1" s="379" t="s">
        <v>398</v>
      </c>
      <c r="H1" s="34"/>
      <c r="M1" s="34"/>
      <c r="N1" s="34"/>
      <c r="O1" s="34"/>
      <c r="P1" s="34"/>
      <c r="Q1" s="34"/>
      <c r="R1" s="34"/>
      <c r="S1" s="34"/>
      <c r="T1" s="34"/>
    </row>
    <row r="2" spans="1:26" ht="27.75" customHeight="1" x14ac:dyDescent="0.2">
      <c r="A2" s="386" t="s">
        <v>338</v>
      </c>
      <c r="B2" s="325" t="s">
        <v>0</v>
      </c>
      <c r="C2" s="331" t="s">
        <v>10</v>
      </c>
      <c r="D2" s="230" t="s">
        <v>1</v>
      </c>
      <c r="E2" s="320" t="s">
        <v>297</v>
      </c>
      <c r="F2" s="320" t="s">
        <v>298</v>
      </c>
      <c r="G2" s="1046" t="s">
        <v>6</v>
      </c>
      <c r="H2" s="1047"/>
      <c r="I2" s="1046" t="s">
        <v>7</v>
      </c>
      <c r="J2" s="1047"/>
      <c r="K2" s="1046" t="s">
        <v>26</v>
      </c>
      <c r="L2" s="1047"/>
      <c r="M2" s="1046" t="s">
        <v>8</v>
      </c>
      <c r="N2" s="1047"/>
      <c r="O2" s="231" t="s">
        <v>308</v>
      </c>
      <c r="P2" s="232" t="s">
        <v>309</v>
      </c>
      <c r="Q2" s="232" t="s">
        <v>310</v>
      </c>
      <c r="R2" s="232" t="s">
        <v>311</v>
      </c>
      <c r="S2" s="231" t="s">
        <v>317</v>
      </c>
      <c r="T2" s="231" t="s">
        <v>318</v>
      </c>
      <c r="U2" s="258" t="s">
        <v>205</v>
      </c>
      <c r="V2" s="1"/>
      <c r="W2" s="1031" t="s">
        <v>3</v>
      </c>
      <c r="X2" s="1032"/>
      <c r="Y2" s="1032"/>
      <c r="Z2" s="1033"/>
    </row>
    <row r="3" spans="1:26" ht="13.5" customHeight="1" x14ac:dyDescent="0.2">
      <c r="A3" s="443"/>
      <c r="B3" s="330"/>
      <c r="C3" s="333"/>
      <c r="D3" s="319"/>
      <c r="E3" s="41"/>
      <c r="F3" s="41"/>
      <c r="G3" s="42" t="s">
        <v>4</v>
      </c>
      <c r="H3" s="43" t="s">
        <v>5</v>
      </c>
      <c r="I3" s="42" t="s">
        <v>4</v>
      </c>
      <c r="J3" s="43" t="s">
        <v>5</v>
      </c>
      <c r="K3" s="42" t="s">
        <v>4</v>
      </c>
      <c r="L3" s="43" t="s">
        <v>5</v>
      </c>
      <c r="M3" s="42" t="s">
        <v>4</v>
      </c>
      <c r="N3" s="43" t="s">
        <v>5</v>
      </c>
      <c r="O3" s="43" t="s">
        <v>5</v>
      </c>
      <c r="P3" s="43" t="s">
        <v>5</v>
      </c>
      <c r="Q3" s="43" t="s">
        <v>5</v>
      </c>
      <c r="R3" s="43" t="s">
        <v>5</v>
      </c>
      <c r="S3" s="43" t="s">
        <v>5</v>
      </c>
      <c r="T3" s="43" t="s">
        <v>5</v>
      </c>
      <c r="U3" s="259" t="s">
        <v>282</v>
      </c>
      <c r="V3" s="82"/>
      <c r="W3" s="1034"/>
      <c r="X3" s="1035"/>
      <c r="Y3" s="1035"/>
      <c r="Z3" s="1036"/>
    </row>
    <row r="4" spans="1:26" ht="13.5" customHeight="1" x14ac:dyDescent="0.2">
      <c r="A4" s="1103" t="s">
        <v>18</v>
      </c>
      <c r="B4" s="327">
        <v>45383</v>
      </c>
      <c r="C4" s="431" t="str">
        <f>IF(B4="","",IF(WEEKDAY(B4)=1,"(日)",IF(WEEKDAY(B4)=2,"(月)",IF(WEEKDAY(B4)=3,"(火)",IF(WEEKDAY(B4)=4,"(水)",IF(WEEKDAY(B4)=5,"(木)",IF(WEEKDAY(B4)=6,"(金)","(土)")))))))</f>
        <v>(月)</v>
      </c>
      <c r="D4" s="463" t="s">
        <v>400</v>
      </c>
      <c r="E4" s="464">
        <v>7</v>
      </c>
      <c r="F4" s="465">
        <v>12.1</v>
      </c>
      <c r="G4" s="10">
        <v>16.899999999999999</v>
      </c>
      <c r="H4" s="222">
        <v>17</v>
      </c>
      <c r="I4" s="466">
        <v>3.9</v>
      </c>
      <c r="J4" s="467">
        <v>4.3</v>
      </c>
      <c r="K4" s="10">
        <v>7.8</v>
      </c>
      <c r="L4" s="222">
        <v>7.8</v>
      </c>
      <c r="M4" s="466">
        <v>36.5</v>
      </c>
      <c r="N4" s="467">
        <v>36.4</v>
      </c>
      <c r="O4" s="468">
        <v>87.8</v>
      </c>
      <c r="P4" s="468">
        <v>127.1</v>
      </c>
      <c r="Q4" s="518">
        <v>41.4</v>
      </c>
      <c r="R4" s="472">
        <v>281</v>
      </c>
      <c r="S4" s="530">
        <v>0.43</v>
      </c>
      <c r="T4" s="470"/>
      <c r="U4" s="731">
        <v>615</v>
      </c>
      <c r="V4" s="113"/>
      <c r="W4" s="395" t="s">
        <v>307</v>
      </c>
      <c r="X4" s="396"/>
      <c r="Y4" s="397">
        <v>45386</v>
      </c>
      <c r="Z4" s="398"/>
    </row>
    <row r="5" spans="1:26" x14ac:dyDescent="0.2">
      <c r="A5" s="1104"/>
      <c r="B5" s="328">
        <v>45384</v>
      </c>
      <c r="C5" s="432" t="str">
        <f t="shared" ref="C5:C33" si="0">IF(B5="","",IF(WEEKDAY(B5)=1,"(日)",IF(WEEKDAY(B5)=2,"(月)",IF(WEEKDAY(B5)=3,"(火)",IF(WEEKDAY(B5)=4,"(水)",IF(WEEKDAY(B5)=5,"(木)",IF(WEEKDAY(B5)=6,"(金)","(土)")))))))</f>
        <v>(火)</v>
      </c>
      <c r="D5" s="473" t="s">
        <v>400</v>
      </c>
      <c r="E5" s="474">
        <v>0</v>
      </c>
      <c r="F5" s="475">
        <v>12.7</v>
      </c>
      <c r="G5" s="11">
        <v>15.6</v>
      </c>
      <c r="H5" s="223">
        <v>15.2</v>
      </c>
      <c r="I5" s="12">
        <v>6</v>
      </c>
      <c r="J5" s="225">
        <v>7.1</v>
      </c>
      <c r="K5" s="11">
        <v>7.6</v>
      </c>
      <c r="L5" s="223">
        <v>7.7</v>
      </c>
      <c r="M5" s="12">
        <v>31.1</v>
      </c>
      <c r="N5" s="225">
        <v>30.2</v>
      </c>
      <c r="O5" s="224">
        <v>77.099999999999994</v>
      </c>
      <c r="P5" s="224">
        <v>107.1</v>
      </c>
      <c r="Q5" s="532">
        <v>33.4</v>
      </c>
      <c r="R5" s="478">
        <v>221</v>
      </c>
      <c r="S5" s="533">
        <v>0.41</v>
      </c>
      <c r="T5" s="476"/>
      <c r="U5" s="564">
        <v>846</v>
      </c>
      <c r="V5" s="113"/>
      <c r="W5" s="343" t="s">
        <v>306</v>
      </c>
      <c r="X5" s="344" t="s">
        <v>305</v>
      </c>
      <c r="Y5" s="370">
        <v>13.9</v>
      </c>
      <c r="Z5" s="348"/>
    </row>
    <row r="6" spans="1:26" x14ac:dyDescent="0.2">
      <c r="A6" s="1104"/>
      <c r="B6" s="328">
        <v>45385</v>
      </c>
      <c r="C6" s="432" t="str">
        <f t="shared" si="0"/>
        <v>(水)</v>
      </c>
      <c r="D6" s="473" t="s">
        <v>401</v>
      </c>
      <c r="E6" s="474">
        <v>12.5</v>
      </c>
      <c r="F6" s="475">
        <v>14.6</v>
      </c>
      <c r="G6" s="11">
        <v>15.6</v>
      </c>
      <c r="H6" s="223">
        <v>15.3</v>
      </c>
      <c r="I6" s="12">
        <v>4.9000000000000004</v>
      </c>
      <c r="J6" s="225">
        <v>4.8</v>
      </c>
      <c r="K6" s="11">
        <v>7.7</v>
      </c>
      <c r="L6" s="223">
        <v>7.7</v>
      </c>
      <c r="M6" s="12">
        <v>36.5</v>
      </c>
      <c r="N6" s="225">
        <v>35.299999999999997</v>
      </c>
      <c r="O6" s="224">
        <v>82.8</v>
      </c>
      <c r="P6" s="224">
        <v>122.5</v>
      </c>
      <c r="Q6" s="532">
        <v>39.9</v>
      </c>
      <c r="R6" s="478">
        <v>246</v>
      </c>
      <c r="S6" s="533">
        <v>0.48</v>
      </c>
      <c r="T6" s="476"/>
      <c r="U6" s="564">
        <v>884</v>
      </c>
      <c r="V6" s="113"/>
      <c r="W6" s="4" t="s">
        <v>19</v>
      </c>
      <c r="X6" s="5" t="s">
        <v>20</v>
      </c>
      <c r="Y6" s="350" t="s">
        <v>21</v>
      </c>
      <c r="Z6" s="5" t="s">
        <v>22</v>
      </c>
    </row>
    <row r="7" spans="1:26" x14ac:dyDescent="0.2">
      <c r="A7" s="1104"/>
      <c r="B7" s="328">
        <v>45386</v>
      </c>
      <c r="C7" s="432" t="str">
        <f t="shared" si="0"/>
        <v>(木)</v>
      </c>
      <c r="D7" s="473" t="s">
        <v>402</v>
      </c>
      <c r="E7" s="474">
        <v>7</v>
      </c>
      <c r="F7" s="475">
        <v>13.9</v>
      </c>
      <c r="G7" s="11">
        <v>14.2</v>
      </c>
      <c r="H7" s="223">
        <v>14.4</v>
      </c>
      <c r="I7" s="12">
        <v>13.8</v>
      </c>
      <c r="J7" s="225">
        <v>5.7</v>
      </c>
      <c r="K7" s="11">
        <v>7.5</v>
      </c>
      <c r="L7" s="223">
        <v>7.6</v>
      </c>
      <c r="M7" s="12">
        <v>24.5</v>
      </c>
      <c r="N7" s="225">
        <v>28.1</v>
      </c>
      <c r="O7" s="224">
        <v>70.099999999999994</v>
      </c>
      <c r="P7" s="224">
        <v>100.3</v>
      </c>
      <c r="Q7" s="532">
        <v>31.4</v>
      </c>
      <c r="R7" s="478">
        <v>206</v>
      </c>
      <c r="S7" s="533">
        <v>0.39</v>
      </c>
      <c r="T7" s="476">
        <v>2.57</v>
      </c>
      <c r="U7" s="564">
        <v>2405</v>
      </c>
      <c r="V7" s="113"/>
      <c r="W7" s="2" t="s">
        <v>182</v>
      </c>
      <c r="X7" s="396" t="s">
        <v>11</v>
      </c>
      <c r="Y7" s="351">
        <v>14.2</v>
      </c>
      <c r="Z7" s="222">
        <v>14.4</v>
      </c>
    </row>
    <row r="8" spans="1:26" x14ac:dyDescent="0.2">
      <c r="A8" s="1104"/>
      <c r="B8" s="328">
        <v>45387</v>
      </c>
      <c r="C8" s="432" t="str">
        <f t="shared" si="0"/>
        <v>(金)</v>
      </c>
      <c r="D8" s="473" t="s">
        <v>401</v>
      </c>
      <c r="E8" s="474">
        <v>1</v>
      </c>
      <c r="F8" s="475">
        <v>10.199999999999999</v>
      </c>
      <c r="G8" s="11">
        <v>14.5</v>
      </c>
      <c r="H8" s="223">
        <v>14.9</v>
      </c>
      <c r="I8" s="12">
        <v>6.8</v>
      </c>
      <c r="J8" s="225">
        <v>3.3</v>
      </c>
      <c r="K8" s="11">
        <v>7.5</v>
      </c>
      <c r="L8" s="223">
        <v>7.4</v>
      </c>
      <c r="M8" s="12">
        <v>29.3</v>
      </c>
      <c r="N8" s="225">
        <v>28.2</v>
      </c>
      <c r="O8" s="224">
        <v>68.3</v>
      </c>
      <c r="P8" s="224">
        <v>101.3</v>
      </c>
      <c r="Q8" s="532">
        <v>33.700000000000003</v>
      </c>
      <c r="R8" s="478">
        <v>216</v>
      </c>
      <c r="S8" s="533">
        <v>0.3</v>
      </c>
      <c r="T8" s="476"/>
      <c r="U8" s="564">
        <v>2101</v>
      </c>
      <c r="V8" s="113"/>
      <c r="W8" s="3" t="s">
        <v>183</v>
      </c>
      <c r="X8" s="893" t="s">
        <v>184</v>
      </c>
      <c r="Y8" s="352">
        <v>13.8</v>
      </c>
      <c r="Z8" s="223">
        <v>5.7</v>
      </c>
    </row>
    <row r="9" spans="1:26" x14ac:dyDescent="0.2">
      <c r="A9" s="1104"/>
      <c r="B9" s="328">
        <v>45388</v>
      </c>
      <c r="C9" s="432" t="str">
        <f t="shared" si="0"/>
        <v>(土)</v>
      </c>
      <c r="D9" s="473" t="s">
        <v>401</v>
      </c>
      <c r="E9" s="474">
        <v>4</v>
      </c>
      <c r="F9" s="475">
        <v>9.6999999999999993</v>
      </c>
      <c r="G9" s="11"/>
      <c r="H9" s="223"/>
      <c r="I9" s="12"/>
      <c r="J9" s="225"/>
      <c r="K9" s="11"/>
      <c r="L9" s="223"/>
      <c r="M9" s="12"/>
      <c r="N9" s="225"/>
      <c r="O9" s="224"/>
      <c r="P9" s="224"/>
      <c r="Q9" s="532"/>
      <c r="R9" s="478"/>
      <c r="S9" s="533"/>
      <c r="T9" s="476"/>
      <c r="U9" s="564">
        <v>1819</v>
      </c>
      <c r="V9" s="113"/>
      <c r="W9" s="3" t="s">
        <v>12</v>
      </c>
      <c r="X9" s="893"/>
      <c r="Y9" s="352">
        <v>7.52</v>
      </c>
      <c r="Z9" s="223">
        <v>7.55</v>
      </c>
    </row>
    <row r="10" spans="1:26" x14ac:dyDescent="0.2">
      <c r="A10" s="1104"/>
      <c r="B10" s="328">
        <v>45389</v>
      </c>
      <c r="C10" s="432" t="str">
        <f t="shared" si="0"/>
        <v>(日)</v>
      </c>
      <c r="D10" s="473" t="s">
        <v>401</v>
      </c>
      <c r="E10" s="474">
        <v>9.5</v>
      </c>
      <c r="F10" s="475">
        <v>15.4</v>
      </c>
      <c r="G10" s="11"/>
      <c r="H10" s="223"/>
      <c r="I10" s="12"/>
      <c r="J10" s="225"/>
      <c r="K10" s="11"/>
      <c r="L10" s="223"/>
      <c r="M10" s="12"/>
      <c r="N10" s="225"/>
      <c r="O10" s="224"/>
      <c r="P10" s="224"/>
      <c r="Q10" s="532"/>
      <c r="R10" s="478"/>
      <c r="S10" s="533"/>
      <c r="T10" s="476"/>
      <c r="U10" s="564">
        <v>2701</v>
      </c>
      <c r="V10" s="113"/>
      <c r="W10" s="3" t="s">
        <v>185</v>
      </c>
      <c r="X10" s="893" t="s">
        <v>13</v>
      </c>
      <c r="Y10" s="352">
        <v>24.5</v>
      </c>
      <c r="Z10" s="223">
        <v>28.1</v>
      </c>
    </row>
    <row r="11" spans="1:26" x14ac:dyDescent="0.2">
      <c r="A11" s="1104"/>
      <c r="B11" s="328">
        <v>45390</v>
      </c>
      <c r="C11" s="432" t="str">
        <f t="shared" si="0"/>
        <v>(月)</v>
      </c>
      <c r="D11" s="473" t="s">
        <v>401</v>
      </c>
      <c r="E11" s="474">
        <v>0</v>
      </c>
      <c r="F11" s="475">
        <v>19.2</v>
      </c>
      <c r="G11" s="11">
        <v>15.8</v>
      </c>
      <c r="H11" s="223">
        <v>15.7</v>
      </c>
      <c r="I11" s="12">
        <v>9.1999999999999993</v>
      </c>
      <c r="J11" s="225">
        <v>4.5</v>
      </c>
      <c r="K11" s="11">
        <v>7.4</v>
      </c>
      <c r="L11" s="223">
        <v>7.33</v>
      </c>
      <c r="M11" s="12">
        <v>26.9</v>
      </c>
      <c r="N11" s="225">
        <v>23.5</v>
      </c>
      <c r="O11" s="224">
        <v>60.9</v>
      </c>
      <c r="P11" s="224">
        <v>88.2</v>
      </c>
      <c r="Q11" s="532">
        <v>23.7</v>
      </c>
      <c r="R11" s="478">
        <v>214</v>
      </c>
      <c r="S11" s="533">
        <v>0.33</v>
      </c>
      <c r="T11" s="476"/>
      <c r="U11" s="564">
        <v>2276</v>
      </c>
      <c r="V11" s="113"/>
      <c r="W11" s="3" t="s">
        <v>186</v>
      </c>
      <c r="X11" s="893" t="s">
        <v>313</v>
      </c>
      <c r="Y11" s="353">
        <v>67.8</v>
      </c>
      <c r="Z11" s="224">
        <v>70.099999999999994</v>
      </c>
    </row>
    <row r="12" spans="1:26" x14ac:dyDescent="0.2">
      <c r="A12" s="1104"/>
      <c r="B12" s="328">
        <v>45391</v>
      </c>
      <c r="C12" s="432" t="str">
        <f t="shared" si="0"/>
        <v>(火)</v>
      </c>
      <c r="D12" s="473" t="s">
        <v>402</v>
      </c>
      <c r="E12" s="474">
        <v>47</v>
      </c>
      <c r="F12" s="475">
        <v>20.3</v>
      </c>
      <c r="G12" s="11">
        <v>16.899999999999999</v>
      </c>
      <c r="H12" s="223">
        <v>17</v>
      </c>
      <c r="I12" s="12">
        <v>19.2</v>
      </c>
      <c r="J12" s="225">
        <v>4.7</v>
      </c>
      <c r="K12" s="11">
        <v>7.43</v>
      </c>
      <c r="L12" s="223">
        <v>7.5</v>
      </c>
      <c r="M12" s="12">
        <v>24.4</v>
      </c>
      <c r="N12" s="225">
        <v>29.6</v>
      </c>
      <c r="O12" s="224">
        <v>75.900000000000006</v>
      </c>
      <c r="P12" s="224">
        <v>108.1</v>
      </c>
      <c r="Q12" s="532">
        <v>28</v>
      </c>
      <c r="R12" s="478">
        <v>222</v>
      </c>
      <c r="S12" s="533">
        <v>0.43</v>
      </c>
      <c r="T12" s="476"/>
      <c r="U12" s="564">
        <v>3886</v>
      </c>
      <c r="V12" s="113"/>
      <c r="W12" s="3" t="s">
        <v>187</v>
      </c>
      <c r="X12" s="893" t="s">
        <v>313</v>
      </c>
      <c r="Y12" s="353">
        <v>90.2</v>
      </c>
      <c r="Z12" s="224">
        <v>100.3</v>
      </c>
    </row>
    <row r="13" spans="1:26" x14ac:dyDescent="0.2">
      <c r="A13" s="1104"/>
      <c r="B13" s="328">
        <v>45392</v>
      </c>
      <c r="C13" s="432" t="str">
        <f t="shared" si="0"/>
        <v>(水)</v>
      </c>
      <c r="D13" s="473" t="s">
        <v>400</v>
      </c>
      <c r="E13" s="474">
        <v>0</v>
      </c>
      <c r="F13" s="475">
        <v>11</v>
      </c>
      <c r="G13" s="11">
        <v>13.8</v>
      </c>
      <c r="H13" s="223">
        <v>14.1</v>
      </c>
      <c r="I13" s="12">
        <v>14.8</v>
      </c>
      <c r="J13" s="225">
        <v>2.4</v>
      </c>
      <c r="K13" s="11">
        <v>7.3</v>
      </c>
      <c r="L13" s="223">
        <v>7</v>
      </c>
      <c r="M13" s="12">
        <v>20.3</v>
      </c>
      <c r="N13" s="225">
        <v>18.399999999999999</v>
      </c>
      <c r="O13" s="224">
        <v>40</v>
      </c>
      <c r="P13" s="224">
        <v>76.2</v>
      </c>
      <c r="Q13" s="532">
        <v>20.6</v>
      </c>
      <c r="R13" s="478">
        <v>152</v>
      </c>
      <c r="S13" s="533">
        <v>0.25</v>
      </c>
      <c r="T13" s="476"/>
      <c r="U13" s="564">
        <v>4364</v>
      </c>
      <c r="V13" s="113"/>
      <c r="W13" s="3" t="s">
        <v>188</v>
      </c>
      <c r="X13" s="893" t="s">
        <v>313</v>
      </c>
      <c r="Y13" s="353">
        <v>62.2</v>
      </c>
      <c r="Z13" s="224">
        <v>69.599999999999994</v>
      </c>
    </row>
    <row r="14" spans="1:26" x14ac:dyDescent="0.2">
      <c r="A14" s="1104"/>
      <c r="B14" s="328">
        <v>45393</v>
      </c>
      <c r="C14" s="432" t="str">
        <f t="shared" si="0"/>
        <v>(木)</v>
      </c>
      <c r="D14" s="473" t="s">
        <v>400</v>
      </c>
      <c r="E14" s="474">
        <v>0</v>
      </c>
      <c r="F14" s="475">
        <v>14</v>
      </c>
      <c r="G14" s="11">
        <v>14</v>
      </c>
      <c r="H14" s="223">
        <v>14.4</v>
      </c>
      <c r="I14" s="12">
        <v>7.1</v>
      </c>
      <c r="J14" s="225">
        <v>3.6</v>
      </c>
      <c r="K14" s="11">
        <v>7.4</v>
      </c>
      <c r="L14" s="223">
        <v>7.4</v>
      </c>
      <c r="M14" s="12">
        <v>30</v>
      </c>
      <c r="N14" s="225">
        <v>28.5</v>
      </c>
      <c r="O14" s="224">
        <v>68.400000000000006</v>
      </c>
      <c r="P14" s="224">
        <v>103.7</v>
      </c>
      <c r="Q14" s="532">
        <v>26.9</v>
      </c>
      <c r="R14" s="478">
        <v>231</v>
      </c>
      <c r="S14" s="533">
        <v>0.37</v>
      </c>
      <c r="T14" s="476">
        <v>2.58</v>
      </c>
      <c r="U14" s="564">
        <v>2030</v>
      </c>
      <c r="V14" s="113"/>
      <c r="W14" s="3" t="s">
        <v>189</v>
      </c>
      <c r="X14" s="893" t="s">
        <v>313</v>
      </c>
      <c r="Y14" s="353">
        <v>28</v>
      </c>
      <c r="Z14" s="224">
        <v>30.7</v>
      </c>
    </row>
    <row r="15" spans="1:26" x14ac:dyDescent="0.2">
      <c r="A15" s="1104"/>
      <c r="B15" s="328">
        <v>45394</v>
      </c>
      <c r="C15" s="432" t="str">
        <f t="shared" si="0"/>
        <v>(金)</v>
      </c>
      <c r="D15" s="473" t="s">
        <v>401</v>
      </c>
      <c r="E15" s="474">
        <v>0</v>
      </c>
      <c r="F15" s="475">
        <v>15.3</v>
      </c>
      <c r="G15" s="11">
        <v>15.1</v>
      </c>
      <c r="H15" s="223">
        <v>15.1</v>
      </c>
      <c r="I15" s="12">
        <v>5.4</v>
      </c>
      <c r="J15" s="225">
        <v>4.9000000000000004</v>
      </c>
      <c r="K15" s="11">
        <v>7.5</v>
      </c>
      <c r="L15" s="223">
        <v>7.5</v>
      </c>
      <c r="M15" s="12">
        <v>32.9</v>
      </c>
      <c r="N15" s="225">
        <v>31.9</v>
      </c>
      <c r="O15" s="224">
        <v>80.400000000000006</v>
      </c>
      <c r="P15" s="224">
        <v>118.1</v>
      </c>
      <c r="Q15" s="532">
        <v>32.1</v>
      </c>
      <c r="R15" s="478">
        <v>230</v>
      </c>
      <c r="S15" s="533">
        <v>0.44</v>
      </c>
      <c r="T15" s="476"/>
      <c r="U15" s="564">
        <v>1699</v>
      </c>
      <c r="V15" s="113"/>
      <c r="W15" s="3" t="s">
        <v>190</v>
      </c>
      <c r="X15" s="893" t="s">
        <v>313</v>
      </c>
      <c r="Y15" s="139">
        <v>25.6</v>
      </c>
      <c r="Z15" s="225">
        <v>31.4</v>
      </c>
    </row>
    <row r="16" spans="1:26" x14ac:dyDescent="0.2">
      <c r="A16" s="1104"/>
      <c r="B16" s="328">
        <v>45395</v>
      </c>
      <c r="C16" s="432" t="str">
        <f t="shared" si="0"/>
        <v>(土)</v>
      </c>
      <c r="D16" s="473" t="s">
        <v>400</v>
      </c>
      <c r="E16" s="474">
        <v>0</v>
      </c>
      <c r="F16" s="475">
        <v>17</v>
      </c>
      <c r="G16" s="11"/>
      <c r="H16" s="223"/>
      <c r="I16" s="12"/>
      <c r="J16" s="225"/>
      <c r="K16" s="11"/>
      <c r="L16" s="223"/>
      <c r="M16" s="12"/>
      <c r="N16" s="225"/>
      <c r="O16" s="224"/>
      <c r="P16" s="224"/>
      <c r="Q16" s="532"/>
      <c r="R16" s="478"/>
      <c r="S16" s="533"/>
      <c r="T16" s="476"/>
      <c r="U16" s="564">
        <v>2021</v>
      </c>
      <c r="V16" s="113"/>
      <c r="W16" s="3" t="s">
        <v>191</v>
      </c>
      <c r="X16" s="893" t="s">
        <v>313</v>
      </c>
      <c r="Y16" s="141">
        <v>202</v>
      </c>
      <c r="Z16" s="226">
        <v>206</v>
      </c>
    </row>
    <row r="17" spans="1:26" x14ac:dyDescent="0.2">
      <c r="A17" s="1104"/>
      <c r="B17" s="328">
        <v>45396</v>
      </c>
      <c r="C17" s="432" t="str">
        <f t="shared" si="0"/>
        <v>(日)</v>
      </c>
      <c r="D17" s="473" t="s">
        <v>400</v>
      </c>
      <c r="E17" s="474">
        <v>0</v>
      </c>
      <c r="F17" s="475">
        <v>17.600000000000001</v>
      </c>
      <c r="G17" s="11"/>
      <c r="H17" s="223"/>
      <c r="I17" s="12"/>
      <c r="J17" s="225"/>
      <c r="K17" s="11"/>
      <c r="L17" s="223"/>
      <c r="M17" s="12"/>
      <c r="N17" s="225"/>
      <c r="O17" s="224"/>
      <c r="P17" s="224"/>
      <c r="Q17" s="532"/>
      <c r="R17" s="478"/>
      <c r="S17" s="533"/>
      <c r="T17" s="476"/>
      <c r="U17" s="564">
        <v>1662</v>
      </c>
      <c r="V17" s="113"/>
      <c r="W17" s="3" t="s">
        <v>192</v>
      </c>
      <c r="X17" s="893" t="s">
        <v>313</v>
      </c>
      <c r="Y17" s="140">
        <v>0.94</v>
      </c>
      <c r="Z17" s="227">
        <v>0.39</v>
      </c>
    </row>
    <row r="18" spans="1:26" x14ac:dyDescent="0.2">
      <c r="A18" s="1104"/>
      <c r="B18" s="328">
        <v>45397</v>
      </c>
      <c r="C18" s="432" t="str">
        <f t="shared" si="0"/>
        <v>(月)</v>
      </c>
      <c r="D18" s="473" t="s">
        <v>400</v>
      </c>
      <c r="E18" s="474">
        <v>0</v>
      </c>
      <c r="F18" s="475">
        <v>21.2</v>
      </c>
      <c r="G18" s="11">
        <v>17.8</v>
      </c>
      <c r="H18" s="223">
        <v>17.899999999999999</v>
      </c>
      <c r="I18" s="12">
        <v>6.5</v>
      </c>
      <c r="J18" s="225">
        <v>4.7</v>
      </c>
      <c r="K18" s="11">
        <v>7.7</v>
      </c>
      <c r="L18" s="223">
        <v>7.7</v>
      </c>
      <c r="M18" s="12">
        <v>36.6</v>
      </c>
      <c r="N18" s="225">
        <v>36.299999999999997</v>
      </c>
      <c r="O18" s="224">
        <v>86.6</v>
      </c>
      <c r="P18" s="224">
        <v>124.5</v>
      </c>
      <c r="Q18" s="532">
        <v>40.4</v>
      </c>
      <c r="R18" s="478">
        <v>265</v>
      </c>
      <c r="S18" s="533">
        <v>0.45</v>
      </c>
      <c r="T18" s="476"/>
      <c r="U18" s="564">
        <v>2016</v>
      </c>
      <c r="V18" s="113"/>
      <c r="W18" s="3" t="s">
        <v>14</v>
      </c>
      <c r="X18" s="893" t="s">
        <v>313</v>
      </c>
      <c r="Y18" s="138">
        <v>5.2</v>
      </c>
      <c r="Z18" s="228">
        <v>3.2</v>
      </c>
    </row>
    <row r="19" spans="1:26" x14ac:dyDescent="0.2">
      <c r="A19" s="1104"/>
      <c r="B19" s="328">
        <v>45398</v>
      </c>
      <c r="C19" s="432" t="str">
        <f t="shared" si="0"/>
        <v>(火)</v>
      </c>
      <c r="D19" s="473" t="s">
        <v>401</v>
      </c>
      <c r="E19" s="474">
        <v>0</v>
      </c>
      <c r="F19" s="475">
        <v>19.2</v>
      </c>
      <c r="G19" s="11">
        <v>18.3</v>
      </c>
      <c r="H19" s="223">
        <v>18.3</v>
      </c>
      <c r="I19" s="12">
        <v>8.3000000000000007</v>
      </c>
      <c r="J19" s="225">
        <v>5.9</v>
      </c>
      <c r="K19" s="11">
        <v>7.6</v>
      </c>
      <c r="L19" s="223">
        <v>7.6</v>
      </c>
      <c r="M19" s="12">
        <v>36.200000000000003</v>
      </c>
      <c r="N19" s="225">
        <v>37</v>
      </c>
      <c r="O19" s="224">
        <v>85.4</v>
      </c>
      <c r="P19" s="224">
        <v>125.3</v>
      </c>
      <c r="Q19" s="532">
        <v>44.1</v>
      </c>
      <c r="R19" s="478">
        <v>285</v>
      </c>
      <c r="S19" s="533">
        <v>0.47</v>
      </c>
      <c r="T19" s="476"/>
      <c r="U19" s="564">
        <v>2610</v>
      </c>
      <c r="V19" s="113"/>
      <c r="W19" s="3" t="s">
        <v>15</v>
      </c>
      <c r="X19" s="893" t="s">
        <v>313</v>
      </c>
      <c r="Y19" s="138">
        <v>1.5</v>
      </c>
      <c r="Z19" s="228">
        <v>1.3</v>
      </c>
    </row>
    <row r="20" spans="1:26" x14ac:dyDescent="0.2">
      <c r="A20" s="1104"/>
      <c r="B20" s="328">
        <v>45399</v>
      </c>
      <c r="C20" s="432" t="str">
        <f t="shared" si="0"/>
        <v>(水)</v>
      </c>
      <c r="D20" s="473" t="s">
        <v>401</v>
      </c>
      <c r="E20" s="474">
        <v>0</v>
      </c>
      <c r="F20" s="475">
        <v>21.6</v>
      </c>
      <c r="G20" s="11">
        <v>18.399999999999999</v>
      </c>
      <c r="H20" s="223">
        <v>18.3</v>
      </c>
      <c r="I20" s="12">
        <v>6.4</v>
      </c>
      <c r="J20" s="225">
        <v>5.3</v>
      </c>
      <c r="K20" s="11">
        <v>7.7</v>
      </c>
      <c r="L20" s="223">
        <v>7.6</v>
      </c>
      <c r="M20" s="12">
        <v>36.200000000000003</v>
      </c>
      <c r="N20" s="225">
        <v>36.1</v>
      </c>
      <c r="O20" s="224">
        <v>80</v>
      </c>
      <c r="P20" s="224">
        <v>123.1</v>
      </c>
      <c r="Q20" s="532">
        <v>41.4</v>
      </c>
      <c r="R20" s="478">
        <v>281</v>
      </c>
      <c r="S20" s="533">
        <v>0.47</v>
      </c>
      <c r="T20" s="476"/>
      <c r="U20" s="564">
        <v>2228</v>
      </c>
      <c r="V20" s="113"/>
      <c r="W20" s="3" t="s">
        <v>193</v>
      </c>
      <c r="X20" s="893" t="s">
        <v>313</v>
      </c>
      <c r="Y20" s="138">
        <v>9.1</v>
      </c>
      <c r="Z20" s="228">
        <v>9.8000000000000007</v>
      </c>
    </row>
    <row r="21" spans="1:26" x14ac:dyDescent="0.2">
      <c r="A21" s="1104"/>
      <c r="B21" s="328">
        <v>45400</v>
      </c>
      <c r="C21" s="432" t="str">
        <f t="shared" si="0"/>
        <v>(木)</v>
      </c>
      <c r="D21" s="473" t="s">
        <v>401</v>
      </c>
      <c r="E21" s="474">
        <v>1.5</v>
      </c>
      <c r="F21" s="475">
        <v>19</v>
      </c>
      <c r="G21" s="11">
        <v>18.899999999999999</v>
      </c>
      <c r="H21" s="223">
        <v>19</v>
      </c>
      <c r="I21" s="12">
        <v>7.1</v>
      </c>
      <c r="J21" s="225">
        <v>4.0999999999999996</v>
      </c>
      <c r="K21" s="11">
        <v>7.5</v>
      </c>
      <c r="L21" s="223">
        <v>7.5</v>
      </c>
      <c r="M21" s="12">
        <v>34.4</v>
      </c>
      <c r="N21" s="225">
        <v>34.4</v>
      </c>
      <c r="O21" s="224">
        <v>77</v>
      </c>
      <c r="P21" s="224">
        <v>116.3</v>
      </c>
      <c r="Q21" s="532">
        <v>40</v>
      </c>
      <c r="R21" s="478">
        <v>239</v>
      </c>
      <c r="S21" s="533">
        <v>0.33</v>
      </c>
      <c r="T21" s="476">
        <v>3.01</v>
      </c>
      <c r="U21" s="564">
        <v>2597</v>
      </c>
      <c r="V21" s="113"/>
      <c r="W21" s="3" t="s">
        <v>194</v>
      </c>
      <c r="X21" s="893" t="s">
        <v>313</v>
      </c>
      <c r="Y21" s="303">
        <v>0.10199999999999999</v>
      </c>
      <c r="Z21" s="304" t="s">
        <v>411</v>
      </c>
    </row>
    <row r="22" spans="1:26" x14ac:dyDescent="0.2">
      <c r="A22" s="1104"/>
      <c r="B22" s="328">
        <v>45401</v>
      </c>
      <c r="C22" s="432" t="str">
        <f t="shared" si="0"/>
        <v>(金)</v>
      </c>
      <c r="D22" s="473" t="s">
        <v>400</v>
      </c>
      <c r="E22" s="474">
        <v>0</v>
      </c>
      <c r="F22" s="475">
        <v>18.399999999999999</v>
      </c>
      <c r="G22" s="11">
        <v>17.2</v>
      </c>
      <c r="H22" s="223">
        <v>17.3</v>
      </c>
      <c r="I22" s="12">
        <v>7.5</v>
      </c>
      <c r="J22" s="225">
        <v>4.0999999999999996</v>
      </c>
      <c r="K22" s="11">
        <v>7.5</v>
      </c>
      <c r="L22" s="223">
        <v>7.4</v>
      </c>
      <c r="M22" s="12">
        <v>33.799999999999997</v>
      </c>
      <c r="N22" s="225">
        <v>33.200000000000003</v>
      </c>
      <c r="O22" s="224">
        <v>78.2</v>
      </c>
      <c r="P22" s="224">
        <v>117.1</v>
      </c>
      <c r="Q22" s="532">
        <v>39</v>
      </c>
      <c r="R22" s="478">
        <v>239</v>
      </c>
      <c r="S22" s="533">
        <v>0.37</v>
      </c>
      <c r="T22" s="476"/>
      <c r="U22" s="564">
        <v>2783</v>
      </c>
      <c r="V22" s="113"/>
      <c r="W22" s="3" t="s">
        <v>280</v>
      </c>
      <c r="X22" s="893" t="s">
        <v>313</v>
      </c>
      <c r="Y22" s="140">
        <v>1.77</v>
      </c>
      <c r="Z22" s="229">
        <v>1.85</v>
      </c>
    </row>
    <row r="23" spans="1:26" x14ac:dyDescent="0.2">
      <c r="A23" s="1104"/>
      <c r="B23" s="328">
        <v>45402</v>
      </c>
      <c r="C23" s="432" t="str">
        <f t="shared" si="0"/>
        <v>(土)</v>
      </c>
      <c r="D23" s="473" t="s">
        <v>400</v>
      </c>
      <c r="E23" s="474">
        <v>0</v>
      </c>
      <c r="F23" s="475">
        <v>19</v>
      </c>
      <c r="G23" s="11"/>
      <c r="H23" s="223"/>
      <c r="I23" s="12"/>
      <c r="J23" s="225"/>
      <c r="K23" s="11"/>
      <c r="L23" s="223"/>
      <c r="M23" s="12"/>
      <c r="N23" s="225"/>
      <c r="O23" s="224"/>
      <c r="P23" s="224"/>
      <c r="Q23" s="532"/>
      <c r="R23" s="478"/>
      <c r="S23" s="533"/>
      <c r="T23" s="476"/>
      <c r="U23" s="564">
        <v>2338</v>
      </c>
      <c r="V23" s="113"/>
      <c r="W23" s="3" t="s">
        <v>195</v>
      </c>
      <c r="X23" s="893" t="s">
        <v>313</v>
      </c>
      <c r="Y23" s="140">
        <v>2.4700000000000002</v>
      </c>
      <c r="Z23" s="229">
        <v>2.57</v>
      </c>
    </row>
    <row r="24" spans="1:26" x14ac:dyDescent="0.2">
      <c r="A24" s="1104"/>
      <c r="B24" s="328">
        <v>45403</v>
      </c>
      <c r="C24" s="432" t="str">
        <f t="shared" si="0"/>
        <v>(日)</v>
      </c>
      <c r="D24" s="473" t="s">
        <v>401</v>
      </c>
      <c r="E24" s="474">
        <v>3</v>
      </c>
      <c r="F24" s="475">
        <v>19.7</v>
      </c>
      <c r="G24" s="11"/>
      <c r="H24" s="223"/>
      <c r="I24" s="12"/>
      <c r="J24" s="225"/>
      <c r="K24" s="11"/>
      <c r="L24" s="223"/>
      <c r="M24" s="12"/>
      <c r="N24" s="225"/>
      <c r="O24" s="224"/>
      <c r="P24" s="224"/>
      <c r="Q24" s="532"/>
      <c r="R24" s="613"/>
      <c r="S24" s="533"/>
      <c r="T24" s="476"/>
      <c r="U24" s="564">
        <v>2374</v>
      </c>
      <c r="V24" s="113"/>
      <c r="W24" s="3" t="s">
        <v>196</v>
      </c>
      <c r="X24" s="893" t="s">
        <v>313</v>
      </c>
      <c r="Y24" s="140">
        <v>0.156</v>
      </c>
      <c r="Z24" s="229">
        <v>0.109</v>
      </c>
    </row>
    <row r="25" spans="1:26" x14ac:dyDescent="0.2">
      <c r="A25" s="1104"/>
      <c r="B25" s="328">
        <v>45404</v>
      </c>
      <c r="C25" s="432" t="str">
        <f t="shared" si="0"/>
        <v>(月)</v>
      </c>
      <c r="D25" s="473" t="s">
        <v>401</v>
      </c>
      <c r="E25" s="474">
        <v>6</v>
      </c>
      <c r="F25" s="475">
        <v>14.2</v>
      </c>
      <c r="G25" s="11">
        <v>17.2</v>
      </c>
      <c r="H25" s="223">
        <v>17.899999999999999</v>
      </c>
      <c r="I25" s="12">
        <v>7.9</v>
      </c>
      <c r="J25" s="225">
        <v>3.2</v>
      </c>
      <c r="K25" s="11">
        <v>7.4</v>
      </c>
      <c r="L25" s="223">
        <v>7.4</v>
      </c>
      <c r="M25" s="12">
        <v>29.1</v>
      </c>
      <c r="N25" s="225">
        <v>31.7</v>
      </c>
      <c r="O25" s="224">
        <v>69.3</v>
      </c>
      <c r="P25" s="224">
        <v>107.3</v>
      </c>
      <c r="Q25" s="532">
        <v>39.299999999999997</v>
      </c>
      <c r="R25" s="613">
        <v>224</v>
      </c>
      <c r="S25" s="533">
        <v>0.37</v>
      </c>
      <c r="T25" s="476"/>
      <c r="U25" s="564">
        <v>3214</v>
      </c>
      <c r="V25" s="113"/>
      <c r="W25" s="3" t="s">
        <v>197</v>
      </c>
      <c r="X25" s="893" t="s">
        <v>313</v>
      </c>
      <c r="Y25" s="138">
        <v>17.5</v>
      </c>
      <c r="Z25" s="228">
        <v>21.7</v>
      </c>
    </row>
    <row r="26" spans="1:26" x14ac:dyDescent="0.2">
      <c r="A26" s="1104"/>
      <c r="B26" s="328">
        <v>45405</v>
      </c>
      <c r="C26" s="432" t="str">
        <f t="shared" si="0"/>
        <v>(火)</v>
      </c>
      <c r="D26" s="473" t="s">
        <v>401</v>
      </c>
      <c r="E26" s="474">
        <v>0.5</v>
      </c>
      <c r="F26" s="475">
        <v>17</v>
      </c>
      <c r="G26" s="11">
        <v>16.8</v>
      </c>
      <c r="H26" s="223">
        <v>16.899999999999999</v>
      </c>
      <c r="I26" s="12">
        <v>9.1999999999999993</v>
      </c>
      <c r="J26" s="225">
        <v>4.5999999999999996</v>
      </c>
      <c r="K26" s="11">
        <v>7.4</v>
      </c>
      <c r="L26" s="223">
        <v>7.3</v>
      </c>
      <c r="M26" s="12">
        <v>28</v>
      </c>
      <c r="N26" s="225">
        <v>27.8</v>
      </c>
      <c r="O26" s="224">
        <v>64.2</v>
      </c>
      <c r="P26" s="224">
        <v>98</v>
      </c>
      <c r="Q26" s="532">
        <v>32.6</v>
      </c>
      <c r="R26" s="613">
        <v>212</v>
      </c>
      <c r="S26" s="533">
        <v>0.32</v>
      </c>
      <c r="T26" s="476"/>
      <c r="U26" s="564">
        <v>2843</v>
      </c>
      <c r="V26" s="113"/>
      <c r="W26" s="3" t="s">
        <v>17</v>
      </c>
      <c r="X26" s="893" t="s">
        <v>313</v>
      </c>
      <c r="Y26" s="138">
        <v>21.1</v>
      </c>
      <c r="Z26" s="228">
        <v>21.1</v>
      </c>
    </row>
    <row r="27" spans="1:26" x14ac:dyDescent="0.2">
      <c r="A27" s="1104"/>
      <c r="B27" s="328">
        <v>45406</v>
      </c>
      <c r="C27" s="432" t="str">
        <f t="shared" si="0"/>
        <v>(水)</v>
      </c>
      <c r="D27" s="473" t="s">
        <v>402</v>
      </c>
      <c r="E27" s="474">
        <v>8</v>
      </c>
      <c r="F27" s="475">
        <v>15</v>
      </c>
      <c r="G27" s="11">
        <v>16.399999999999999</v>
      </c>
      <c r="H27" s="223">
        <v>16.600000000000001</v>
      </c>
      <c r="I27" s="12">
        <v>11.3</v>
      </c>
      <c r="J27" s="225">
        <v>5.0999999999999996</v>
      </c>
      <c r="K27" s="11">
        <v>7.3</v>
      </c>
      <c r="L27" s="223">
        <v>7.3</v>
      </c>
      <c r="M27" s="12">
        <v>29.8</v>
      </c>
      <c r="N27" s="225">
        <v>29.4</v>
      </c>
      <c r="O27" s="224">
        <v>67</v>
      </c>
      <c r="P27" s="224">
        <v>103.1</v>
      </c>
      <c r="Q27" s="532">
        <v>33.700000000000003</v>
      </c>
      <c r="R27" s="613">
        <v>241</v>
      </c>
      <c r="S27" s="533">
        <v>0.38</v>
      </c>
      <c r="T27" s="476"/>
      <c r="U27" s="564">
        <v>3818</v>
      </c>
      <c r="V27" s="113"/>
      <c r="W27" s="3" t="s">
        <v>198</v>
      </c>
      <c r="X27" s="893" t="s">
        <v>184</v>
      </c>
      <c r="Y27" s="276">
        <v>20</v>
      </c>
      <c r="Z27" s="288">
        <v>10</v>
      </c>
    </row>
    <row r="28" spans="1:26" x14ac:dyDescent="0.2">
      <c r="A28" s="1104"/>
      <c r="B28" s="328">
        <v>45407</v>
      </c>
      <c r="C28" s="432" t="str">
        <f t="shared" si="0"/>
        <v>(木)</v>
      </c>
      <c r="D28" s="473" t="s">
        <v>400</v>
      </c>
      <c r="E28" s="474">
        <v>0.5</v>
      </c>
      <c r="F28" s="475">
        <v>18.899999999999999</v>
      </c>
      <c r="G28" s="11">
        <v>16.899999999999999</v>
      </c>
      <c r="H28" s="223">
        <v>16.600000000000001</v>
      </c>
      <c r="I28" s="12">
        <v>10.9</v>
      </c>
      <c r="J28" s="225">
        <v>3.6</v>
      </c>
      <c r="K28" s="11">
        <v>7.3</v>
      </c>
      <c r="L28" s="223">
        <v>7.3</v>
      </c>
      <c r="M28" s="12">
        <v>27.2</v>
      </c>
      <c r="N28" s="225">
        <v>27.5</v>
      </c>
      <c r="O28" s="224">
        <v>65.5</v>
      </c>
      <c r="P28" s="224">
        <v>97</v>
      </c>
      <c r="Q28" s="532">
        <v>33.4</v>
      </c>
      <c r="R28" s="613">
        <v>200</v>
      </c>
      <c r="S28" s="533">
        <v>0.3</v>
      </c>
      <c r="T28" s="476">
        <v>2.2000000000000002</v>
      </c>
      <c r="U28" s="564">
        <v>2803</v>
      </c>
      <c r="V28" s="113"/>
      <c r="W28" s="3" t="s">
        <v>199</v>
      </c>
      <c r="X28" s="893" t="s">
        <v>313</v>
      </c>
      <c r="Y28" s="276">
        <v>25</v>
      </c>
      <c r="Z28" s="288">
        <v>7</v>
      </c>
    </row>
    <row r="29" spans="1:26" x14ac:dyDescent="0.2">
      <c r="A29" s="1104"/>
      <c r="B29" s="328">
        <v>45408</v>
      </c>
      <c r="C29" s="432" t="str">
        <f t="shared" si="0"/>
        <v>(金)</v>
      </c>
      <c r="D29" s="473" t="s">
        <v>401</v>
      </c>
      <c r="E29" s="474">
        <v>0</v>
      </c>
      <c r="F29" s="475">
        <v>19.5</v>
      </c>
      <c r="G29" s="11">
        <v>20</v>
      </c>
      <c r="H29" s="223">
        <v>19.899999999999999</v>
      </c>
      <c r="I29" s="12">
        <v>12</v>
      </c>
      <c r="J29" s="225">
        <v>4.5999999999999996</v>
      </c>
      <c r="K29" s="11">
        <v>7.3</v>
      </c>
      <c r="L29" s="223">
        <v>7.3</v>
      </c>
      <c r="M29" s="12">
        <v>29.2</v>
      </c>
      <c r="N29" s="225">
        <v>29.9</v>
      </c>
      <c r="O29" s="224">
        <v>65.099999999999994</v>
      </c>
      <c r="P29" s="224">
        <v>97.4</v>
      </c>
      <c r="Q29" s="532">
        <v>36.9</v>
      </c>
      <c r="R29" s="613">
        <v>197</v>
      </c>
      <c r="S29" s="533">
        <v>0.38</v>
      </c>
      <c r="T29" s="476"/>
      <c r="U29" s="564">
        <v>3110</v>
      </c>
      <c r="V29" s="113"/>
      <c r="W29" s="3"/>
      <c r="X29" s="893"/>
      <c r="Y29" s="290"/>
      <c r="Z29" s="289"/>
    </row>
    <row r="30" spans="1:26" x14ac:dyDescent="0.2">
      <c r="A30" s="1104"/>
      <c r="B30" s="328">
        <v>45409</v>
      </c>
      <c r="C30" s="432" t="str">
        <f t="shared" si="0"/>
        <v>(土)</v>
      </c>
      <c r="D30" s="473" t="s">
        <v>402</v>
      </c>
      <c r="E30" s="474">
        <v>0</v>
      </c>
      <c r="F30" s="475">
        <v>19.8</v>
      </c>
      <c r="G30" s="11"/>
      <c r="H30" s="223"/>
      <c r="I30" s="12"/>
      <c r="J30" s="225"/>
      <c r="K30" s="11"/>
      <c r="L30" s="223"/>
      <c r="M30" s="12"/>
      <c r="N30" s="225"/>
      <c r="O30" s="224"/>
      <c r="P30" s="224"/>
      <c r="Q30" s="532"/>
      <c r="R30" s="613"/>
      <c r="S30" s="533"/>
      <c r="T30" s="476"/>
      <c r="U30" s="564">
        <v>3136</v>
      </c>
      <c r="V30" s="113"/>
      <c r="W30" s="3"/>
      <c r="X30" s="893"/>
      <c r="Y30" s="290"/>
      <c r="Z30" s="289"/>
    </row>
    <row r="31" spans="1:26" x14ac:dyDescent="0.2">
      <c r="A31" s="1104"/>
      <c r="B31" s="328">
        <v>45410</v>
      </c>
      <c r="C31" s="432" t="str">
        <f t="shared" si="0"/>
        <v>(日)</v>
      </c>
      <c r="D31" s="473" t="s">
        <v>400</v>
      </c>
      <c r="E31" s="474">
        <v>0</v>
      </c>
      <c r="F31" s="475">
        <v>21.4</v>
      </c>
      <c r="G31" s="11"/>
      <c r="H31" s="223"/>
      <c r="I31" s="12"/>
      <c r="J31" s="225"/>
      <c r="K31" s="11"/>
      <c r="L31" s="223"/>
      <c r="M31" s="12"/>
      <c r="N31" s="225"/>
      <c r="O31" s="224"/>
      <c r="P31" s="224"/>
      <c r="Q31" s="532"/>
      <c r="R31" s="613"/>
      <c r="S31" s="533"/>
      <c r="T31" s="476"/>
      <c r="U31" s="564">
        <v>3355</v>
      </c>
      <c r="V31" s="113"/>
      <c r="W31" s="291"/>
      <c r="X31" s="344"/>
      <c r="Y31" s="293"/>
      <c r="Z31" s="292"/>
    </row>
    <row r="32" spans="1:26" x14ac:dyDescent="0.2">
      <c r="A32" s="1104"/>
      <c r="B32" s="328">
        <v>45411</v>
      </c>
      <c r="C32" s="432" t="str">
        <f t="shared" si="0"/>
        <v>(月)</v>
      </c>
      <c r="D32" s="473" t="s">
        <v>400</v>
      </c>
      <c r="E32" s="474">
        <v>0</v>
      </c>
      <c r="F32" s="475">
        <v>23.6</v>
      </c>
      <c r="G32" s="11"/>
      <c r="H32" s="223"/>
      <c r="I32" s="12"/>
      <c r="J32" s="225"/>
      <c r="K32" s="11"/>
      <c r="L32" s="223"/>
      <c r="M32" s="12"/>
      <c r="N32" s="225"/>
      <c r="O32" s="224"/>
      <c r="P32" s="224"/>
      <c r="Q32" s="532"/>
      <c r="R32" s="478"/>
      <c r="S32" s="533"/>
      <c r="T32" s="476"/>
      <c r="U32" s="564">
        <v>3530</v>
      </c>
      <c r="V32" s="113"/>
      <c r="W32" s="9" t="s">
        <v>23</v>
      </c>
      <c r="X32" s="82" t="s">
        <v>24</v>
      </c>
      <c r="Y32" s="1" t="s">
        <v>24</v>
      </c>
      <c r="Z32" s="333" t="s">
        <v>24</v>
      </c>
    </row>
    <row r="33" spans="1:26" x14ac:dyDescent="0.2">
      <c r="A33" s="1104"/>
      <c r="B33" s="329">
        <v>45412</v>
      </c>
      <c r="C33" s="433" t="str">
        <f t="shared" si="0"/>
        <v>(火)</v>
      </c>
      <c r="D33" s="473" t="s">
        <v>401</v>
      </c>
      <c r="E33" s="474">
        <v>2.5</v>
      </c>
      <c r="F33" s="475">
        <v>20.8</v>
      </c>
      <c r="G33" s="11">
        <v>21.1</v>
      </c>
      <c r="H33" s="223">
        <v>21.1</v>
      </c>
      <c r="I33" s="12">
        <v>9.4</v>
      </c>
      <c r="J33" s="225">
        <v>4.3</v>
      </c>
      <c r="K33" s="11">
        <v>7.4</v>
      </c>
      <c r="L33" s="223">
        <v>7.4</v>
      </c>
      <c r="M33" s="12">
        <v>29.5</v>
      </c>
      <c r="N33" s="225">
        <v>29.8</v>
      </c>
      <c r="O33" s="224">
        <v>73.599999999999994</v>
      </c>
      <c r="P33" s="224">
        <v>105.3</v>
      </c>
      <c r="Q33" s="532">
        <v>31.2</v>
      </c>
      <c r="R33" s="478">
        <v>240</v>
      </c>
      <c r="S33" s="533">
        <v>0.31</v>
      </c>
      <c r="T33" s="476"/>
      <c r="U33" s="564">
        <v>3201</v>
      </c>
      <c r="V33" s="113"/>
      <c r="W33" s="719" t="s">
        <v>303</v>
      </c>
      <c r="X33" s="720"/>
      <c r="Y33" s="720"/>
      <c r="Z33" s="721"/>
    </row>
    <row r="34" spans="1:26" s="1" customFormat="1" ht="13.5" customHeight="1" x14ac:dyDescent="0.2">
      <c r="A34" s="1104"/>
      <c r="B34" s="334" t="s">
        <v>239</v>
      </c>
      <c r="C34" s="390"/>
      <c r="D34" s="479"/>
      <c r="E34" s="464">
        <f>MAX(E4:E33)</f>
        <v>47</v>
      </c>
      <c r="F34" s="480">
        <f t="shared" ref="F34:U34" si="1">IF(COUNT(F4:F33)=0,"",MAX(F4:F33))</f>
        <v>23.6</v>
      </c>
      <c r="G34" s="10">
        <f t="shared" si="1"/>
        <v>21.1</v>
      </c>
      <c r="H34" s="222">
        <f t="shared" si="1"/>
        <v>21.1</v>
      </c>
      <c r="I34" s="466">
        <f t="shared" si="1"/>
        <v>19.2</v>
      </c>
      <c r="J34" s="467">
        <f t="shared" si="1"/>
        <v>7.1</v>
      </c>
      <c r="K34" s="10">
        <f t="shared" si="1"/>
        <v>7.8</v>
      </c>
      <c r="L34" s="222">
        <f t="shared" si="1"/>
        <v>7.8</v>
      </c>
      <c r="M34" s="466">
        <f t="shared" si="1"/>
        <v>36.6</v>
      </c>
      <c r="N34" s="467">
        <f t="shared" si="1"/>
        <v>37</v>
      </c>
      <c r="O34" s="481">
        <f t="shared" si="1"/>
        <v>87.8</v>
      </c>
      <c r="P34" s="482">
        <f t="shared" si="1"/>
        <v>127.1</v>
      </c>
      <c r="Q34" s="483">
        <f t="shared" si="1"/>
        <v>44.1</v>
      </c>
      <c r="R34" s="484">
        <f t="shared" si="1"/>
        <v>285</v>
      </c>
      <c r="S34" s="485">
        <f t="shared" si="1"/>
        <v>0.48</v>
      </c>
      <c r="T34" s="485">
        <f t="shared" ref="T34" si="2">IF(COUNT(T4:T33)=0,"",MAX(T4:T33))</f>
        <v>3.01</v>
      </c>
      <c r="U34" s="486">
        <f t="shared" si="1"/>
        <v>4364</v>
      </c>
      <c r="V34" s="80"/>
      <c r="W34" s="722"/>
      <c r="X34" s="892"/>
      <c r="Y34" s="723"/>
      <c r="Z34" s="724"/>
    </row>
    <row r="35" spans="1:26" s="1" customFormat="1" ht="13.5" customHeight="1" x14ac:dyDescent="0.2">
      <c r="A35" s="1104"/>
      <c r="B35" s="335" t="s">
        <v>240</v>
      </c>
      <c r="C35" s="391"/>
      <c r="D35" s="233"/>
      <c r="E35" s="234"/>
      <c r="F35" s="487">
        <f t="shared" ref="F35:S35" si="3">IF(COUNT(F4:F33)=0,"",MIN(F4:F33))</f>
        <v>9.6999999999999993</v>
      </c>
      <c r="G35" s="11">
        <f t="shared" si="3"/>
        <v>13.8</v>
      </c>
      <c r="H35" s="223">
        <f t="shared" si="3"/>
        <v>14.1</v>
      </c>
      <c r="I35" s="12">
        <f t="shared" si="3"/>
        <v>3.9</v>
      </c>
      <c r="J35" s="244">
        <f t="shared" si="3"/>
        <v>2.4</v>
      </c>
      <c r="K35" s="11">
        <f t="shared" si="3"/>
        <v>7.3</v>
      </c>
      <c r="L35" s="487">
        <f t="shared" si="3"/>
        <v>7</v>
      </c>
      <c r="M35" s="12">
        <f t="shared" si="3"/>
        <v>20.3</v>
      </c>
      <c r="N35" s="244">
        <f t="shared" si="3"/>
        <v>18.399999999999999</v>
      </c>
      <c r="O35" s="488">
        <f t="shared" si="3"/>
        <v>40</v>
      </c>
      <c r="P35" s="489">
        <f t="shared" si="3"/>
        <v>76.2</v>
      </c>
      <c r="Q35" s="490">
        <f t="shared" si="3"/>
        <v>20.6</v>
      </c>
      <c r="R35" s="491">
        <f t="shared" si="3"/>
        <v>152</v>
      </c>
      <c r="S35" s="492">
        <f t="shared" si="3"/>
        <v>0.25</v>
      </c>
      <c r="T35" s="492">
        <f t="shared" ref="T35" si="4">IF(COUNT(T4:T33)=0,"",MIN(T4:T33))</f>
        <v>2.2000000000000002</v>
      </c>
      <c r="U35" s="493"/>
      <c r="V35" s="80"/>
      <c r="W35" s="722"/>
      <c r="X35" s="892"/>
      <c r="Y35" s="723"/>
      <c r="Z35" s="724"/>
    </row>
    <row r="36" spans="1:26" s="1" customFormat="1" ht="13.5" customHeight="1" x14ac:dyDescent="0.2">
      <c r="A36" s="1104"/>
      <c r="B36" s="336" t="s">
        <v>241</v>
      </c>
      <c r="C36" s="336"/>
      <c r="D36" s="233"/>
      <c r="E36" s="235"/>
      <c r="F36" s="494">
        <f t="shared" ref="F36:S36" si="5">IF(COUNT(F4:F33)=0,"",AVERAGE(F4:F33))</f>
        <v>17.043333333333333</v>
      </c>
      <c r="G36" s="11">
        <f t="shared" si="5"/>
        <v>16.733333333333334</v>
      </c>
      <c r="H36" s="487">
        <f t="shared" si="5"/>
        <v>16.804761904761907</v>
      </c>
      <c r="I36" s="12">
        <f t="shared" si="5"/>
        <v>8.9333333333333336</v>
      </c>
      <c r="J36" s="244">
        <f t="shared" si="5"/>
        <v>4.5142857142857125</v>
      </c>
      <c r="K36" s="11">
        <f t="shared" si="5"/>
        <v>7.4871428571428593</v>
      </c>
      <c r="L36" s="487">
        <f t="shared" si="5"/>
        <v>7.4633333333333338</v>
      </c>
      <c r="M36" s="12">
        <f t="shared" si="5"/>
        <v>30.590476190476195</v>
      </c>
      <c r="N36" s="244">
        <f t="shared" si="5"/>
        <v>30.628571428571419</v>
      </c>
      <c r="O36" s="488">
        <f t="shared" si="5"/>
        <v>72.552380952380943</v>
      </c>
      <c r="P36" s="489">
        <f t="shared" si="5"/>
        <v>107.95238095238095</v>
      </c>
      <c r="Q36" s="490">
        <f t="shared" si="5"/>
        <v>34.433333333333337</v>
      </c>
      <c r="R36" s="495">
        <f t="shared" si="5"/>
        <v>230.57142857142858</v>
      </c>
      <c r="S36" s="492">
        <f t="shared" si="5"/>
        <v>0.38</v>
      </c>
      <c r="T36" s="492">
        <f t="shared" ref="T36" si="6">IF(COUNT(T4:T33)=0,"",AVERAGE(T4:T33))</f>
        <v>2.59</v>
      </c>
      <c r="U36" s="493"/>
      <c r="V36" s="80"/>
      <c r="W36" s="722"/>
      <c r="X36" s="892"/>
      <c r="Y36" s="723"/>
      <c r="Z36" s="724"/>
    </row>
    <row r="37" spans="1:26" s="1" customFormat="1" ht="13.5" customHeight="1" x14ac:dyDescent="0.2">
      <c r="A37" s="1105"/>
      <c r="B37" s="337" t="s">
        <v>242</v>
      </c>
      <c r="C37" s="393"/>
      <c r="D37" s="496"/>
      <c r="E37" s="497">
        <f>SUM(E4:E33)</f>
        <v>110</v>
      </c>
      <c r="F37" s="236"/>
      <c r="G37" s="237"/>
      <c r="H37" s="498"/>
      <c r="I37" s="237"/>
      <c r="J37" s="498"/>
      <c r="K37" s="499"/>
      <c r="L37" s="500"/>
      <c r="M37" s="501"/>
      <c r="N37" s="502"/>
      <c r="O37" s="503"/>
      <c r="P37" s="504"/>
      <c r="Q37" s="505"/>
      <c r="R37" s="238"/>
      <c r="S37" s="239"/>
      <c r="T37" s="239"/>
      <c r="U37" s="732">
        <f>SUM(U4:U33)</f>
        <v>75265</v>
      </c>
      <c r="V37" s="80"/>
      <c r="W37" s="725"/>
      <c r="X37" s="894"/>
      <c r="Y37" s="726"/>
      <c r="Z37" s="727"/>
    </row>
    <row r="38" spans="1:26" ht="13.5" customHeight="1" x14ac:dyDescent="0.2">
      <c r="A38" s="1103" t="s">
        <v>180</v>
      </c>
      <c r="B38" s="327">
        <v>45413</v>
      </c>
      <c r="C38" s="431" t="str">
        <f>IF(B38="","",IF(WEEKDAY(B38)=1,"(日)",IF(WEEKDAY(B38)=2,"(月)",IF(WEEKDAY(B38)=3,"(火)",IF(WEEKDAY(B38)=4,"(水)",IF(WEEKDAY(B38)=5,"(木)",IF(WEEKDAY(B38)=6,"(金)","(土)")))))))</f>
        <v>(水)</v>
      </c>
      <c r="D38" s="463" t="s">
        <v>402</v>
      </c>
      <c r="E38" s="464">
        <v>40.5</v>
      </c>
      <c r="F38" s="465">
        <v>17.5</v>
      </c>
      <c r="G38" s="10">
        <v>20.6</v>
      </c>
      <c r="H38" s="222">
        <v>20.9</v>
      </c>
      <c r="I38" s="466">
        <v>7.6</v>
      </c>
      <c r="J38" s="467">
        <v>5.2</v>
      </c>
      <c r="K38" s="10">
        <v>7.4</v>
      </c>
      <c r="L38" s="222">
        <v>7.5</v>
      </c>
      <c r="M38" s="466">
        <v>29.8</v>
      </c>
      <c r="N38" s="467">
        <v>29.9</v>
      </c>
      <c r="O38" s="468">
        <v>78</v>
      </c>
      <c r="P38" s="468">
        <v>106.3</v>
      </c>
      <c r="Q38" s="518">
        <v>30.5</v>
      </c>
      <c r="R38" s="472">
        <v>225</v>
      </c>
      <c r="S38" s="530">
        <v>0.43</v>
      </c>
      <c r="T38" s="470"/>
      <c r="U38" s="731">
        <v>3857</v>
      </c>
      <c r="V38" s="120"/>
      <c r="W38" s="395" t="s">
        <v>286</v>
      </c>
      <c r="X38" s="396"/>
      <c r="Y38" s="397">
        <v>45414</v>
      </c>
      <c r="Z38" s="398"/>
    </row>
    <row r="39" spans="1:26" x14ac:dyDescent="0.2">
      <c r="A39" s="1104"/>
      <c r="B39" s="389">
        <v>45414</v>
      </c>
      <c r="C39" s="432" t="str">
        <f t="shared" ref="C39:C68" si="7">IF(B39="","",IF(WEEKDAY(B39)=1,"(日)",IF(WEEKDAY(B39)=2,"(月)",IF(WEEKDAY(B39)=3,"(火)",IF(WEEKDAY(B39)=4,"(水)",IF(WEEKDAY(B39)=5,"(木)",IF(WEEKDAY(B39)=6,"(金)","(土)")))))))</f>
        <v>(木)</v>
      </c>
      <c r="D39" s="473" t="s">
        <v>400</v>
      </c>
      <c r="E39" s="474">
        <v>2</v>
      </c>
      <c r="F39" s="475">
        <v>16.100000000000001</v>
      </c>
      <c r="G39" s="11">
        <v>15.7</v>
      </c>
      <c r="H39" s="223">
        <v>15.8</v>
      </c>
      <c r="I39" s="12">
        <v>15</v>
      </c>
      <c r="J39" s="225">
        <v>4</v>
      </c>
      <c r="K39" s="11">
        <v>7.3</v>
      </c>
      <c r="L39" s="223">
        <v>7.1</v>
      </c>
      <c r="M39" s="12">
        <v>18.5</v>
      </c>
      <c r="N39" s="225">
        <v>18.5</v>
      </c>
      <c r="O39" s="224">
        <v>45.6</v>
      </c>
      <c r="P39" s="224">
        <v>68</v>
      </c>
      <c r="Q39" s="532">
        <v>21.2</v>
      </c>
      <c r="R39" s="478">
        <v>159</v>
      </c>
      <c r="S39" s="533">
        <v>0.32</v>
      </c>
      <c r="T39" s="476">
        <v>1.1399999999999999</v>
      </c>
      <c r="U39" s="564">
        <v>4258</v>
      </c>
      <c r="V39" s="120"/>
      <c r="W39" s="343" t="s">
        <v>2</v>
      </c>
      <c r="X39" s="344" t="s">
        <v>305</v>
      </c>
      <c r="Y39" s="370">
        <v>16.100000000000001</v>
      </c>
      <c r="Z39" s="348"/>
    </row>
    <row r="40" spans="1:26" x14ac:dyDescent="0.2">
      <c r="A40" s="1104"/>
      <c r="B40" s="389">
        <v>45415</v>
      </c>
      <c r="C40" s="432" t="str">
        <f t="shared" si="7"/>
        <v>(金)</v>
      </c>
      <c r="D40" s="473" t="s">
        <v>400</v>
      </c>
      <c r="E40" s="474">
        <v>0</v>
      </c>
      <c r="F40" s="475">
        <v>18</v>
      </c>
      <c r="G40" s="11"/>
      <c r="H40" s="223"/>
      <c r="I40" s="12"/>
      <c r="J40" s="225"/>
      <c r="K40" s="11"/>
      <c r="L40" s="223"/>
      <c r="M40" s="12"/>
      <c r="N40" s="225"/>
      <c r="O40" s="224"/>
      <c r="P40" s="224"/>
      <c r="Q40" s="532"/>
      <c r="R40" s="478"/>
      <c r="S40" s="533"/>
      <c r="T40" s="476"/>
      <c r="U40" s="564">
        <v>3685</v>
      </c>
      <c r="V40" s="120"/>
      <c r="W40" s="4" t="s">
        <v>19</v>
      </c>
      <c r="X40" s="5" t="s">
        <v>20</v>
      </c>
      <c r="Y40" s="350" t="s">
        <v>21</v>
      </c>
      <c r="Z40" s="5" t="s">
        <v>22</v>
      </c>
    </row>
    <row r="41" spans="1:26" x14ac:dyDescent="0.2">
      <c r="A41" s="1104"/>
      <c r="B41" s="389">
        <v>45416</v>
      </c>
      <c r="C41" s="432" t="str">
        <f t="shared" si="7"/>
        <v>(土)</v>
      </c>
      <c r="D41" s="473" t="s">
        <v>400</v>
      </c>
      <c r="E41" s="474">
        <v>0</v>
      </c>
      <c r="F41" s="475">
        <v>20.8</v>
      </c>
      <c r="G41" s="11"/>
      <c r="H41" s="223"/>
      <c r="I41" s="12"/>
      <c r="J41" s="225"/>
      <c r="K41" s="11"/>
      <c r="L41" s="223"/>
      <c r="M41" s="12"/>
      <c r="N41" s="225"/>
      <c r="O41" s="224"/>
      <c r="P41" s="224"/>
      <c r="Q41" s="532"/>
      <c r="R41" s="478"/>
      <c r="S41" s="533"/>
      <c r="T41" s="476"/>
      <c r="U41" s="564">
        <v>2657</v>
      </c>
      <c r="V41" s="120"/>
      <c r="W41" s="2" t="s">
        <v>182</v>
      </c>
      <c r="X41" s="396" t="s">
        <v>11</v>
      </c>
      <c r="Y41" s="351">
        <v>15.7</v>
      </c>
      <c r="Z41" s="222">
        <v>15.8</v>
      </c>
    </row>
    <row r="42" spans="1:26" x14ac:dyDescent="0.2">
      <c r="A42" s="1104"/>
      <c r="B42" s="389">
        <v>45417</v>
      </c>
      <c r="C42" s="432" t="str">
        <f t="shared" si="7"/>
        <v>(日)</v>
      </c>
      <c r="D42" s="473" t="s">
        <v>400</v>
      </c>
      <c r="E42" s="474">
        <v>0</v>
      </c>
      <c r="F42" s="475">
        <v>23.8</v>
      </c>
      <c r="G42" s="11"/>
      <c r="H42" s="223"/>
      <c r="I42" s="12"/>
      <c r="J42" s="225"/>
      <c r="K42" s="11"/>
      <c r="L42" s="223"/>
      <c r="M42" s="12"/>
      <c r="N42" s="225"/>
      <c r="O42" s="224"/>
      <c r="P42" s="224"/>
      <c r="Q42" s="532"/>
      <c r="R42" s="478"/>
      <c r="S42" s="533"/>
      <c r="T42" s="476"/>
      <c r="U42" s="564">
        <v>2667</v>
      </c>
      <c r="V42" s="120"/>
      <c r="W42" s="3" t="s">
        <v>183</v>
      </c>
      <c r="X42" s="893" t="s">
        <v>184</v>
      </c>
      <c r="Y42" s="352">
        <v>15</v>
      </c>
      <c r="Z42" s="223">
        <v>4</v>
      </c>
    </row>
    <row r="43" spans="1:26" x14ac:dyDescent="0.2">
      <c r="A43" s="1104"/>
      <c r="B43" s="389">
        <v>45418</v>
      </c>
      <c r="C43" s="432" t="str">
        <f t="shared" si="7"/>
        <v>(月)</v>
      </c>
      <c r="D43" s="473" t="s">
        <v>401</v>
      </c>
      <c r="E43" s="474">
        <v>0</v>
      </c>
      <c r="F43" s="475">
        <v>22.4</v>
      </c>
      <c r="G43" s="11"/>
      <c r="H43" s="223"/>
      <c r="I43" s="12"/>
      <c r="J43" s="225"/>
      <c r="K43" s="11"/>
      <c r="L43" s="223"/>
      <c r="M43" s="12"/>
      <c r="N43" s="225"/>
      <c r="O43" s="224"/>
      <c r="P43" s="224"/>
      <c r="Q43" s="532"/>
      <c r="R43" s="478"/>
      <c r="S43" s="533"/>
      <c r="T43" s="476"/>
      <c r="U43" s="564">
        <v>3084</v>
      </c>
      <c r="V43" s="120"/>
      <c r="W43" s="3" t="s">
        <v>12</v>
      </c>
      <c r="X43" s="893"/>
      <c r="Y43" s="352">
        <v>7.3</v>
      </c>
      <c r="Z43" s="223">
        <v>7.1</v>
      </c>
    </row>
    <row r="44" spans="1:26" x14ac:dyDescent="0.2">
      <c r="A44" s="1104"/>
      <c r="B44" s="389">
        <v>45419</v>
      </c>
      <c r="C44" s="432" t="str">
        <f t="shared" si="7"/>
        <v>(火)</v>
      </c>
      <c r="D44" s="473" t="s">
        <v>402</v>
      </c>
      <c r="E44" s="474">
        <v>15.5</v>
      </c>
      <c r="F44" s="475">
        <v>19.399999999999999</v>
      </c>
      <c r="G44" s="11">
        <v>19.100000000000001</v>
      </c>
      <c r="H44" s="223">
        <v>19.2</v>
      </c>
      <c r="I44" s="12">
        <v>11.2</v>
      </c>
      <c r="J44" s="225">
        <v>4.4000000000000004</v>
      </c>
      <c r="K44" s="11">
        <v>7.5</v>
      </c>
      <c r="L44" s="223">
        <v>7.5</v>
      </c>
      <c r="M44" s="12">
        <v>32.200000000000003</v>
      </c>
      <c r="N44" s="225">
        <v>32.1</v>
      </c>
      <c r="O44" s="224">
        <v>77.2</v>
      </c>
      <c r="P44" s="224">
        <v>109.3</v>
      </c>
      <c r="Q44" s="532">
        <v>38.5</v>
      </c>
      <c r="R44" s="478">
        <v>204</v>
      </c>
      <c r="S44" s="533">
        <v>0.41</v>
      </c>
      <c r="T44" s="476"/>
      <c r="U44" s="564">
        <v>3463</v>
      </c>
      <c r="V44" s="120"/>
      <c r="W44" s="3" t="s">
        <v>185</v>
      </c>
      <c r="X44" s="893" t="s">
        <v>13</v>
      </c>
      <c r="Y44" s="352">
        <v>18.5</v>
      </c>
      <c r="Z44" s="223">
        <v>18.5</v>
      </c>
    </row>
    <row r="45" spans="1:26" x14ac:dyDescent="0.2">
      <c r="A45" s="1104"/>
      <c r="B45" s="389">
        <v>45420</v>
      </c>
      <c r="C45" s="432" t="str">
        <f t="shared" si="7"/>
        <v>(水)</v>
      </c>
      <c r="D45" s="473" t="s">
        <v>401</v>
      </c>
      <c r="E45" s="474">
        <v>0</v>
      </c>
      <c r="F45" s="475">
        <v>20.6</v>
      </c>
      <c r="G45" s="11">
        <v>19.5</v>
      </c>
      <c r="H45" s="223">
        <v>19.2</v>
      </c>
      <c r="I45" s="12">
        <v>10</v>
      </c>
      <c r="J45" s="225">
        <v>6.5</v>
      </c>
      <c r="K45" s="11">
        <v>7.3</v>
      </c>
      <c r="L45" s="223">
        <v>7.3</v>
      </c>
      <c r="M45" s="12">
        <v>25.4</v>
      </c>
      <c r="N45" s="225">
        <v>26.3</v>
      </c>
      <c r="O45" s="224">
        <v>64</v>
      </c>
      <c r="P45" s="224">
        <v>91</v>
      </c>
      <c r="Q45" s="532">
        <v>28.8</v>
      </c>
      <c r="R45" s="478">
        <v>187</v>
      </c>
      <c r="S45" s="533">
        <v>0.44</v>
      </c>
      <c r="T45" s="476"/>
      <c r="U45" s="564">
        <v>4104</v>
      </c>
      <c r="V45" s="120"/>
      <c r="W45" s="3" t="s">
        <v>186</v>
      </c>
      <c r="X45" s="893" t="s">
        <v>313</v>
      </c>
      <c r="Y45" s="353">
        <v>52</v>
      </c>
      <c r="Z45" s="224">
        <v>45.6</v>
      </c>
    </row>
    <row r="46" spans="1:26" x14ac:dyDescent="0.2">
      <c r="A46" s="1104"/>
      <c r="B46" s="389">
        <v>45421</v>
      </c>
      <c r="C46" s="432" t="str">
        <f t="shared" si="7"/>
        <v>(木)</v>
      </c>
      <c r="D46" s="473" t="s">
        <v>401</v>
      </c>
      <c r="E46" s="474">
        <v>3</v>
      </c>
      <c r="F46" s="475">
        <v>10.4</v>
      </c>
      <c r="G46" s="11">
        <v>17.7</v>
      </c>
      <c r="H46" s="223">
        <v>18.2</v>
      </c>
      <c r="I46" s="12">
        <v>7.7</v>
      </c>
      <c r="J46" s="225">
        <v>3.9</v>
      </c>
      <c r="K46" s="11">
        <v>7.4</v>
      </c>
      <c r="L46" s="223">
        <v>7.4</v>
      </c>
      <c r="M46" s="12">
        <v>28.9</v>
      </c>
      <c r="N46" s="225">
        <v>31.3</v>
      </c>
      <c r="O46" s="224">
        <v>71.599999999999994</v>
      </c>
      <c r="P46" s="224">
        <v>99.4</v>
      </c>
      <c r="Q46" s="532">
        <v>34.9</v>
      </c>
      <c r="R46" s="478">
        <v>190</v>
      </c>
      <c r="S46" s="533">
        <v>0.34</v>
      </c>
      <c r="T46" s="476">
        <v>2.0699999999999998</v>
      </c>
      <c r="U46" s="564">
        <v>3875</v>
      </c>
      <c r="V46" s="120"/>
      <c r="W46" s="3" t="s">
        <v>187</v>
      </c>
      <c r="X46" s="893" t="s">
        <v>313</v>
      </c>
      <c r="Y46" s="353">
        <v>69</v>
      </c>
      <c r="Z46" s="224">
        <v>68</v>
      </c>
    </row>
    <row r="47" spans="1:26" x14ac:dyDescent="0.2">
      <c r="A47" s="1104"/>
      <c r="B47" s="389">
        <v>45422</v>
      </c>
      <c r="C47" s="432" t="str">
        <f t="shared" si="7"/>
        <v>(金)</v>
      </c>
      <c r="D47" s="473" t="s">
        <v>400</v>
      </c>
      <c r="E47" s="474">
        <v>0</v>
      </c>
      <c r="F47" s="475">
        <v>19.100000000000001</v>
      </c>
      <c r="G47" s="11">
        <v>17</v>
      </c>
      <c r="H47" s="223">
        <v>16.899999999999999</v>
      </c>
      <c r="I47" s="12">
        <v>8</v>
      </c>
      <c r="J47" s="225">
        <v>6.9</v>
      </c>
      <c r="K47" s="11">
        <v>7.4</v>
      </c>
      <c r="L47" s="223">
        <v>7.4</v>
      </c>
      <c r="M47" s="12">
        <v>39.799999999999997</v>
      </c>
      <c r="N47" s="225">
        <v>30.7</v>
      </c>
      <c r="O47" s="224">
        <v>77.2</v>
      </c>
      <c r="P47" s="224">
        <v>107.1</v>
      </c>
      <c r="Q47" s="532">
        <v>35.6</v>
      </c>
      <c r="R47" s="478">
        <v>194</v>
      </c>
      <c r="S47" s="533">
        <v>0.54</v>
      </c>
      <c r="T47" s="476"/>
      <c r="U47" s="564">
        <v>3491</v>
      </c>
      <c r="V47" s="120"/>
      <c r="W47" s="3" t="s">
        <v>188</v>
      </c>
      <c r="X47" s="893" t="s">
        <v>313</v>
      </c>
      <c r="Y47" s="353">
        <v>46.8</v>
      </c>
      <c r="Z47" s="224">
        <v>48</v>
      </c>
    </row>
    <row r="48" spans="1:26" x14ac:dyDescent="0.2">
      <c r="A48" s="1104"/>
      <c r="B48" s="389">
        <v>45423</v>
      </c>
      <c r="C48" s="432" t="str">
        <f t="shared" si="7"/>
        <v>(土)</v>
      </c>
      <c r="D48" s="473" t="s">
        <v>400</v>
      </c>
      <c r="E48" s="474">
        <v>0</v>
      </c>
      <c r="F48" s="475">
        <v>22.2</v>
      </c>
      <c r="G48" s="11"/>
      <c r="H48" s="223"/>
      <c r="I48" s="12"/>
      <c r="J48" s="225"/>
      <c r="K48" s="11"/>
      <c r="L48" s="223"/>
      <c r="M48" s="12"/>
      <c r="N48" s="225"/>
      <c r="O48" s="224"/>
      <c r="P48" s="224"/>
      <c r="Q48" s="532"/>
      <c r="R48" s="478"/>
      <c r="S48" s="533"/>
      <c r="T48" s="476"/>
      <c r="U48" s="564">
        <v>3105</v>
      </c>
      <c r="V48" s="120"/>
      <c r="W48" s="3" t="s">
        <v>189</v>
      </c>
      <c r="X48" s="893" t="s">
        <v>313</v>
      </c>
      <c r="Y48" s="353">
        <v>22.2</v>
      </c>
      <c r="Z48" s="224">
        <v>20</v>
      </c>
    </row>
    <row r="49" spans="1:26" x14ac:dyDescent="0.2">
      <c r="A49" s="1104"/>
      <c r="B49" s="389">
        <v>45424</v>
      </c>
      <c r="C49" s="432" t="str">
        <f t="shared" si="7"/>
        <v>(日)</v>
      </c>
      <c r="D49" s="473" t="s">
        <v>401</v>
      </c>
      <c r="E49" s="474">
        <v>0</v>
      </c>
      <c r="F49" s="475">
        <v>19.399999999999999</v>
      </c>
      <c r="G49" s="11"/>
      <c r="H49" s="223"/>
      <c r="I49" s="12"/>
      <c r="J49" s="225"/>
      <c r="K49" s="11"/>
      <c r="L49" s="223"/>
      <c r="M49" s="12"/>
      <c r="N49" s="225"/>
      <c r="O49" s="224"/>
      <c r="P49" s="224"/>
      <c r="Q49" s="532"/>
      <c r="R49" s="478"/>
      <c r="S49" s="533"/>
      <c r="T49" s="476"/>
      <c r="U49" s="564">
        <v>2783</v>
      </c>
      <c r="V49" s="120"/>
      <c r="W49" s="3" t="s">
        <v>190</v>
      </c>
      <c r="X49" s="893" t="s">
        <v>313</v>
      </c>
      <c r="Y49" s="139">
        <v>17</v>
      </c>
      <c r="Z49" s="225">
        <v>21.2</v>
      </c>
    </row>
    <row r="50" spans="1:26" x14ac:dyDescent="0.2">
      <c r="A50" s="1104"/>
      <c r="B50" s="389">
        <v>45425</v>
      </c>
      <c r="C50" s="432" t="str">
        <f t="shared" si="7"/>
        <v>(月)</v>
      </c>
      <c r="D50" s="473" t="s">
        <v>402</v>
      </c>
      <c r="E50" s="474">
        <v>55.5</v>
      </c>
      <c r="F50" s="475">
        <v>20.8</v>
      </c>
      <c r="G50" s="11">
        <v>19.7</v>
      </c>
      <c r="H50" s="223">
        <v>19.600000000000001</v>
      </c>
      <c r="I50" s="12">
        <v>8.6</v>
      </c>
      <c r="J50" s="225">
        <v>3.6</v>
      </c>
      <c r="K50" s="11">
        <v>7.5</v>
      </c>
      <c r="L50" s="223">
        <v>7.5</v>
      </c>
      <c r="M50" s="12">
        <v>26.7</v>
      </c>
      <c r="N50" s="225">
        <v>32.5</v>
      </c>
      <c r="O50" s="224">
        <v>81</v>
      </c>
      <c r="P50" s="224">
        <v>112.3</v>
      </c>
      <c r="Q50" s="532">
        <v>39.6</v>
      </c>
      <c r="R50" s="478">
        <v>175</v>
      </c>
      <c r="S50" s="533">
        <v>0.43</v>
      </c>
      <c r="T50" s="476"/>
      <c r="U50" s="564">
        <v>4139</v>
      </c>
      <c r="V50" s="120"/>
      <c r="W50" s="3" t="s">
        <v>191</v>
      </c>
      <c r="X50" s="893" t="s">
        <v>313</v>
      </c>
      <c r="Y50" s="141">
        <v>160</v>
      </c>
      <c r="Z50" s="226">
        <v>159</v>
      </c>
    </row>
    <row r="51" spans="1:26" x14ac:dyDescent="0.2">
      <c r="A51" s="1104"/>
      <c r="B51" s="389">
        <v>45426</v>
      </c>
      <c r="C51" s="432" t="str">
        <f t="shared" si="7"/>
        <v>(火)</v>
      </c>
      <c r="D51" s="473" t="s">
        <v>401</v>
      </c>
      <c r="E51" s="474">
        <v>0</v>
      </c>
      <c r="F51" s="475">
        <v>16.7</v>
      </c>
      <c r="G51" s="11">
        <v>18</v>
      </c>
      <c r="H51" s="223">
        <v>18.100000000000001</v>
      </c>
      <c r="I51" s="12">
        <v>11.1</v>
      </c>
      <c r="J51" s="225">
        <v>4.7</v>
      </c>
      <c r="K51" s="11">
        <v>7.2</v>
      </c>
      <c r="L51" s="223">
        <v>7.2</v>
      </c>
      <c r="M51" s="12">
        <v>17.8</v>
      </c>
      <c r="N51" s="225">
        <v>17.100000000000001</v>
      </c>
      <c r="O51" s="224">
        <v>47.5</v>
      </c>
      <c r="P51" s="224">
        <v>65.400000000000006</v>
      </c>
      <c r="Q51" s="532">
        <v>20.3</v>
      </c>
      <c r="R51" s="478">
        <v>116</v>
      </c>
      <c r="S51" s="533">
        <v>0.38</v>
      </c>
      <c r="T51" s="476"/>
      <c r="U51" s="564">
        <v>3453</v>
      </c>
      <c r="V51" s="120"/>
      <c r="W51" s="3" t="s">
        <v>192</v>
      </c>
      <c r="X51" s="893" t="s">
        <v>313</v>
      </c>
      <c r="Y51" s="140">
        <v>0.79</v>
      </c>
      <c r="Z51" s="227">
        <v>0.32</v>
      </c>
    </row>
    <row r="52" spans="1:26" x14ac:dyDescent="0.2">
      <c r="A52" s="1104"/>
      <c r="B52" s="389">
        <v>45427</v>
      </c>
      <c r="C52" s="432" t="str">
        <f t="shared" si="7"/>
        <v>(水)</v>
      </c>
      <c r="D52" s="473" t="s">
        <v>400</v>
      </c>
      <c r="E52" s="474">
        <v>1.5</v>
      </c>
      <c r="F52" s="475">
        <v>19.8</v>
      </c>
      <c r="G52" s="11">
        <v>19.3</v>
      </c>
      <c r="H52" s="223">
        <v>19</v>
      </c>
      <c r="I52" s="12">
        <v>7.2</v>
      </c>
      <c r="J52" s="225">
        <v>4.7</v>
      </c>
      <c r="K52" s="11">
        <v>7.3</v>
      </c>
      <c r="L52" s="223">
        <v>7.4</v>
      </c>
      <c r="M52" s="12">
        <v>25.2</v>
      </c>
      <c r="N52" s="225">
        <v>24.4</v>
      </c>
      <c r="O52" s="224">
        <v>65.8</v>
      </c>
      <c r="P52" s="224">
        <v>89.6</v>
      </c>
      <c r="Q52" s="532">
        <v>26.4</v>
      </c>
      <c r="R52" s="478">
        <v>136</v>
      </c>
      <c r="S52" s="533">
        <v>0.44</v>
      </c>
      <c r="T52" s="476"/>
      <c r="U52" s="564">
        <v>2376</v>
      </c>
      <c r="V52" s="120"/>
      <c r="W52" s="3" t="s">
        <v>14</v>
      </c>
      <c r="X52" s="893" t="s">
        <v>313</v>
      </c>
      <c r="Y52" s="138">
        <v>5.5</v>
      </c>
      <c r="Z52" s="228">
        <v>3.6</v>
      </c>
    </row>
    <row r="53" spans="1:26" x14ac:dyDescent="0.2">
      <c r="A53" s="1104"/>
      <c r="B53" s="389">
        <v>45428</v>
      </c>
      <c r="C53" s="432" t="str">
        <f t="shared" si="7"/>
        <v>(木)</v>
      </c>
      <c r="D53" s="473" t="s">
        <v>402</v>
      </c>
      <c r="E53" s="474">
        <v>19.5</v>
      </c>
      <c r="F53" s="475">
        <v>16.7</v>
      </c>
      <c r="G53" s="11">
        <v>18.2</v>
      </c>
      <c r="H53" s="223">
        <v>18.899999999999999</v>
      </c>
      <c r="I53" s="12">
        <v>22.2</v>
      </c>
      <c r="J53" s="225">
        <v>2.9</v>
      </c>
      <c r="K53" s="11">
        <v>7.29</v>
      </c>
      <c r="L53" s="223">
        <v>7.3</v>
      </c>
      <c r="M53" s="12">
        <v>20.100000000000001</v>
      </c>
      <c r="N53" s="225">
        <v>23.5</v>
      </c>
      <c r="O53" s="224">
        <v>59</v>
      </c>
      <c r="P53" s="224">
        <v>84.8</v>
      </c>
      <c r="Q53" s="532">
        <v>28.3</v>
      </c>
      <c r="R53" s="478">
        <v>177</v>
      </c>
      <c r="S53" s="533">
        <v>0.32</v>
      </c>
      <c r="T53" s="476">
        <v>1.39</v>
      </c>
      <c r="U53" s="564">
        <v>3662</v>
      </c>
      <c r="V53" s="120"/>
      <c r="W53" s="3" t="s">
        <v>15</v>
      </c>
      <c r="X53" s="893" t="s">
        <v>313</v>
      </c>
      <c r="Y53" s="138">
        <v>1.7</v>
      </c>
      <c r="Z53" s="228">
        <v>1.2</v>
      </c>
    </row>
    <row r="54" spans="1:26" x14ac:dyDescent="0.2">
      <c r="A54" s="1104"/>
      <c r="B54" s="389">
        <v>45429</v>
      </c>
      <c r="C54" s="432" t="str">
        <f t="shared" si="7"/>
        <v>(金)</v>
      </c>
      <c r="D54" s="473" t="s">
        <v>400</v>
      </c>
      <c r="E54" s="474">
        <v>0</v>
      </c>
      <c r="F54" s="475">
        <v>22.6</v>
      </c>
      <c r="G54" s="11">
        <v>18.399999999999999</v>
      </c>
      <c r="H54" s="223">
        <v>18.399999999999999</v>
      </c>
      <c r="I54" s="12">
        <v>8.1</v>
      </c>
      <c r="J54" s="225">
        <v>3.3</v>
      </c>
      <c r="K54" s="11">
        <v>7.4</v>
      </c>
      <c r="L54" s="223">
        <v>7.3</v>
      </c>
      <c r="M54" s="12">
        <v>24.1</v>
      </c>
      <c r="N54" s="225">
        <v>21.8</v>
      </c>
      <c r="O54" s="224">
        <v>57.9</v>
      </c>
      <c r="P54" s="224">
        <v>77.2</v>
      </c>
      <c r="Q54" s="532">
        <v>22.6</v>
      </c>
      <c r="R54" s="478">
        <v>138</v>
      </c>
      <c r="S54" s="533">
        <v>0.34</v>
      </c>
      <c r="T54" s="476"/>
      <c r="U54" s="564">
        <v>2748</v>
      </c>
      <c r="V54" s="120"/>
      <c r="W54" s="3" t="s">
        <v>193</v>
      </c>
      <c r="X54" s="893" t="s">
        <v>313</v>
      </c>
      <c r="Y54" s="138">
        <v>8.6</v>
      </c>
      <c r="Z54" s="228">
        <v>9.6</v>
      </c>
    </row>
    <row r="55" spans="1:26" x14ac:dyDescent="0.2">
      <c r="A55" s="1104"/>
      <c r="B55" s="389">
        <v>45430</v>
      </c>
      <c r="C55" s="432" t="str">
        <f t="shared" si="7"/>
        <v>(土)</v>
      </c>
      <c r="D55" s="473" t="s">
        <v>400</v>
      </c>
      <c r="E55" s="474">
        <v>0</v>
      </c>
      <c r="F55" s="475">
        <v>22.3</v>
      </c>
      <c r="G55" s="11"/>
      <c r="H55" s="223"/>
      <c r="I55" s="12"/>
      <c r="J55" s="225"/>
      <c r="K55" s="11"/>
      <c r="L55" s="223"/>
      <c r="M55" s="12"/>
      <c r="N55" s="225"/>
      <c r="O55" s="224"/>
      <c r="P55" s="224"/>
      <c r="Q55" s="532"/>
      <c r="R55" s="478"/>
      <c r="S55" s="533"/>
      <c r="T55" s="476"/>
      <c r="U55" s="564">
        <v>1956</v>
      </c>
      <c r="V55" s="120"/>
      <c r="W55" s="3" t="s">
        <v>194</v>
      </c>
      <c r="X55" s="893" t="s">
        <v>313</v>
      </c>
      <c r="Y55" s="303" t="s">
        <v>411</v>
      </c>
      <c r="Z55" s="304" t="s">
        <v>411</v>
      </c>
    </row>
    <row r="56" spans="1:26" x14ac:dyDescent="0.2">
      <c r="A56" s="1104"/>
      <c r="B56" s="389">
        <v>45431</v>
      </c>
      <c r="C56" s="432" t="str">
        <f t="shared" si="7"/>
        <v>(日)</v>
      </c>
      <c r="D56" s="473" t="s">
        <v>401</v>
      </c>
      <c r="E56" s="474">
        <v>0.5</v>
      </c>
      <c r="F56" s="475">
        <v>21</v>
      </c>
      <c r="G56" s="11"/>
      <c r="H56" s="223"/>
      <c r="I56" s="12"/>
      <c r="J56" s="225"/>
      <c r="K56" s="11"/>
      <c r="L56" s="223"/>
      <c r="M56" s="12"/>
      <c r="N56" s="225"/>
      <c r="O56" s="224"/>
      <c r="P56" s="224"/>
      <c r="Q56" s="532"/>
      <c r="R56" s="478"/>
      <c r="S56" s="533"/>
      <c r="T56" s="476"/>
      <c r="U56" s="564">
        <v>2166</v>
      </c>
      <c r="V56" s="120"/>
      <c r="W56" s="3" t="s">
        <v>280</v>
      </c>
      <c r="X56" s="893" t="s">
        <v>313</v>
      </c>
      <c r="Y56" s="140">
        <v>1.22</v>
      </c>
      <c r="Z56" s="229">
        <v>1.27</v>
      </c>
    </row>
    <row r="57" spans="1:26" x14ac:dyDescent="0.2">
      <c r="A57" s="1104"/>
      <c r="B57" s="389">
        <v>45432</v>
      </c>
      <c r="C57" s="432" t="str">
        <f t="shared" si="7"/>
        <v>(月)</v>
      </c>
      <c r="D57" s="473" t="s">
        <v>402</v>
      </c>
      <c r="E57" s="474">
        <v>19.5</v>
      </c>
      <c r="F57" s="475">
        <v>16.3</v>
      </c>
      <c r="G57" s="11">
        <v>18.899999999999999</v>
      </c>
      <c r="H57" s="223">
        <v>19.7</v>
      </c>
      <c r="I57" s="12">
        <v>5.4</v>
      </c>
      <c r="J57" s="225">
        <v>4.0999999999999996</v>
      </c>
      <c r="K57" s="11">
        <v>7.39</v>
      </c>
      <c r="L57" s="223">
        <v>7.49</v>
      </c>
      <c r="M57" s="12">
        <v>26.4</v>
      </c>
      <c r="N57" s="225">
        <v>30.4</v>
      </c>
      <c r="O57" s="224">
        <v>80</v>
      </c>
      <c r="P57" s="224">
        <v>109.1</v>
      </c>
      <c r="Q57" s="532">
        <v>31.2</v>
      </c>
      <c r="R57" s="478">
        <v>215</v>
      </c>
      <c r="S57" s="533">
        <v>0.44</v>
      </c>
      <c r="T57" s="476"/>
      <c r="U57" s="564">
        <v>2583</v>
      </c>
      <c r="V57" s="120"/>
      <c r="W57" s="3" t="s">
        <v>195</v>
      </c>
      <c r="X57" s="893" t="s">
        <v>313</v>
      </c>
      <c r="Y57" s="140">
        <v>1.1200000000000001</v>
      </c>
      <c r="Z57" s="229">
        <v>1.1399999999999999</v>
      </c>
    </row>
    <row r="58" spans="1:26" x14ac:dyDescent="0.2">
      <c r="A58" s="1104"/>
      <c r="B58" s="389">
        <v>45433</v>
      </c>
      <c r="C58" s="432" t="str">
        <f t="shared" si="7"/>
        <v>(火)</v>
      </c>
      <c r="D58" s="473" t="s">
        <v>400</v>
      </c>
      <c r="E58" s="474">
        <v>0</v>
      </c>
      <c r="F58" s="475">
        <v>23.5</v>
      </c>
      <c r="G58" s="11">
        <v>19.8</v>
      </c>
      <c r="H58" s="223">
        <v>19.399999999999999</v>
      </c>
      <c r="I58" s="12">
        <v>6.4</v>
      </c>
      <c r="J58" s="225">
        <v>3.7</v>
      </c>
      <c r="K58" s="11">
        <v>7.4</v>
      </c>
      <c r="L58" s="223">
        <v>7.4</v>
      </c>
      <c r="M58" s="12">
        <v>24.8</v>
      </c>
      <c r="N58" s="225">
        <v>24.5</v>
      </c>
      <c r="O58" s="224">
        <v>64.599999999999994</v>
      </c>
      <c r="P58" s="224">
        <v>87.8</v>
      </c>
      <c r="Q58" s="532">
        <v>27.1</v>
      </c>
      <c r="R58" s="478">
        <v>171</v>
      </c>
      <c r="S58" s="533">
        <v>0.37</v>
      </c>
      <c r="T58" s="476"/>
      <c r="U58" s="564">
        <v>2732</v>
      </c>
      <c r="V58" s="120"/>
      <c r="W58" s="3" t="s">
        <v>196</v>
      </c>
      <c r="X58" s="893" t="s">
        <v>313</v>
      </c>
      <c r="Y58" s="140">
        <v>0.14599999999999999</v>
      </c>
      <c r="Z58" s="229">
        <v>0.10199999999999999</v>
      </c>
    </row>
    <row r="59" spans="1:26" x14ac:dyDescent="0.2">
      <c r="A59" s="1104"/>
      <c r="B59" s="389">
        <v>45434</v>
      </c>
      <c r="C59" s="432" t="str">
        <f t="shared" si="7"/>
        <v>(水)</v>
      </c>
      <c r="D59" s="473" t="s">
        <v>401</v>
      </c>
      <c r="E59" s="474">
        <v>0</v>
      </c>
      <c r="F59" s="475">
        <v>20.399999999999999</v>
      </c>
      <c r="G59" s="11">
        <v>21.4</v>
      </c>
      <c r="H59" s="223">
        <v>21.4</v>
      </c>
      <c r="I59" s="12">
        <v>6.6</v>
      </c>
      <c r="J59" s="225">
        <v>5.5</v>
      </c>
      <c r="K59" s="11">
        <v>7.4</v>
      </c>
      <c r="L59" s="223">
        <v>7.5</v>
      </c>
      <c r="M59" s="12">
        <v>29.9</v>
      </c>
      <c r="N59" s="225">
        <v>29.9</v>
      </c>
      <c r="O59" s="224">
        <v>78.5</v>
      </c>
      <c r="P59" s="224">
        <v>104.3</v>
      </c>
      <c r="Q59" s="532">
        <v>31.9</v>
      </c>
      <c r="R59" s="478">
        <v>193</v>
      </c>
      <c r="S59" s="533">
        <v>0.53</v>
      </c>
      <c r="T59" s="476"/>
      <c r="U59" s="564">
        <v>2040</v>
      </c>
      <c r="V59" s="120"/>
      <c r="W59" s="3" t="s">
        <v>197</v>
      </c>
      <c r="X59" s="893" t="s">
        <v>313</v>
      </c>
      <c r="Y59" s="138">
        <v>15.7</v>
      </c>
      <c r="Z59" s="228">
        <v>15</v>
      </c>
    </row>
    <row r="60" spans="1:26" x14ac:dyDescent="0.2">
      <c r="A60" s="1104"/>
      <c r="B60" s="389">
        <v>45435</v>
      </c>
      <c r="C60" s="432" t="str">
        <f t="shared" si="7"/>
        <v>(木)</v>
      </c>
      <c r="D60" s="473" t="s">
        <v>401</v>
      </c>
      <c r="E60" s="474">
        <v>0</v>
      </c>
      <c r="F60" s="475">
        <v>22.4</v>
      </c>
      <c r="G60" s="11">
        <v>20.3</v>
      </c>
      <c r="H60" s="223">
        <v>20.5</v>
      </c>
      <c r="I60" s="12">
        <v>6.6</v>
      </c>
      <c r="J60" s="225">
        <v>4.0999999999999996</v>
      </c>
      <c r="K60" s="11">
        <v>7.4</v>
      </c>
      <c r="L60" s="223">
        <v>7.5</v>
      </c>
      <c r="M60" s="12">
        <v>34.799999999999997</v>
      </c>
      <c r="N60" s="225">
        <v>33.700000000000003</v>
      </c>
      <c r="O60" s="224">
        <v>85.9</v>
      </c>
      <c r="P60" s="224">
        <v>113.1</v>
      </c>
      <c r="Q60" s="532">
        <v>39</v>
      </c>
      <c r="R60" s="478">
        <v>229</v>
      </c>
      <c r="S60" s="533">
        <v>0.39</v>
      </c>
      <c r="T60" s="476">
        <v>2.04</v>
      </c>
      <c r="U60" s="564">
        <v>2496</v>
      </c>
      <c r="V60" s="120"/>
      <c r="W60" s="3" t="s">
        <v>17</v>
      </c>
      <c r="X60" s="893" t="s">
        <v>313</v>
      </c>
      <c r="Y60" s="138">
        <v>19</v>
      </c>
      <c r="Z60" s="228">
        <v>17.3</v>
      </c>
    </row>
    <row r="61" spans="1:26" x14ac:dyDescent="0.2">
      <c r="A61" s="1104"/>
      <c r="B61" s="389">
        <v>45436</v>
      </c>
      <c r="C61" s="432" t="str">
        <f t="shared" si="7"/>
        <v>(金)</v>
      </c>
      <c r="D61" s="473" t="s">
        <v>401</v>
      </c>
      <c r="E61" s="474">
        <v>0</v>
      </c>
      <c r="F61" s="475">
        <v>23.3</v>
      </c>
      <c r="G61" s="11">
        <v>21.3</v>
      </c>
      <c r="H61" s="223">
        <v>20.9</v>
      </c>
      <c r="I61" s="12">
        <v>7.6</v>
      </c>
      <c r="J61" s="225">
        <v>5.5</v>
      </c>
      <c r="K61" s="11">
        <v>7.4</v>
      </c>
      <c r="L61" s="223">
        <v>7.5</v>
      </c>
      <c r="M61" s="12">
        <v>32.6</v>
      </c>
      <c r="N61" s="225">
        <v>33.799999999999997</v>
      </c>
      <c r="O61" s="224">
        <v>87.5</v>
      </c>
      <c r="P61" s="224">
        <v>114.7</v>
      </c>
      <c r="Q61" s="532">
        <v>39.6</v>
      </c>
      <c r="R61" s="478">
        <v>221</v>
      </c>
      <c r="S61" s="533">
        <v>0.54</v>
      </c>
      <c r="T61" s="476"/>
      <c r="U61" s="564">
        <v>2426</v>
      </c>
      <c r="V61" s="120"/>
      <c r="W61" s="3" t="s">
        <v>198</v>
      </c>
      <c r="X61" s="893" t="s">
        <v>184</v>
      </c>
      <c r="Y61" s="276">
        <v>19</v>
      </c>
      <c r="Z61" s="288">
        <v>10</v>
      </c>
    </row>
    <row r="62" spans="1:26" x14ac:dyDescent="0.2">
      <c r="A62" s="1104"/>
      <c r="B62" s="389">
        <v>45437</v>
      </c>
      <c r="C62" s="432" t="str">
        <f t="shared" si="7"/>
        <v>(土)</v>
      </c>
      <c r="D62" s="473" t="s">
        <v>401</v>
      </c>
      <c r="E62" s="474">
        <v>0</v>
      </c>
      <c r="F62" s="475">
        <v>20.5</v>
      </c>
      <c r="G62" s="11"/>
      <c r="H62" s="223"/>
      <c r="I62" s="12"/>
      <c r="J62" s="225"/>
      <c r="K62" s="11"/>
      <c r="L62" s="223"/>
      <c r="M62" s="12"/>
      <c r="N62" s="225"/>
      <c r="O62" s="224"/>
      <c r="P62" s="224"/>
      <c r="Q62" s="532"/>
      <c r="R62" s="478"/>
      <c r="S62" s="533"/>
      <c r="T62" s="476"/>
      <c r="U62" s="564">
        <v>2681</v>
      </c>
      <c r="V62" s="120"/>
      <c r="W62" s="3" t="s">
        <v>199</v>
      </c>
      <c r="X62" s="893" t="s">
        <v>313</v>
      </c>
      <c r="Y62" s="276">
        <v>23</v>
      </c>
      <c r="Z62" s="288">
        <v>7</v>
      </c>
    </row>
    <row r="63" spans="1:26" x14ac:dyDescent="0.2">
      <c r="A63" s="1104"/>
      <c r="B63" s="389">
        <v>45438</v>
      </c>
      <c r="C63" s="432" t="str">
        <f t="shared" si="7"/>
        <v>(日)</v>
      </c>
      <c r="D63" s="473" t="s">
        <v>400</v>
      </c>
      <c r="E63" s="474">
        <v>0</v>
      </c>
      <c r="F63" s="475">
        <v>23.1</v>
      </c>
      <c r="G63" s="11"/>
      <c r="H63" s="223"/>
      <c r="I63" s="12"/>
      <c r="J63" s="225"/>
      <c r="K63" s="11"/>
      <c r="L63" s="223"/>
      <c r="M63" s="12"/>
      <c r="N63" s="225"/>
      <c r="O63" s="224"/>
      <c r="P63" s="224"/>
      <c r="Q63" s="532"/>
      <c r="R63" s="478"/>
      <c r="S63" s="533"/>
      <c r="T63" s="476"/>
      <c r="U63" s="564">
        <v>2792</v>
      </c>
      <c r="V63" s="120"/>
      <c r="W63" s="3"/>
      <c r="X63" s="893"/>
      <c r="Y63" s="290"/>
      <c r="Z63" s="289"/>
    </row>
    <row r="64" spans="1:26" x14ac:dyDescent="0.2">
      <c r="A64" s="1104"/>
      <c r="B64" s="389">
        <v>45439</v>
      </c>
      <c r="C64" s="432" t="str">
        <f t="shared" si="7"/>
        <v>(月)</v>
      </c>
      <c r="D64" s="473" t="s">
        <v>401</v>
      </c>
      <c r="E64" s="474">
        <v>0.5</v>
      </c>
      <c r="F64" s="475">
        <v>22.9</v>
      </c>
      <c r="G64" s="11">
        <v>21.4</v>
      </c>
      <c r="H64" s="223">
        <v>21.5</v>
      </c>
      <c r="I64" s="12">
        <v>7.6</v>
      </c>
      <c r="J64" s="225">
        <v>4.5999999999999996</v>
      </c>
      <c r="K64" s="11">
        <v>7.6</v>
      </c>
      <c r="L64" s="223">
        <v>7.6</v>
      </c>
      <c r="M64" s="12">
        <v>33.9</v>
      </c>
      <c r="N64" s="225">
        <v>34.799999999999997</v>
      </c>
      <c r="O64" s="224">
        <v>89</v>
      </c>
      <c r="P64" s="224">
        <v>117.9</v>
      </c>
      <c r="Q64" s="532">
        <v>38.799999999999997</v>
      </c>
      <c r="R64" s="478">
        <v>244</v>
      </c>
      <c r="S64" s="533">
        <v>0.45</v>
      </c>
      <c r="T64" s="476"/>
      <c r="U64" s="564">
        <v>2940</v>
      </c>
      <c r="V64" s="120"/>
      <c r="W64" s="3"/>
      <c r="X64" s="893"/>
      <c r="Y64" s="290"/>
      <c r="Z64" s="289"/>
    </row>
    <row r="65" spans="1:26" x14ac:dyDescent="0.2">
      <c r="A65" s="1104"/>
      <c r="B65" s="389">
        <v>45440</v>
      </c>
      <c r="C65" s="432" t="str">
        <f t="shared" si="7"/>
        <v>(火)</v>
      </c>
      <c r="D65" s="473" t="s">
        <v>402</v>
      </c>
      <c r="E65" s="474">
        <v>20.5</v>
      </c>
      <c r="F65" s="475">
        <v>23.5</v>
      </c>
      <c r="G65" s="11">
        <v>22.5</v>
      </c>
      <c r="H65" s="223">
        <v>21.9</v>
      </c>
      <c r="I65" s="12">
        <v>10</v>
      </c>
      <c r="J65" s="225">
        <v>4.2</v>
      </c>
      <c r="K65" s="11">
        <v>7.5</v>
      </c>
      <c r="L65" s="223">
        <v>7.6</v>
      </c>
      <c r="M65" s="12">
        <v>33.1</v>
      </c>
      <c r="N65" s="225">
        <v>33.5</v>
      </c>
      <c r="O65" s="224">
        <v>86</v>
      </c>
      <c r="P65" s="224">
        <v>117.3</v>
      </c>
      <c r="Q65" s="532">
        <v>38.200000000000003</v>
      </c>
      <c r="R65" s="478">
        <v>237</v>
      </c>
      <c r="S65" s="533">
        <v>0.44</v>
      </c>
      <c r="T65" s="476"/>
      <c r="U65" s="564">
        <v>2684</v>
      </c>
      <c r="V65" s="120"/>
      <c r="W65" s="291"/>
      <c r="X65" s="344"/>
      <c r="Y65" s="293"/>
      <c r="Z65" s="292"/>
    </row>
    <row r="66" spans="1:26" x14ac:dyDescent="0.2">
      <c r="A66" s="1104"/>
      <c r="B66" s="389">
        <v>45441</v>
      </c>
      <c r="C66" s="432" t="str">
        <f t="shared" si="7"/>
        <v>(水)</v>
      </c>
      <c r="D66" s="473" t="s">
        <v>401</v>
      </c>
      <c r="E66" s="474">
        <v>1</v>
      </c>
      <c r="F66" s="475">
        <v>18.7</v>
      </c>
      <c r="G66" s="11">
        <v>21.6</v>
      </c>
      <c r="H66" s="223">
        <v>22</v>
      </c>
      <c r="I66" s="12">
        <v>11.3</v>
      </c>
      <c r="J66" s="225">
        <v>4</v>
      </c>
      <c r="K66" s="11">
        <v>7.3</v>
      </c>
      <c r="L66" s="223">
        <v>7.3</v>
      </c>
      <c r="M66" s="12">
        <v>24.1</v>
      </c>
      <c r="N66" s="225">
        <v>22.9</v>
      </c>
      <c r="O66" s="224">
        <v>65.3</v>
      </c>
      <c r="P66" s="224">
        <v>86.8</v>
      </c>
      <c r="Q66" s="532">
        <v>25.3</v>
      </c>
      <c r="R66" s="478">
        <v>166</v>
      </c>
      <c r="S66" s="533">
        <v>0.32</v>
      </c>
      <c r="T66" s="476"/>
      <c r="U66" s="564">
        <v>3380</v>
      </c>
      <c r="V66" s="120"/>
      <c r="W66" s="9" t="s">
        <v>23</v>
      </c>
      <c r="X66" s="82" t="s">
        <v>24</v>
      </c>
      <c r="Y66" s="1" t="s">
        <v>24</v>
      </c>
      <c r="Z66" s="333" t="s">
        <v>24</v>
      </c>
    </row>
    <row r="67" spans="1:26" x14ac:dyDescent="0.2">
      <c r="A67" s="1104"/>
      <c r="B67" s="389">
        <v>45442</v>
      </c>
      <c r="C67" s="432" t="str">
        <f t="shared" si="7"/>
        <v>(木)</v>
      </c>
      <c r="D67" s="473" t="s">
        <v>401</v>
      </c>
      <c r="E67" s="474">
        <v>0</v>
      </c>
      <c r="F67" s="475">
        <v>24</v>
      </c>
      <c r="G67" s="11">
        <v>22.1</v>
      </c>
      <c r="H67" s="223">
        <v>22.2</v>
      </c>
      <c r="I67" s="12">
        <v>7.3</v>
      </c>
      <c r="J67" s="225">
        <v>4</v>
      </c>
      <c r="K67" s="11">
        <v>7.4</v>
      </c>
      <c r="L67" s="223">
        <v>7.4</v>
      </c>
      <c r="M67" s="12">
        <v>29.2</v>
      </c>
      <c r="N67" s="225">
        <v>27.6</v>
      </c>
      <c r="O67" s="224">
        <v>77.2</v>
      </c>
      <c r="P67" s="224">
        <v>101.3</v>
      </c>
      <c r="Q67" s="532">
        <v>29.7</v>
      </c>
      <c r="R67" s="478">
        <v>214</v>
      </c>
      <c r="S67" s="533">
        <v>0.41</v>
      </c>
      <c r="T67" s="476">
        <v>1.87</v>
      </c>
      <c r="U67" s="564">
        <v>2357</v>
      </c>
      <c r="V67" s="120"/>
      <c r="W67" s="719" t="s">
        <v>303</v>
      </c>
      <c r="X67" s="720"/>
      <c r="Y67" s="720"/>
      <c r="Z67" s="721"/>
    </row>
    <row r="68" spans="1:26" x14ac:dyDescent="0.2">
      <c r="A68" s="1104"/>
      <c r="B68" s="329">
        <v>45443</v>
      </c>
      <c r="C68" s="433" t="str">
        <f t="shared" si="7"/>
        <v>(金)</v>
      </c>
      <c r="D68" s="507" t="s">
        <v>402</v>
      </c>
      <c r="E68" s="508">
        <v>44.5</v>
      </c>
      <c r="F68" s="509">
        <v>16.2</v>
      </c>
      <c r="G68" s="309">
        <v>20.100000000000001</v>
      </c>
      <c r="H68" s="510">
        <v>22</v>
      </c>
      <c r="I68" s="511">
        <v>21.1</v>
      </c>
      <c r="J68" s="512">
        <v>4.9000000000000004</v>
      </c>
      <c r="K68" s="309">
        <v>7.4</v>
      </c>
      <c r="L68" s="510">
        <v>7.5</v>
      </c>
      <c r="M68" s="511">
        <v>22.9</v>
      </c>
      <c r="N68" s="512">
        <v>31.1</v>
      </c>
      <c r="O68" s="513">
        <v>86</v>
      </c>
      <c r="P68" s="513">
        <v>112.1</v>
      </c>
      <c r="Q68" s="514">
        <v>34.6</v>
      </c>
      <c r="R68" s="515">
        <v>204</v>
      </c>
      <c r="S68" s="516">
        <v>0.48</v>
      </c>
      <c r="T68" s="740"/>
      <c r="U68" s="517">
        <v>3774</v>
      </c>
      <c r="V68" s="120"/>
      <c r="W68" s="722"/>
      <c r="X68" s="892"/>
      <c r="Y68" s="723"/>
      <c r="Z68" s="724"/>
    </row>
    <row r="69" spans="1:26" s="1" customFormat="1" ht="13.5" customHeight="1" x14ac:dyDescent="0.2">
      <c r="A69" s="1104"/>
      <c r="B69" s="1043" t="s">
        <v>239</v>
      </c>
      <c r="C69" s="1043"/>
      <c r="D69" s="479"/>
      <c r="E69" s="464">
        <f>MAX(E38:E68)</f>
        <v>55.5</v>
      </c>
      <c r="F69" s="480">
        <f t="shared" ref="F69:U69" si="8">IF(COUNT(F38:F68)=0,"",MAX(F38:F68))</f>
        <v>24</v>
      </c>
      <c r="G69" s="10">
        <f t="shared" si="8"/>
        <v>22.5</v>
      </c>
      <c r="H69" s="222">
        <f t="shared" si="8"/>
        <v>22.2</v>
      </c>
      <c r="I69" s="466">
        <f t="shared" si="8"/>
        <v>22.2</v>
      </c>
      <c r="J69" s="467">
        <f t="shared" si="8"/>
        <v>6.9</v>
      </c>
      <c r="K69" s="10">
        <f t="shared" si="8"/>
        <v>7.6</v>
      </c>
      <c r="L69" s="222">
        <f t="shared" si="8"/>
        <v>7.6</v>
      </c>
      <c r="M69" s="466">
        <f t="shared" si="8"/>
        <v>39.799999999999997</v>
      </c>
      <c r="N69" s="467">
        <f t="shared" si="8"/>
        <v>34.799999999999997</v>
      </c>
      <c r="O69" s="468">
        <f t="shared" si="8"/>
        <v>89</v>
      </c>
      <c r="P69" s="468">
        <f t="shared" si="8"/>
        <v>117.9</v>
      </c>
      <c r="Q69" s="518">
        <f t="shared" si="8"/>
        <v>39.6</v>
      </c>
      <c r="R69" s="484">
        <f t="shared" si="8"/>
        <v>244</v>
      </c>
      <c r="S69" s="485">
        <f t="shared" si="8"/>
        <v>0.54</v>
      </c>
      <c r="T69" s="485">
        <f t="shared" ref="T69" si="9">IF(COUNT(T38:T68)=0,"",MAX(T38:T68))</f>
        <v>2.0699999999999998</v>
      </c>
      <c r="U69" s="486">
        <f t="shared" si="8"/>
        <v>4258</v>
      </c>
      <c r="V69" s="120"/>
      <c r="W69" s="722"/>
      <c r="X69" s="892"/>
      <c r="Y69" s="723"/>
      <c r="Z69" s="724"/>
    </row>
    <row r="70" spans="1:26" s="1" customFormat="1" ht="13.5" customHeight="1" x14ac:dyDescent="0.2">
      <c r="A70" s="1104"/>
      <c r="B70" s="1044" t="s">
        <v>240</v>
      </c>
      <c r="C70" s="1044"/>
      <c r="D70" s="233"/>
      <c r="E70" s="234"/>
      <c r="F70" s="487">
        <f t="shared" ref="F70:S70" si="10">IF(COUNT(F38:F68)=0,"",MIN(F38:F68))</f>
        <v>10.4</v>
      </c>
      <c r="G70" s="11">
        <f t="shared" si="10"/>
        <v>15.7</v>
      </c>
      <c r="H70" s="223">
        <f t="shared" si="10"/>
        <v>15.8</v>
      </c>
      <c r="I70" s="12">
        <f t="shared" si="10"/>
        <v>5.4</v>
      </c>
      <c r="J70" s="225">
        <f t="shared" si="10"/>
        <v>2.9</v>
      </c>
      <c r="K70" s="11">
        <f t="shared" si="10"/>
        <v>7.2</v>
      </c>
      <c r="L70" s="223">
        <f t="shared" si="10"/>
        <v>7.1</v>
      </c>
      <c r="M70" s="12">
        <f t="shared" si="10"/>
        <v>17.8</v>
      </c>
      <c r="N70" s="225">
        <f t="shared" si="10"/>
        <v>17.100000000000001</v>
      </c>
      <c r="O70" s="224">
        <f t="shared" si="10"/>
        <v>45.6</v>
      </c>
      <c r="P70" s="224">
        <f t="shared" si="10"/>
        <v>65.400000000000006</v>
      </c>
      <c r="Q70" s="490">
        <f t="shared" si="10"/>
        <v>20.3</v>
      </c>
      <c r="R70" s="491">
        <f t="shared" si="10"/>
        <v>116</v>
      </c>
      <c r="S70" s="492">
        <f t="shared" si="10"/>
        <v>0.32</v>
      </c>
      <c r="T70" s="492">
        <f t="shared" ref="T70" si="11">IF(COUNT(T38:T68)=0,"",MIN(T38:T68))</f>
        <v>1.1399999999999999</v>
      </c>
      <c r="U70" s="493"/>
      <c r="V70" s="120"/>
      <c r="W70" s="722"/>
      <c r="X70" s="892"/>
      <c r="Y70" s="723"/>
      <c r="Z70" s="724"/>
    </row>
    <row r="71" spans="1:26" s="1" customFormat="1" ht="13.5" customHeight="1" x14ac:dyDescent="0.2">
      <c r="A71" s="1104"/>
      <c r="B71" s="1044" t="s">
        <v>241</v>
      </c>
      <c r="C71" s="1044"/>
      <c r="D71" s="233"/>
      <c r="E71" s="235"/>
      <c r="F71" s="494">
        <f t="shared" ref="F71:S71" si="12">IF(COUNT(F38:F68)=0,"",AVERAGE(F38:F68))</f>
        <v>20.14193548387097</v>
      </c>
      <c r="G71" s="309">
        <f t="shared" si="12"/>
        <v>19.647619047619052</v>
      </c>
      <c r="H71" s="510">
        <f t="shared" si="12"/>
        <v>19.795238095238091</v>
      </c>
      <c r="I71" s="511">
        <f t="shared" si="12"/>
        <v>9.8380952380952387</v>
      </c>
      <c r="J71" s="512">
        <f t="shared" si="12"/>
        <v>4.5095238095238095</v>
      </c>
      <c r="K71" s="309">
        <f t="shared" si="12"/>
        <v>7.3895238095238129</v>
      </c>
      <c r="L71" s="510">
        <f t="shared" si="12"/>
        <v>7.4138095238095252</v>
      </c>
      <c r="M71" s="511">
        <f t="shared" si="12"/>
        <v>27.62857142857143</v>
      </c>
      <c r="N71" s="512">
        <f t="shared" si="12"/>
        <v>28.109523809523807</v>
      </c>
      <c r="O71" s="513">
        <f t="shared" si="12"/>
        <v>72.609523809523807</v>
      </c>
      <c r="P71" s="513">
        <f t="shared" si="12"/>
        <v>98.799999999999983</v>
      </c>
      <c r="Q71" s="520">
        <f t="shared" si="12"/>
        <v>31.528571428571436</v>
      </c>
      <c r="R71" s="521">
        <f t="shared" si="12"/>
        <v>190.23809523809524</v>
      </c>
      <c r="S71" s="522">
        <f t="shared" si="12"/>
        <v>0.4171428571428572</v>
      </c>
      <c r="T71" s="522">
        <f t="shared" ref="T71" si="13">IF(COUNT(T38:T68)=0,"",AVERAGE(T38:T68))</f>
        <v>1.702</v>
      </c>
      <c r="U71" s="523"/>
      <c r="V71" s="120"/>
      <c r="W71" s="722"/>
      <c r="X71" s="892"/>
      <c r="Y71" s="723"/>
      <c r="Z71" s="724"/>
    </row>
    <row r="72" spans="1:26" s="1" customFormat="1" ht="13.5" customHeight="1" x14ac:dyDescent="0.2">
      <c r="A72" s="1105"/>
      <c r="B72" s="1045" t="s">
        <v>242</v>
      </c>
      <c r="C72" s="1045"/>
      <c r="D72" s="496"/>
      <c r="E72" s="497">
        <f>SUM(E38:E68)</f>
        <v>224</v>
      </c>
      <c r="F72" s="394"/>
      <c r="G72" s="236"/>
      <c r="H72" s="388"/>
      <c r="I72" s="236"/>
      <c r="J72" s="388"/>
      <c r="K72" s="499"/>
      <c r="L72" s="500"/>
      <c r="M72" s="524"/>
      <c r="N72" s="525"/>
      <c r="O72" s="526"/>
      <c r="P72" s="526"/>
      <c r="Q72" s="527"/>
      <c r="R72" s="238"/>
      <c r="S72" s="239"/>
      <c r="T72" s="741"/>
      <c r="U72" s="734">
        <f>SUM(U38:U68)</f>
        <v>94414</v>
      </c>
      <c r="V72" s="120"/>
      <c r="W72" s="588"/>
      <c r="X72" s="895"/>
      <c r="Y72" s="589"/>
      <c r="Z72" s="332"/>
    </row>
    <row r="73" spans="1:26" ht="13.5" customHeight="1" x14ac:dyDescent="0.2">
      <c r="A73" s="1104" t="s">
        <v>181</v>
      </c>
      <c r="B73" s="327">
        <v>45444</v>
      </c>
      <c r="C73" s="431" t="str">
        <f>IF(B73="","",IF(WEEKDAY(B73)=1,"(日)",IF(WEEKDAY(B73)=2,"(月)",IF(WEEKDAY(B73)=3,"(火)",IF(WEEKDAY(B73)=4,"(水)",IF(WEEKDAY(B73)=5,"(木)",IF(WEEKDAY(B73)=6,"(金)","(土)")))))))</f>
        <v>(土)</v>
      </c>
      <c r="D73" s="529" t="s">
        <v>400</v>
      </c>
      <c r="E73" s="464">
        <v>2</v>
      </c>
      <c r="F73" s="465">
        <v>20.399999999999999</v>
      </c>
      <c r="G73" s="10"/>
      <c r="H73" s="467"/>
      <c r="I73" s="466"/>
      <c r="J73" s="222"/>
      <c r="K73" s="10"/>
      <c r="L73" s="222"/>
      <c r="M73" s="466"/>
      <c r="N73" s="467"/>
      <c r="O73" s="468"/>
      <c r="P73" s="468"/>
      <c r="Q73" s="518"/>
      <c r="R73" s="472"/>
      <c r="S73" s="530"/>
      <c r="T73" s="470"/>
      <c r="U73" s="731">
        <v>3165</v>
      </c>
      <c r="V73" s="80"/>
      <c r="W73" s="338" t="s">
        <v>286</v>
      </c>
      <c r="X73" s="354"/>
      <c r="Y73" s="340">
        <v>45449</v>
      </c>
      <c r="Z73" s="349"/>
    </row>
    <row r="74" spans="1:26" x14ac:dyDescent="0.2">
      <c r="A74" s="1104"/>
      <c r="B74" s="328">
        <v>45445</v>
      </c>
      <c r="C74" s="432" t="str">
        <f t="shared" ref="C74:C102" si="14">IF(B74="","",IF(WEEKDAY(B74)=1,"(日)",IF(WEEKDAY(B74)=2,"(月)",IF(WEEKDAY(B74)=3,"(火)",IF(WEEKDAY(B74)=4,"(水)",IF(WEEKDAY(B74)=5,"(木)",IF(WEEKDAY(B74)=6,"(金)","(土)")))))))</f>
        <v>(日)</v>
      </c>
      <c r="D74" s="531" t="s">
        <v>401</v>
      </c>
      <c r="E74" s="474">
        <v>26</v>
      </c>
      <c r="F74" s="475">
        <v>19.2</v>
      </c>
      <c r="G74" s="11"/>
      <c r="H74" s="225"/>
      <c r="I74" s="12"/>
      <c r="J74" s="223"/>
      <c r="K74" s="11"/>
      <c r="L74" s="223"/>
      <c r="M74" s="12"/>
      <c r="N74" s="225"/>
      <c r="O74" s="224"/>
      <c r="P74" s="224"/>
      <c r="Q74" s="532"/>
      <c r="R74" s="478"/>
      <c r="S74" s="533"/>
      <c r="T74" s="476"/>
      <c r="U74" s="564">
        <v>2650</v>
      </c>
      <c r="V74" s="80"/>
      <c r="W74" s="343" t="s">
        <v>2</v>
      </c>
      <c r="X74" s="344" t="s">
        <v>305</v>
      </c>
      <c r="Y74" s="370">
        <v>22.3</v>
      </c>
      <c r="Z74" s="348"/>
    </row>
    <row r="75" spans="1:26" x14ac:dyDescent="0.2">
      <c r="A75" s="1104"/>
      <c r="B75" s="328">
        <v>45446</v>
      </c>
      <c r="C75" s="432" t="str">
        <f t="shared" si="14"/>
        <v>(月)</v>
      </c>
      <c r="D75" s="531" t="s">
        <v>401</v>
      </c>
      <c r="E75" s="474">
        <v>5.5</v>
      </c>
      <c r="F75" s="475">
        <v>18</v>
      </c>
      <c r="G75" s="11">
        <v>19.399999999999999</v>
      </c>
      <c r="H75" s="225">
        <v>19.600000000000001</v>
      </c>
      <c r="I75" s="12">
        <v>28.2</v>
      </c>
      <c r="J75" s="223">
        <v>3.3</v>
      </c>
      <c r="K75" s="11">
        <v>7.1</v>
      </c>
      <c r="L75" s="223">
        <v>7.1</v>
      </c>
      <c r="M75" s="12">
        <v>16.399999999999999</v>
      </c>
      <c r="N75" s="225">
        <v>15.5</v>
      </c>
      <c r="O75" s="224">
        <v>38.700000000000003</v>
      </c>
      <c r="P75" s="224">
        <v>58</v>
      </c>
      <c r="Q75" s="532">
        <v>18.2</v>
      </c>
      <c r="R75" s="478">
        <v>101</v>
      </c>
      <c r="S75" s="533">
        <v>0.2</v>
      </c>
      <c r="T75" s="476"/>
      <c r="U75" s="564">
        <v>4397</v>
      </c>
      <c r="V75" s="80"/>
      <c r="W75" s="4" t="s">
        <v>19</v>
      </c>
      <c r="X75" s="5" t="s">
        <v>20</v>
      </c>
      <c r="Y75" s="350" t="s">
        <v>21</v>
      </c>
      <c r="Z75" s="5" t="s">
        <v>22</v>
      </c>
    </row>
    <row r="76" spans="1:26" x14ac:dyDescent="0.2">
      <c r="A76" s="1104"/>
      <c r="B76" s="328">
        <v>45447</v>
      </c>
      <c r="C76" s="432" t="str">
        <f t="shared" si="14"/>
        <v>(火)</v>
      </c>
      <c r="D76" s="531" t="s">
        <v>400</v>
      </c>
      <c r="E76" s="474">
        <v>0</v>
      </c>
      <c r="F76" s="475">
        <v>20.100000000000001</v>
      </c>
      <c r="G76" s="11">
        <v>20</v>
      </c>
      <c r="H76" s="225">
        <v>20.2</v>
      </c>
      <c r="I76" s="12">
        <v>8.3000000000000007</v>
      </c>
      <c r="J76" s="223">
        <v>3.4</v>
      </c>
      <c r="K76" s="11">
        <v>7.3</v>
      </c>
      <c r="L76" s="223">
        <v>7.3</v>
      </c>
      <c r="M76" s="12">
        <v>23.8</v>
      </c>
      <c r="N76" s="225">
        <v>23.1</v>
      </c>
      <c r="O76" s="224">
        <v>61.7</v>
      </c>
      <c r="P76" s="224">
        <v>85.2</v>
      </c>
      <c r="Q76" s="532">
        <v>21</v>
      </c>
      <c r="R76" s="478">
        <v>154</v>
      </c>
      <c r="S76" s="533">
        <v>0.34</v>
      </c>
      <c r="T76" s="476"/>
      <c r="U76" s="564">
        <v>2919</v>
      </c>
      <c r="V76" s="80"/>
      <c r="W76" s="2" t="s">
        <v>182</v>
      </c>
      <c r="X76" s="396" t="s">
        <v>11</v>
      </c>
      <c r="Y76" s="351">
        <v>22.2</v>
      </c>
      <c r="Z76" s="222">
        <v>22.4</v>
      </c>
    </row>
    <row r="77" spans="1:26" x14ac:dyDescent="0.2">
      <c r="A77" s="1104"/>
      <c r="B77" s="328">
        <v>45448</v>
      </c>
      <c r="C77" s="432" t="str">
        <f t="shared" si="14"/>
        <v>(水)</v>
      </c>
      <c r="D77" s="531" t="s">
        <v>400</v>
      </c>
      <c r="E77" s="474">
        <v>0</v>
      </c>
      <c r="F77" s="475">
        <v>21.6</v>
      </c>
      <c r="G77" s="11">
        <v>20.5</v>
      </c>
      <c r="H77" s="225">
        <v>20.8</v>
      </c>
      <c r="I77" s="12">
        <v>6.6</v>
      </c>
      <c r="J77" s="223">
        <v>3.2</v>
      </c>
      <c r="K77" s="11">
        <v>7.4</v>
      </c>
      <c r="L77" s="223">
        <v>7.4</v>
      </c>
      <c r="M77" s="12">
        <v>28.5</v>
      </c>
      <c r="N77" s="225">
        <v>27.8</v>
      </c>
      <c r="O77" s="224">
        <v>75</v>
      </c>
      <c r="P77" s="224">
        <v>100.3</v>
      </c>
      <c r="Q77" s="532">
        <v>28.4</v>
      </c>
      <c r="R77" s="478">
        <v>177</v>
      </c>
      <c r="S77" s="533">
        <v>0.41</v>
      </c>
      <c r="T77" s="476"/>
      <c r="U77" s="564">
        <v>1501</v>
      </c>
      <c r="V77" s="80"/>
      <c r="W77" s="3" t="s">
        <v>183</v>
      </c>
      <c r="X77" s="893" t="s">
        <v>184</v>
      </c>
      <c r="Y77" s="352">
        <v>7.7</v>
      </c>
      <c r="Z77" s="223">
        <v>6</v>
      </c>
    </row>
    <row r="78" spans="1:26" x14ac:dyDescent="0.2">
      <c r="A78" s="1104"/>
      <c r="B78" s="328">
        <v>45449</v>
      </c>
      <c r="C78" s="432" t="str">
        <f t="shared" si="14"/>
        <v>(木)</v>
      </c>
      <c r="D78" s="531" t="s">
        <v>401</v>
      </c>
      <c r="E78" s="474">
        <v>0</v>
      </c>
      <c r="F78" s="475">
        <v>22.3</v>
      </c>
      <c r="G78" s="11">
        <v>22.2</v>
      </c>
      <c r="H78" s="225">
        <v>22.4</v>
      </c>
      <c r="I78" s="12">
        <v>7.7</v>
      </c>
      <c r="J78" s="223">
        <v>6</v>
      </c>
      <c r="K78" s="11">
        <v>7.4</v>
      </c>
      <c r="L78" s="223">
        <v>7.5</v>
      </c>
      <c r="M78" s="12">
        <v>30.8</v>
      </c>
      <c r="N78" s="225">
        <v>32.200000000000003</v>
      </c>
      <c r="O78" s="224">
        <v>86</v>
      </c>
      <c r="P78" s="224">
        <v>112.5</v>
      </c>
      <c r="Q78" s="532">
        <v>30.4</v>
      </c>
      <c r="R78" s="478">
        <v>213</v>
      </c>
      <c r="S78" s="533">
        <v>0.59</v>
      </c>
      <c r="T78" s="476">
        <v>2.2200000000000002</v>
      </c>
      <c r="U78" s="564">
        <v>1886</v>
      </c>
      <c r="V78" s="80"/>
      <c r="W78" s="3" t="s">
        <v>12</v>
      </c>
      <c r="X78" s="893"/>
      <c r="Y78" s="352">
        <v>7.4</v>
      </c>
      <c r="Z78" s="223">
        <v>7.5</v>
      </c>
    </row>
    <row r="79" spans="1:26" x14ac:dyDescent="0.2">
      <c r="A79" s="1104"/>
      <c r="B79" s="328">
        <v>45450</v>
      </c>
      <c r="C79" s="432" t="str">
        <f t="shared" si="14"/>
        <v>(金)</v>
      </c>
      <c r="D79" s="531" t="s">
        <v>401</v>
      </c>
      <c r="E79" s="474">
        <v>0</v>
      </c>
      <c r="F79" s="475">
        <v>23.2</v>
      </c>
      <c r="G79" s="11">
        <v>21.8</v>
      </c>
      <c r="H79" s="225">
        <v>21.9</v>
      </c>
      <c r="I79" s="12">
        <v>6.6</v>
      </c>
      <c r="J79" s="223">
        <v>2.7</v>
      </c>
      <c r="K79" s="11">
        <v>7.4</v>
      </c>
      <c r="L79" s="223">
        <v>7.44</v>
      </c>
      <c r="M79" s="12">
        <v>32.5</v>
      </c>
      <c r="N79" s="225">
        <v>34.200000000000003</v>
      </c>
      <c r="O79" s="224">
        <v>86.2</v>
      </c>
      <c r="P79" s="224">
        <v>114.9</v>
      </c>
      <c r="Q79" s="532">
        <v>36.299999999999997</v>
      </c>
      <c r="R79" s="478">
        <v>209</v>
      </c>
      <c r="S79" s="533">
        <v>0.34</v>
      </c>
      <c r="T79" s="476"/>
      <c r="U79" s="564">
        <v>2353</v>
      </c>
      <c r="V79" s="80"/>
      <c r="W79" s="3" t="s">
        <v>185</v>
      </c>
      <c r="X79" s="893" t="s">
        <v>13</v>
      </c>
      <c r="Y79" s="352">
        <v>30.8</v>
      </c>
      <c r="Z79" s="223">
        <v>32.200000000000003</v>
      </c>
    </row>
    <row r="80" spans="1:26" x14ac:dyDescent="0.2">
      <c r="A80" s="1104"/>
      <c r="B80" s="328">
        <v>45451</v>
      </c>
      <c r="C80" s="432" t="str">
        <f t="shared" si="14"/>
        <v>(土)</v>
      </c>
      <c r="D80" s="531" t="s">
        <v>400</v>
      </c>
      <c r="E80" s="474">
        <v>0</v>
      </c>
      <c r="F80" s="475">
        <v>23.7</v>
      </c>
      <c r="G80" s="11"/>
      <c r="H80" s="225"/>
      <c r="I80" s="12"/>
      <c r="J80" s="223"/>
      <c r="K80" s="11"/>
      <c r="L80" s="223"/>
      <c r="M80" s="12"/>
      <c r="N80" s="225"/>
      <c r="O80" s="224"/>
      <c r="P80" s="224"/>
      <c r="Q80" s="532"/>
      <c r="R80" s="478"/>
      <c r="S80" s="533"/>
      <c r="T80" s="476"/>
      <c r="U80" s="564">
        <v>2801</v>
      </c>
      <c r="V80" s="80"/>
      <c r="W80" s="3" t="s">
        <v>186</v>
      </c>
      <c r="X80" s="893" t="s">
        <v>313</v>
      </c>
      <c r="Y80" s="353">
        <v>91.2</v>
      </c>
      <c r="Z80" s="224">
        <v>86</v>
      </c>
    </row>
    <row r="81" spans="1:26" x14ac:dyDescent="0.2">
      <c r="A81" s="1104"/>
      <c r="B81" s="328">
        <v>45452</v>
      </c>
      <c r="C81" s="432" t="str">
        <f t="shared" si="14"/>
        <v>(日)</v>
      </c>
      <c r="D81" s="531" t="s">
        <v>401</v>
      </c>
      <c r="E81" s="474">
        <v>0</v>
      </c>
      <c r="F81" s="475">
        <v>22.9</v>
      </c>
      <c r="G81" s="11"/>
      <c r="H81" s="225"/>
      <c r="I81" s="12"/>
      <c r="J81" s="223"/>
      <c r="K81" s="11"/>
      <c r="L81" s="223"/>
      <c r="M81" s="12"/>
      <c r="N81" s="225"/>
      <c r="O81" s="224"/>
      <c r="P81" s="224"/>
      <c r="Q81" s="532"/>
      <c r="R81" s="478"/>
      <c r="S81" s="533"/>
      <c r="T81" s="476"/>
      <c r="U81" s="564">
        <v>2091</v>
      </c>
      <c r="V81" s="80"/>
      <c r="W81" s="3" t="s">
        <v>187</v>
      </c>
      <c r="X81" s="893" t="s">
        <v>313</v>
      </c>
      <c r="Y81" s="353">
        <v>112.5</v>
      </c>
      <c r="Z81" s="224">
        <v>112.5</v>
      </c>
    </row>
    <row r="82" spans="1:26" x14ac:dyDescent="0.2">
      <c r="A82" s="1104"/>
      <c r="B82" s="328">
        <v>45453</v>
      </c>
      <c r="C82" s="432" t="str">
        <f t="shared" si="14"/>
        <v>(月)</v>
      </c>
      <c r="D82" s="531" t="s">
        <v>401</v>
      </c>
      <c r="E82" s="474">
        <v>9</v>
      </c>
      <c r="F82" s="475">
        <v>21</v>
      </c>
      <c r="G82" s="11">
        <v>21.4</v>
      </c>
      <c r="H82" s="225">
        <v>21.7</v>
      </c>
      <c r="I82" s="12">
        <v>5.8</v>
      </c>
      <c r="J82" s="223">
        <v>5.2</v>
      </c>
      <c r="K82" s="11">
        <v>7.4</v>
      </c>
      <c r="L82" s="223">
        <v>7.5</v>
      </c>
      <c r="M82" s="12">
        <v>31.3</v>
      </c>
      <c r="N82" s="225">
        <v>33.200000000000003</v>
      </c>
      <c r="O82" s="224">
        <v>88.9</v>
      </c>
      <c r="P82" s="224">
        <v>117.3</v>
      </c>
      <c r="Q82" s="532">
        <v>37.1</v>
      </c>
      <c r="R82" s="478">
        <v>229</v>
      </c>
      <c r="S82" s="533">
        <v>0.52</v>
      </c>
      <c r="T82" s="476"/>
      <c r="U82" s="564">
        <v>2141</v>
      </c>
      <c r="V82" s="80"/>
      <c r="W82" s="3" t="s">
        <v>188</v>
      </c>
      <c r="X82" s="893" t="s">
        <v>313</v>
      </c>
      <c r="Y82" s="353">
        <v>73.2</v>
      </c>
      <c r="Z82" s="224">
        <v>73.2</v>
      </c>
    </row>
    <row r="83" spans="1:26" x14ac:dyDescent="0.2">
      <c r="A83" s="1104"/>
      <c r="B83" s="328">
        <v>45454</v>
      </c>
      <c r="C83" s="432" t="str">
        <f t="shared" si="14"/>
        <v>(火)</v>
      </c>
      <c r="D83" s="531" t="s">
        <v>400</v>
      </c>
      <c r="E83" s="474">
        <v>0</v>
      </c>
      <c r="F83" s="475">
        <v>25.3</v>
      </c>
      <c r="G83" s="11">
        <v>21.8</v>
      </c>
      <c r="H83" s="225">
        <v>21.6</v>
      </c>
      <c r="I83" s="12">
        <v>7</v>
      </c>
      <c r="J83" s="223">
        <v>3.6</v>
      </c>
      <c r="K83" s="11">
        <v>7.4</v>
      </c>
      <c r="L83" s="223">
        <v>7.4</v>
      </c>
      <c r="M83" s="12">
        <v>31.2</v>
      </c>
      <c r="N83" s="225">
        <v>32.799999999999997</v>
      </c>
      <c r="O83" s="224">
        <v>85.2</v>
      </c>
      <c r="P83" s="224">
        <v>111.9</v>
      </c>
      <c r="Q83" s="532">
        <v>35.5</v>
      </c>
      <c r="R83" s="478">
        <v>222</v>
      </c>
      <c r="S83" s="533">
        <v>0.48</v>
      </c>
      <c r="T83" s="476"/>
      <c r="U83" s="564">
        <v>2735</v>
      </c>
      <c r="V83" s="80"/>
      <c r="W83" s="3" t="s">
        <v>189</v>
      </c>
      <c r="X83" s="893" t="s">
        <v>313</v>
      </c>
      <c r="Y83" s="353">
        <v>39.299999999999997</v>
      </c>
      <c r="Z83" s="224">
        <v>39.299999999999997</v>
      </c>
    </row>
    <row r="84" spans="1:26" x14ac:dyDescent="0.2">
      <c r="A84" s="1104"/>
      <c r="B84" s="328">
        <v>45455</v>
      </c>
      <c r="C84" s="432" t="str">
        <f t="shared" si="14"/>
        <v>(水)</v>
      </c>
      <c r="D84" s="531" t="s">
        <v>400</v>
      </c>
      <c r="E84" s="474">
        <v>0</v>
      </c>
      <c r="F84" s="475">
        <v>26.9</v>
      </c>
      <c r="G84" s="11">
        <v>23.9</v>
      </c>
      <c r="H84" s="225">
        <v>23.7</v>
      </c>
      <c r="I84" s="12">
        <v>6</v>
      </c>
      <c r="J84" s="223">
        <v>3.4</v>
      </c>
      <c r="K84" s="11">
        <v>7.5</v>
      </c>
      <c r="L84" s="223">
        <v>7.5</v>
      </c>
      <c r="M84" s="12">
        <v>33.5</v>
      </c>
      <c r="N84" s="225">
        <v>35.9</v>
      </c>
      <c r="O84" s="224">
        <v>90</v>
      </c>
      <c r="P84" s="224">
        <v>119.1</v>
      </c>
      <c r="Q84" s="532">
        <v>39.1</v>
      </c>
      <c r="R84" s="478">
        <v>239</v>
      </c>
      <c r="S84" s="533">
        <v>0.4</v>
      </c>
      <c r="T84" s="476"/>
      <c r="U84" s="564">
        <v>1381</v>
      </c>
      <c r="V84" s="80"/>
      <c r="W84" s="3" t="s">
        <v>190</v>
      </c>
      <c r="X84" s="893" t="s">
        <v>313</v>
      </c>
      <c r="Y84" s="139">
        <v>29.4</v>
      </c>
      <c r="Z84" s="225">
        <v>30.4</v>
      </c>
    </row>
    <row r="85" spans="1:26" x14ac:dyDescent="0.2">
      <c r="A85" s="1104"/>
      <c r="B85" s="328">
        <v>45456</v>
      </c>
      <c r="C85" s="432" t="str">
        <f t="shared" si="14"/>
        <v>(木)</v>
      </c>
      <c r="D85" s="531" t="s">
        <v>401</v>
      </c>
      <c r="E85" s="474">
        <v>0</v>
      </c>
      <c r="F85" s="475">
        <v>22.7</v>
      </c>
      <c r="G85" s="11">
        <v>23.6</v>
      </c>
      <c r="H85" s="225">
        <v>23.9</v>
      </c>
      <c r="I85" s="12">
        <v>6</v>
      </c>
      <c r="J85" s="223">
        <v>5.8</v>
      </c>
      <c r="K85" s="11">
        <v>7.4</v>
      </c>
      <c r="L85" s="223">
        <v>7.6</v>
      </c>
      <c r="M85" s="12">
        <v>35.1</v>
      </c>
      <c r="N85" s="225">
        <v>36.5</v>
      </c>
      <c r="O85" s="224">
        <v>95.7</v>
      </c>
      <c r="P85" s="224">
        <v>122.3</v>
      </c>
      <c r="Q85" s="532">
        <v>38.700000000000003</v>
      </c>
      <c r="R85" s="478">
        <v>205</v>
      </c>
      <c r="S85" s="533">
        <v>0.54</v>
      </c>
      <c r="T85" s="476">
        <v>2.36</v>
      </c>
      <c r="U85" s="564">
        <v>800</v>
      </c>
      <c r="V85" s="80"/>
      <c r="W85" s="3" t="s">
        <v>191</v>
      </c>
      <c r="X85" s="893" t="s">
        <v>313</v>
      </c>
      <c r="Y85" s="141">
        <v>228</v>
      </c>
      <c r="Z85" s="226">
        <v>213</v>
      </c>
    </row>
    <row r="86" spans="1:26" x14ac:dyDescent="0.2">
      <c r="A86" s="1104"/>
      <c r="B86" s="328">
        <v>45457</v>
      </c>
      <c r="C86" s="432" t="str">
        <f t="shared" si="14"/>
        <v>(金)</v>
      </c>
      <c r="D86" s="531" t="s">
        <v>400</v>
      </c>
      <c r="E86" s="474">
        <v>0</v>
      </c>
      <c r="F86" s="475">
        <v>27.4</v>
      </c>
      <c r="G86" s="11">
        <v>22.2</v>
      </c>
      <c r="H86" s="225">
        <v>22.1</v>
      </c>
      <c r="I86" s="12">
        <v>7</v>
      </c>
      <c r="J86" s="223">
        <v>5.4</v>
      </c>
      <c r="K86" s="11">
        <v>7.5</v>
      </c>
      <c r="L86" s="223">
        <v>7.6</v>
      </c>
      <c r="M86" s="12">
        <v>34.6</v>
      </c>
      <c r="N86" s="225">
        <v>35.299999999999997</v>
      </c>
      <c r="O86" s="224">
        <v>95.6</v>
      </c>
      <c r="P86" s="224">
        <v>124.1</v>
      </c>
      <c r="Q86" s="532">
        <v>37.200000000000003</v>
      </c>
      <c r="R86" s="478">
        <v>230</v>
      </c>
      <c r="S86" s="533">
        <v>0.57999999999999996</v>
      </c>
      <c r="T86" s="476"/>
      <c r="U86" s="564">
        <v>2117</v>
      </c>
      <c r="V86" s="80"/>
      <c r="W86" s="3" t="s">
        <v>192</v>
      </c>
      <c r="X86" s="893" t="s">
        <v>313</v>
      </c>
      <c r="Y86" s="140">
        <v>0.69</v>
      </c>
      <c r="Z86" s="227">
        <v>0.59</v>
      </c>
    </row>
    <row r="87" spans="1:26" x14ac:dyDescent="0.2">
      <c r="A87" s="1104"/>
      <c r="B87" s="328">
        <v>45458</v>
      </c>
      <c r="C87" s="432" t="str">
        <f t="shared" si="14"/>
        <v>(土)</v>
      </c>
      <c r="D87" s="531" t="s">
        <v>400</v>
      </c>
      <c r="E87" s="474">
        <v>0</v>
      </c>
      <c r="F87" s="475">
        <v>26.6</v>
      </c>
      <c r="G87" s="11"/>
      <c r="H87" s="225"/>
      <c r="I87" s="12"/>
      <c r="J87" s="223"/>
      <c r="K87" s="11"/>
      <c r="L87" s="223"/>
      <c r="M87" s="12"/>
      <c r="N87" s="225"/>
      <c r="O87" s="224"/>
      <c r="P87" s="224"/>
      <c r="Q87" s="532"/>
      <c r="R87" s="478"/>
      <c r="S87" s="533"/>
      <c r="T87" s="476"/>
      <c r="U87" s="564">
        <v>2734</v>
      </c>
      <c r="V87" s="80"/>
      <c r="W87" s="3" t="s">
        <v>14</v>
      </c>
      <c r="X87" s="893" t="s">
        <v>313</v>
      </c>
      <c r="Y87" s="138">
        <v>4.3</v>
      </c>
      <c r="Z87" s="228">
        <v>3.6</v>
      </c>
    </row>
    <row r="88" spans="1:26" x14ac:dyDescent="0.2">
      <c r="A88" s="1104"/>
      <c r="B88" s="328">
        <v>45459</v>
      </c>
      <c r="C88" s="432" t="str">
        <f t="shared" si="14"/>
        <v>(日)</v>
      </c>
      <c r="D88" s="531" t="s">
        <v>401</v>
      </c>
      <c r="E88" s="474">
        <v>6</v>
      </c>
      <c r="F88" s="475">
        <v>22.9</v>
      </c>
      <c r="G88" s="11"/>
      <c r="H88" s="225"/>
      <c r="I88" s="12"/>
      <c r="J88" s="223"/>
      <c r="K88" s="11"/>
      <c r="L88" s="223"/>
      <c r="M88" s="12"/>
      <c r="N88" s="225"/>
      <c r="O88" s="224"/>
      <c r="P88" s="224"/>
      <c r="Q88" s="532"/>
      <c r="R88" s="478"/>
      <c r="S88" s="533"/>
      <c r="T88" s="476"/>
      <c r="U88" s="564">
        <v>2954</v>
      </c>
      <c r="V88" s="80"/>
      <c r="W88" s="3" t="s">
        <v>15</v>
      </c>
      <c r="X88" s="893" t="s">
        <v>313</v>
      </c>
      <c r="Y88" s="138">
        <v>2.8</v>
      </c>
      <c r="Z88" s="228">
        <v>1</v>
      </c>
    </row>
    <row r="89" spans="1:26" x14ac:dyDescent="0.2">
      <c r="A89" s="1104"/>
      <c r="B89" s="328">
        <v>45460</v>
      </c>
      <c r="C89" s="432" t="str">
        <f t="shared" si="14"/>
        <v>(月)</v>
      </c>
      <c r="D89" s="531" t="s">
        <v>401</v>
      </c>
      <c r="E89" s="474">
        <v>0</v>
      </c>
      <c r="F89" s="475">
        <v>27.5</v>
      </c>
      <c r="G89" s="11">
        <v>24.3</v>
      </c>
      <c r="H89" s="225">
        <v>24.2</v>
      </c>
      <c r="I89" s="12">
        <v>5.8</v>
      </c>
      <c r="J89" s="223">
        <v>3.1</v>
      </c>
      <c r="K89" s="11">
        <v>7.3</v>
      </c>
      <c r="L89" s="223">
        <v>7.4</v>
      </c>
      <c r="M89" s="12">
        <v>32.200000000000003</v>
      </c>
      <c r="N89" s="225">
        <v>33.5</v>
      </c>
      <c r="O89" s="224">
        <v>86.2</v>
      </c>
      <c r="P89" s="224">
        <v>114.3</v>
      </c>
      <c r="Q89" s="532">
        <v>34.5</v>
      </c>
      <c r="R89" s="478">
        <v>215</v>
      </c>
      <c r="S89" s="533">
        <v>0.42</v>
      </c>
      <c r="T89" s="476"/>
      <c r="U89" s="564">
        <v>2549</v>
      </c>
      <c r="V89" s="80"/>
      <c r="W89" s="3" t="s">
        <v>193</v>
      </c>
      <c r="X89" s="893" t="s">
        <v>313</v>
      </c>
      <c r="Y89" s="138">
        <v>7.4</v>
      </c>
      <c r="Z89" s="228">
        <v>8.6999999999999993</v>
      </c>
    </row>
    <row r="90" spans="1:26" x14ac:dyDescent="0.2">
      <c r="A90" s="1104"/>
      <c r="B90" s="328">
        <v>45461</v>
      </c>
      <c r="C90" s="432" t="str">
        <f t="shared" si="14"/>
        <v>(火)</v>
      </c>
      <c r="D90" s="531" t="s">
        <v>402</v>
      </c>
      <c r="E90" s="474">
        <v>87.5</v>
      </c>
      <c r="F90" s="475">
        <v>18.5</v>
      </c>
      <c r="G90" s="11">
        <v>21.8</v>
      </c>
      <c r="H90" s="225">
        <v>22.9</v>
      </c>
      <c r="I90" s="12">
        <v>9.6999999999999993</v>
      </c>
      <c r="J90" s="223">
        <v>3.6</v>
      </c>
      <c r="K90" s="11">
        <v>7.3</v>
      </c>
      <c r="L90" s="223">
        <v>7.4</v>
      </c>
      <c r="M90" s="12">
        <v>31.1</v>
      </c>
      <c r="N90" s="225">
        <v>32.799999999999997</v>
      </c>
      <c r="O90" s="224">
        <v>91.1</v>
      </c>
      <c r="P90" s="224">
        <v>120.1</v>
      </c>
      <c r="Q90" s="532">
        <v>36.799999999999997</v>
      </c>
      <c r="R90" s="478">
        <v>232</v>
      </c>
      <c r="S90" s="533">
        <v>0.46</v>
      </c>
      <c r="T90" s="476"/>
      <c r="U90" s="564">
        <v>3882</v>
      </c>
      <c r="V90" s="80"/>
      <c r="W90" s="3" t="s">
        <v>194</v>
      </c>
      <c r="X90" s="893" t="s">
        <v>313</v>
      </c>
      <c r="Y90" s="303">
        <v>0.11</v>
      </c>
      <c r="Z90" s="304" t="s">
        <v>411</v>
      </c>
    </row>
    <row r="91" spans="1:26" x14ac:dyDescent="0.2">
      <c r="A91" s="1104"/>
      <c r="B91" s="328">
        <v>45462</v>
      </c>
      <c r="C91" s="432" t="str">
        <f t="shared" si="14"/>
        <v>(水)</v>
      </c>
      <c r="D91" s="531" t="s">
        <v>400</v>
      </c>
      <c r="E91" s="474">
        <v>0.5</v>
      </c>
      <c r="F91" s="475">
        <v>24.5</v>
      </c>
      <c r="G91" s="11">
        <v>20.5</v>
      </c>
      <c r="H91" s="225">
        <v>20.399999999999999</v>
      </c>
      <c r="I91" s="12">
        <v>21.4</v>
      </c>
      <c r="J91" s="223">
        <v>3.1</v>
      </c>
      <c r="K91" s="11">
        <v>6.9</v>
      </c>
      <c r="L91" s="223">
        <v>6.9</v>
      </c>
      <c r="M91" s="12">
        <v>14.8</v>
      </c>
      <c r="N91" s="225">
        <v>13.8</v>
      </c>
      <c r="O91" s="224">
        <v>39.200000000000003</v>
      </c>
      <c r="P91" s="224">
        <v>53.8</v>
      </c>
      <c r="Q91" s="532">
        <v>16.2</v>
      </c>
      <c r="R91" s="478">
        <v>107</v>
      </c>
      <c r="S91" s="533">
        <v>0.34</v>
      </c>
      <c r="T91" s="476"/>
      <c r="U91" s="564">
        <v>3985</v>
      </c>
      <c r="V91" s="80"/>
      <c r="W91" s="3" t="s">
        <v>280</v>
      </c>
      <c r="X91" s="893" t="s">
        <v>313</v>
      </c>
      <c r="Y91" s="140">
        <v>1.89</v>
      </c>
      <c r="Z91" s="229">
        <v>1.88</v>
      </c>
    </row>
    <row r="92" spans="1:26" x14ac:dyDescent="0.2">
      <c r="A92" s="1104"/>
      <c r="B92" s="328">
        <v>45463</v>
      </c>
      <c r="C92" s="432" t="str">
        <f t="shared" si="14"/>
        <v>(木)</v>
      </c>
      <c r="D92" s="531" t="s">
        <v>400</v>
      </c>
      <c r="E92" s="474">
        <v>0</v>
      </c>
      <c r="F92" s="475">
        <v>26.4</v>
      </c>
      <c r="G92" s="11">
        <v>22.4</v>
      </c>
      <c r="H92" s="225">
        <v>22.9</v>
      </c>
      <c r="I92" s="12">
        <v>5.8</v>
      </c>
      <c r="J92" s="223">
        <v>4.3</v>
      </c>
      <c r="K92" s="11">
        <v>7.1</v>
      </c>
      <c r="L92" s="223">
        <v>7.2</v>
      </c>
      <c r="M92" s="12">
        <v>24.5</v>
      </c>
      <c r="N92" s="225">
        <v>23.1</v>
      </c>
      <c r="O92" s="224">
        <v>66</v>
      </c>
      <c r="P92" s="224">
        <v>85.2</v>
      </c>
      <c r="Q92" s="532">
        <v>19</v>
      </c>
      <c r="R92" s="478">
        <v>172</v>
      </c>
      <c r="S92" s="533">
        <v>0.48</v>
      </c>
      <c r="T92" s="476">
        <v>1.79</v>
      </c>
      <c r="U92" s="564">
        <v>1319</v>
      </c>
      <c r="V92" s="80"/>
      <c r="W92" s="3" t="s">
        <v>195</v>
      </c>
      <c r="X92" s="893" t="s">
        <v>313</v>
      </c>
      <c r="Y92" s="140">
        <v>2.08</v>
      </c>
      <c r="Z92" s="229">
        <v>2.2200000000000002</v>
      </c>
    </row>
    <row r="93" spans="1:26" x14ac:dyDescent="0.2">
      <c r="A93" s="1104"/>
      <c r="B93" s="328">
        <v>45464</v>
      </c>
      <c r="C93" s="432" t="str">
        <f t="shared" si="14"/>
        <v>(金)</v>
      </c>
      <c r="D93" s="531" t="s">
        <v>402</v>
      </c>
      <c r="E93" s="474">
        <v>37.5</v>
      </c>
      <c r="F93" s="475">
        <v>23</v>
      </c>
      <c r="G93" s="11">
        <v>22</v>
      </c>
      <c r="H93" s="225">
        <v>22.4</v>
      </c>
      <c r="I93" s="12">
        <v>5.5</v>
      </c>
      <c r="J93" s="223">
        <v>4.5</v>
      </c>
      <c r="K93" s="11">
        <v>7.3</v>
      </c>
      <c r="L93" s="223">
        <v>7.4</v>
      </c>
      <c r="M93" s="12">
        <v>30</v>
      </c>
      <c r="N93" s="225">
        <v>30.1</v>
      </c>
      <c r="O93" s="224">
        <v>82</v>
      </c>
      <c r="P93" s="224">
        <v>108.3</v>
      </c>
      <c r="Q93" s="532">
        <v>30.2</v>
      </c>
      <c r="R93" s="478">
        <v>234</v>
      </c>
      <c r="S93" s="533">
        <v>0.5</v>
      </c>
      <c r="T93" s="476"/>
      <c r="U93" s="564">
        <v>2486</v>
      </c>
      <c r="V93" s="80"/>
      <c r="W93" s="3" t="s">
        <v>196</v>
      </c>
      <c r="X93" s="893" t="s">
        <v>313</v>
      </c>
      <c r="Y93" s="140">
        <v>0.12</v>
      </c>
      <c r="Z93" s="229">
        <v>8.8999999999999996E-2</v>
      </c>
    </row>
    <row r="94" spans="1:26" x14ac:dyDescent="0.2">
      <c r="A94" s="1104"/>
      <c r="B94" s="328">
        <v>45465</v>
      </c>
      <c r="C94" s="432" t="str">
        <f t="shared" si="14"/>
        <v>(土)</v>
      </c>
      <c r="D94" s="531" t="s">
        <v>400</v>
      </c>
      <c r="E94" s="474">
        <v>0</v>
      </c>
      <c r="F94" s="475">
        <v>25.3</v>
      </c>
      <c r="G94" s="11"/>
      <c r="H94" s="225"/>
      <c r="I94" s="12"/>
      <c r="J94" s="223"/>
      <c r="K94" s="11"/>
      <c r="L94" s="223"/>
      <c r="M94" s="12"/>
      <c r="N94" s="225"/>
      <c r="O94" s="224"/>
      <c r="P94" s="224"/>
      <c r="Q94" s="532"/>
      <c r="R94" s="478"/>
      <c r="S94" s="533"/>
      <c r="T94" s="476"/>
      <c r="U94" s="564">
        <v>3804</v>
      </c>
      <c r="V94" s="80"/>
      <c r="W94" s="3" t="s">
        <v>197</v>
      </c>
      <c r="X94" s="893" t="s">
        <v>313</v>
      </c>
      <c r="Y94" s="138">
        <v>20.9</v>
      </c>
      <c r="Z94" s="228">
        <v>20.7</v>
      </c>
    </row>
    <row r="95" spans="1:26" x14ac:dyDescent="0.2">
      <c r="A95" s="1104"/>
      <c r="B95" s="328">
        <v>45466</v>
      </c>
      <c r="C95" s="432" t="str">
        <f t="shared" si="14"/>
        <v>(日)</v>
      </c>
      <c r="D95" s="531" t="s">
        <v>402</v>
      </c>
      <c r="E95" s="474">
        <v>34.5</v>
      </c>
      <c r="F95" s="475">
        <v>22.3</v>
      </c>
      <c r="G95" s="11"/>
      <c r="H95" s="225"/>
      <c r="I95" s="12"/>
      <c r="J95" s="223"/>
      <c r="K95" s="11"/>
      <c r="L95" s="223"/>
      <c r="M95" s="12"/>
      <c r="N95" s="225"/>
      <c r="O95" s="224"/>
      <c r="P95" s="224"/>
      <c r="Q95" s="532"/>
      <c r="R95" s="478"/>
      <c r="S95" s="533"/>
      <c r="T95" s="476"/>
      <c r="U95" s="564">
        <v>3459</v>
      </c>
      <c r="V95" s="80"/>
      <c r="W95" s="3" t="s">
        <v>17</v>
      </c>
      <c r="X95" s="893" t="s">
        <v>313</v>
      </c>
      <c r="Y95" s="138">
        <v>26</v>
      </c>
      <c r="Z95" s="228">
        <v>24.6</v>
      </c>
    </row>
    <row r="96" spans="1:26" x14ac:dyDescent="0.2">
      <c r="A96" s="1104"/>
      <c r="B96" s="328">
        <v>45467</v>
      </c>
      <c r="C96" s="432" t="str">
        <f t="shared" si="14"/>
        <v>(月)</v>
      </c>
      <c r="D96" s="531" t="s">
        <v>400</v>
      </c>
      <c r="E96" s="474">
        <v>0.5</v>
      </c>
      <c r="F96" s="475">
        <v>26.9</v>
      </c>
      <c r="G96" s="11">
        <v>22</v>
      </c>
      <c r="H96" s="225">
        <v>21.9</v>
      </c>
      <c r="I96" s="12">
        <v>7</v>
      </c>
      <c r="J96" s="223">
        <v>2.9</v>
      </c>
      <c r="K96" s="11">
        <v>7.1</v>
      </c>
      <c r="L96" s="223">
        <v>7.1</v>
      </c>
      <c r="M96" s="12">
        <v>22</v>
      </c>
      <c r="N96" s="225">
        <v>19.5</v>
      </c>
      <c r="O96" s="224">
        <v>56.2</v>
      </c>
      <c r="P96" s="224">
        <v>77</v>
      </c>
      <c r="Q96" s="532">
        <v>18.600000000000001</v>
      </c>
      <c r="R96" s="478">
        <v>167</v>
      </c>
      <c r="S96" s="533">
        <v>0.31</v>
      </c>
      <c r="T96" s="476"/>
      <c r="U96" s="564">
        <v>2229</v>
      </c>
      <c r="V96" s="80"/>
      <c r="W96" s="3" t="s">
        <v>198</v>
      </c>
      <c r="X96" s="893" t="s">
        <v>184</v>
      </c>
      <c r="Y96" s="276">
        <v>15</v>
      </c>
      <c r="Z96" s="288">
        <v>10</v>
      </c>
    </row>
    <row r="97" spans="1:26" x14ac:dyDescent="0.2">
      <c r="A97" s="1104"/>
      <c r="B97" s="328">
        <v>45468</v>
      </c>
      <c r="C97" s="432" t="str">
        <f t="shared" si="14"/>
        <v>(火)</v>
      </c>
      <c r="D97" s="531" t="s">
        <v>401</v>
      </c>
      <c r="E97" s="474">
        <v>0</v>
      </c>
      <c r="F97" s="475">
        <v>27.5</v>
      </c>
      <c r="G97" s="11">
        <v>23.6</v>
      </c>
      <c r="H97" s="225">
        <v>24</v>
      </c>
      <c r="I97" s="12">
        <v>5.0999999999999996</v>
      </c>
      <c r="J97" s="223">
        <v>4.4000000000000004</v>
      </c>
      <c r="K97" s="11">
        <v>7.19</v>
      </c>
      <c r="L97" s="223">
        <v>7.3</v>
      </c>
      <c r="M97" s="12">
        <v>30.3</v>
      </c>
      <c r="N97" s="225">
        <v>29.8</v>
      </c>
      <c r="O97" s="224">
        <v>81.3</v>
      </c>
      <c r="P97" s="224">
        <v>107.1</v>
      </c>
      <c r="Q97" s="532">
        <v>25.6</v>
      </c>
      <c r="R97" s="478">
        <v>222</v>
      </c>
      <c r="S97" s="533">
        <v>0.45</v>
      </c>
      <c r="T97" s="476"/>
      <c r="U97" s="564">
        <v>908</v>
      </c>
      <c r="V97" s="80"/>
      <c r="W97" s="3" t="s">
        <v>199</v>
      </c>
      <c r="X97" s="893" t="s">
        <v>313</v>
      </c>
      <c r="Y97" s="276">
        <v>9</v>
      </c>
      <c r="Z97" s="288">
        <v>5</v>
      </c>
    </row>
    <row r="98" spans="1:26" x14ac:dyDescent="0.2">
      <c r="A98" s="1104"/>
      <c r="B98" s="328">
        <v>45469</v>
      </c>
      <c r="C98" s="432" t="str">
        <f t="shared" si="14"/>
        <v>(水)</v>
      </c>
      <c r="D98" s="531" t="s">
        <v>400</v>
      </c>
      <c r="E98" s="474">
        <v>0</v>
      </c>
      <c r="F98" s="475">
        <v>28.6</v>
      </c>
      <c r="G98" s="11">
        <v>23.5</v>
      </c>
      <c r="H98" s="225">
        <v>23.7</v>
      </c>
      <c r="I98" s="12">
        <v>4.9000000000000004</v>
      </c>
      <c r="J98" s="223">
        <v>5.3</v>
      </c>
      <c r="K98" s="11">
        <v>7.3</v>
      </c>
      <c r="L98" s="223">
        <v>7.4</v>
      </c>
      <c r="M98" s="12">
        <v>32.6</v>
      </c>
      <c r="N98" s="225">
        <v>33.700000000000003</v>
      </c>
      <c r="O98" s="224">
        <v>86.6</v>
      </c>
      <c r="P98" s="224">
        <v>118.1</v>
      </c>
      <c r="Q98" s="532">
        <v>33.1</v>
      </c>
      <c r="R98" s="478">
        <v>161</v>
      </c>
      <c r="S98" s="533">
        <v>0.46</v>
      </c>
      <c r="T98" s="476"/>
      <c r="U98" s="564">
        <v>929</v>
      </c>
      <c r="V98" s="80"/>
      <c r="W98" s="3"/>
      <c r="X98" s="893"/>
      <c r="Y98" s="290"/>
      <c r="Z98" s="289"/>
    </row>
    <row r="99" spans="1:26" x14ac:dyDescent="0.2">
      <c r="A99" s="1104"/>
      <c r="B99" s="328">
        <v>45470</v>
      </c>
      <c r="C99" s="432" t="str">
        <f t="shared" si="14"/>
        <v>(木)</v>
      </c>
      <c r="D99" s="531" t="s">
        <v>401</v>
      </c>
      <c r="E99" s="474">
        <v>0</v>
      </c>
      <c r="F99" s="475">
        <v>26.2</v>
      </c>
      <c r="G99" s="11">
        <v>23.7</v>
      </c>
      <c r="H99" s="225">
        <v>23.9</v>
      </c>
      <c r="I99" s="12">
        <v>4.8</v>
      </c>
      <c r="J99" s="223">
        <v>3.8</v>
      </c>
      <c r="K99" s="11">
        <v>7.4</v>
      </c>
      <c r="L99" s="223">
        <v>7.5</v>
      </c>
      <c r="M99" s="12">
        <v>34.1</v>
      </c>
      <c r="N99" s="225">
        <v>34.200000000000003</v>
      </c>
      <c r="O99" s="224">
        <v>87.2</v>
      </c>
      <c r="P99" s="224">
        <v>121.3</v>
      </c>
      <c r="Q99" s="532">
        <v>34.4</v>
      </c>
      <c r="R99" s="478">
        <v>247</v>
      </c>
      <c r="S99" s="533">
        <v>0.46</v>
      </c>
      <c r="T99" s="476">
        <v>3.33</v>
      </c>
      <c r="U99" s="564">
        <v>925</v>
      </c>
      <c r="V99" s="80"/>
      <c r="W99" s="3"/>
      <c r="X99" s="893"/>
      <c r="Y99" s="290"/>
      <c r="Z99" s="289"/>
    </row>
    <row r="100" spans="1:26" x14ac:dyDescent="0.2">
      <c r="A100" s="1104"/>
      <c r="B100" s="328">
        <v>45471</v>
      </c>
      <c r="C100" s="432" t="str">
        <f t="shared" si="14"/>
        <v>(金)</v>
      </c>
      <c r="D100" s="531" t="s">
        <v>402</v>
      </c>
      <c r="E100" s="474">
        <v>69</v>
      </c>
      <c r="F100" s="475">
        <v>22.3</v>
      </c>
      <c r="G100" s="11">
        <v>23</v>
      </c>
      <c r="H100" s="225">
        <v>23.2</v>
      </c>
      <c r="I100" s="12">
        <v>3.8</v>
      </c>
      <c r="J100" s="223">
        <v>4.0999999999999996</v>
      </c>
      <c r="K100" s="11">
        <v>7.4</v>
      </c>
      <c r="L100" s="223">
        <v>7.5</v>
      </c>
      <c r="M100" s="12">
        <v>35.1</v>
      </c>
      <c r="N100" s="225">
        <v>36.4</v>
      </c>
      <c r="O100" s="224">
        <v>89.3</v>
      </c>
      <c r="P100" s="224">
        <v>123.3</v>
      </c>
      <c r="Q100" s="532">
        <v>35</v>
      </c>
      <c r="R100" s="478">
        <v>282</v>
      </c>
      <c r="S100" s="533">
        <v>0.41</v>
      </c>
      <c r="T100" s="476"/>
      <c r="U100" s="564">
        <v>2546</v>
      </c>
      <c r="V100" s="80"/>
      <c r="W100" s="291"/>
      <c r="X100" s="344"/>
      <c r="Y100" s="293"/>
      <c r="Z100" s="292"/>
    </row>
    <row r="101" spans="1:26" x14ac:dyDescent="0.2">
      <c r="A101" s="1104"/>
      <c r="B101" s="328">
        <v>45472</v>
      </c>
      <c r="C101" s="432" t="str">
        <f t="shared" si="14"/>
        <v>(土)</v>
      </c>
      <c r="D101" s="531" t="s">
        <v>401</v>
      </c>
      <c r="E101" s="474">
        <v>0</v>
      </c>
      <c r="F101" s="475">
        <v>23.3</v>
      </c>
      <c r="G101" s="11"/>
      <c r="H101" s="225"/>
      <c r="I101" s="12"/>
      <c r="J101" s="223"/>
      <c r="K101" s="11"/>
      <c r="L101" s="223"/>
      <c r="M101" s="12"/>
      <c r="N101" s="225"/>
      <c r="O101" s="224"/>
      <c r="P101" s="224"/>
      <c r="Q101" s="532"/>
      <c r="R101" s="478"/>
      <c r="S101" s="533"/>
      <c r="T101" s="476"/>
      <c r="U101" s="564">
        <v>4279</v>
      </c>
      <c r="V101" s="80"/>
      <c r="W101" s="9" t="s">
        <v>23</v>
      </c>
      <c r="X101" s="82" t="s">
        <v>24</v>
      </c>
      <c r="Y101" s="1" t="s">
        <v>24</v>
      </c>
      <c r="Z101" s="333" t="s">
        <v>24</v>
      </c>
    </row>
    <row r="102" spans="1:26" x14ac:dyDescent="0.2">
      <c r="A102" s="1104"/>
      <c r="B102" s="328">
        <v>45473</v>
      </c>
      <c r="C102" s="432" t="str">
        <f t="shared" si="14"/>
        <v>(日)</v>
      </c>
      <c r="D102" s="534" t="s">
        <v>401</v>
      </c>
      <c r="E102" s="497">
        <v>0</v>
      </c>
      <c r="F102" s="535">
        <v>26.8</v>
      </c>
      <c r="G102" s="366"/>
      <c r="H102" s="536"/>
      <c r="I102" s="537"/>
      <c r="J102" s="300"/>
      <c r="K102" s="366"/>
      <c r="L102" s="300"/>
      <c r="M102" s="537"/>
      <c r="N102" s="536"/>
      <c r="O102" s="538"/>
      <c r="P102" s="538"/>
      <c r="Q102" s="539"/>
      <c r="R102" s="540"/>
      <c r="S102" s="541"/>
      <c r="T102" s="742"/>
      <c r="U102" s="736">
        <v>1630</v>
      </c>
      <c r="V102" s="80"/>
      <c r="W102" s="719" t="s">
        <v>303</v>
      </c>
      <c r="X102" s="720"/>
      <c r="Y102" s="720"/>
      <c r="Z102" s="721"/>
    </row>
    <row r="103" spans="1:26" s="1" customFormat="1" ht="13.5" customHeight="1" x14ac:dyDescent="0.2">
      <c r="A103" s="1104"/>
      <c r="B103" s="1043" t="s">
        <v>239</v>
      </c>
      <c r="C103" s="1043"/>
      <c r="D103" s="479"/>
      <c r="E103" s="464">
        <f>MAX(E73:E102)</f>
        <v>87.5</v>
      </c>
      <c r="F103" s="480">
        <f t="shared" ref="F103:U103" si="15">IF(COUNT(F73:F102)=0,"",MAX(F73:F102))</f>
        <v>28.6</v>
      </c>
      <c r="G103" s="10">
        <f t="shared" si="15"/>
        <v>24.3</v>
      </c>
      <c r="H103" s="222">
        <f t="shared" si="15"/>
        <v>24.2</v>
      </c>
      <c r="I103" s="466">
        <f t="shared" si="15"/>
        <v>28.2</v>
      </c>
      <c r="J103" s="467">
        <f t="shared" si="15"/>
        <v>6</v>
      </c>
      <c r="K103" s="10">
        <f t="shared" si="15"/>
        <v>7.5</v>
      </c>
      <c r="L103" s="222">
        <f t="shared" si="15"/>
        <v>7.6</v>
      </c>
      <c r="M103" s="466">
        <f t="shared" si="15"/>
        <v>35.1</v>
      </c>
      <c r="N103" s="467">
        <f t="shared" si="15"/>
        <v>36.5</v>
      </c>
      <c r="O103" s="468">
        <f t="shared" si="15"/>
        <v>95.7</v>
      </c>
      <c r="P103" s="468">
        <f t="shared" si="15"/>
        <v>124.1</v>
      </c>
      <c r="Q103" s="518">
        <f t="shared" si="15"/>
        <v>39.1</v>
      </c>
      <c r="R103" s="484">
        <f t="shared" si="15"/>
        <v>282</v>
      </c>
      <c r="S103" s="485">
        <f t="shared" si="15"/>
        <v>0.59</v>
      </c>
      <c r="T103" s="485">
        <f t="shared" ref="T103" si="16">IF(COUNT(T73:T102)=0,"",MAX(T73:T102))</f>
        <v>3.33</v>
      </c>
      <c r="U103" s="486">
        <f t="shared" si="15"/>
        <v>4397</v>
      </c>
      <c r="V103" s="80"/>
      <c r="W103" s="722"/>
      <c r="X103" s="892"/>
      <c r="Y103" s="723"/>
      <c r="Z103" s="724"/>
    </row>
    <row r="104" spans="1:26" s="1" customFormat="1" ht="13.5" customHeight="1" x14ac:dyDescent="0.2">
      <c r="A104" s="1104"/>
      <c r="B104" s="1044" t="s">
        <v>240</v>
      </c>
      <c r="C104" s="1044"/>
      <c r="D104" s="233"/>
      <c r="E104" s="234"/>
      <c r="F104" s="487">
        <f t="shared" ref="F104:S104" si="17">IF(COUNT(F73:F102)=0,"",MIN(F73:F102))</f>
        <v>18</v>
      </c>
      <c r="G104" s="11">
        <f t="shared" si="17"/>
        <v>19.399999999999999</v>
      </c>
      <c r="H104" s="223">
        <f t="shared" si="17"/>
        <v>19.600000000000001</v>
      </c>
      <c r="I104" s="12">
        <f t="shared" si="17"/>
        <v>3.8</v>
      </c>
      <c r="J104" s="244">
        <f t="shared" si="17"/>
        <v>2.7</v>
      </c>
      <c r="K104" s="11">
        <f t="shared" si="17"/>
        <v>6.9</v>
      </c>
      <c r="L104" s="487">
        <f t="shared" si="17"/>
        <v>6.9</v>
      </c>
      <c r="M104" s="12">
        <f t="shared" si="17"/>
        <v>14.8</v>
      </c>
      <c r="N104" s="244">
        <f t="shared" si="17"/>
        <v>13.8</v>
      </c>
      <c r="O104" s="243">
        <f t="shared" si="17"/>
        <v>38.700000000000003</v>
      </c>
      <c r="P104" s="243">
        <f t="shared" si="17"/>
        <v>53.8</v>
      </c>
      <c r="Q104" s="490">
        <f t="shared" si="17"/>
        <v>16.2</v>
      </c>
      <c r="R104" s="491">
        <f t="shared" si="17"/>
        <v>101</v>
      </c>
      <c r="S104" s="492">
        <f t="shared" si="17"/>
        <v>0.2</v>
      </c>
      <c r="T104" s="492">
        <f t="shared" ref="T104" si="18">IF(COUNT(T73:T102)=0,"",MIN(T73:T102))</f>
        <v>1.79</v>
      </c>
      <c r="U104" s="493"/>
      <c r="V104" s="80"/>
      <c r="W104" s="722"/>
      <c r="X104" s="892"/>
      <c r="Y104" s="723"/>
      <c r="Z104" s="724"/>
    </row>
    <row r="105" spans="1:26" s="1" customFormat="1" ht="13.5" customHeight="1" x14ac:dyDescent="0.2">
      <c r="A105" s="1104"/>
      <c r="B105" s="1044" t="s">
        <v>241</v>
      </c>
      <c r="C105" s="1044"/>
      <c r="D105" s="233"/>
      <c r="E105" s="235"/>
      <c r="F105" s="494">
        <f t="shared" ref="F105:S105" si="19">IF(COUNT(F73:F102)=0,"",AVERAGE(F73:F102))</f>
        <v>23.77666666666666</v>
      </c>
      <c r="G105" s="11">
        <f t="shared" si="19"/>
        <v>22.18</v>
      </c>
      <c r="H105" s="487">
        <f t="shared" si="19"/>
        <v>22.369999999999994</v>
      </c>
      <c r="I105" s="12">
        <f t="shared" si="19"/>
        <v>8.1500000000000021</v>
      </c>
      <c r="J105" s="244">
        <f t="shared" si="19"/>
        <v>4.0549999999999988</v>
      </c>
      <c r="K105" s="11">
        <f t="shared" si="19"/>
        <v>7.3045</v>
      </c>
      <c r="L105" s="487">
        <f t="shared" si="19"/>
        <v>7.3719999999999999</v>
      </c>
      <c r="M105" s="12">
        <f t="shared" si="19"/>
        <v>29.220000000000006</v>
      </c>
      <c r="N105" s="244">
        <f t="shared" si="19"/>
        <v>29.670000000000009</v>
      </c>
      <c r="O105" s="243">
        <f t="shared" si="19"/>
        <v>78.405000000000001</v>
      </c>
      <c r="P105" s="243">
        <f t="shared" si="19"/>
        <v>104.70499999999997</v>
      </c>
      <c r="Q105" s="490">
        <f t="shared" si="19"/>
        <v>30.264999999999997</v>
      </c>
      <c r="R105" s="495">
        <f t="shared" si="19"/>
        <v>200.9</v>
      </c>
      <c r="S105" s="492">
        <f t="shared" si="19"/>
        <v>0.4345</v>
      </c>
      <c r="T105" s="492">
        <f t="shared" ref="T105" si="20">IF(COUNT(T73:T102)=0,"",AVERAGE(T73:T102))</f>
        <v>2.4249999999999998</v>
      </c>
      <c r="U105" s="493"/>
      <c r="V105" s="80"/>
      <c r="W105" s="722"/>
      <c r="X105" s="892"/>
      <c r="Y105" s="723"/>
      <c r="Z105" s="724"/>
    </row>
    <row r="106" spans="1:26" s="1" customFormat="1" ht="13.5" customHeight="1" x14ac:dyDescent="0.2">
      <c r="A106" s="1105"/>
      <c r="B106" s="1045" t="s">
        <v>242</v>
      </c>
      <c r="C106" s="1045"/>
      <c r="D106" s="496"/>
      <c r="E106" s="497">
        <f>SUM(E73:E102)</f>
        <v>278</v>
      </c>
      <c r="F106" s="236"/>
      <c r="G106" s="237"/>
      <c r="H106" s="498"/>
      <c r="I106" s="237"/>
      <c r="J106" s="498"/>
      <c r="K106" s="499"/>
      <c r="L106" s="500"/>
      <c r="M106" s="501"/>
      <c r="N106" s="502"/>
      <c r="O106" s="503"/>
      <c r="P106" s="543"/>
      <c r="Q106" s="505"/>
      <c r="R106" s="238"/>
      <c r="S106" s="239"/>
      <c r="T106" s="239"/>
      <c r="U106" s="732">
        <f>SUM(U73:U102)</f>
        <v>73555</v>
      </c>
      <c r="V106" s="80"/>
      <c r="W106" s="725"/>
      <c r="X106" s="894"/>
      <c r="Y106" s="726"/>
      <c r="Z106" s="727"/>
    </row>
    <row r="107" spans="1:26" ht="13.5" customHeight="1" x14ac:dyDescent="0.2">
      <c r="A107" s="1057" t="s">
        <v>214</v>
      </c>
      <c r="B107" s="327">
        <v>45474</v>
      </c>
      <c r="C107" s="431" t="str">
        <f>IF(B107="","",IF(WEEKDAY(B107)=1,"(日)",IF(WEEKDAY(B107)=2,"(月)",IF(WEEKDAY(B107)=3,"(火)",IF(WEEKDAY(B107)=4,"(水)",IF(WEEKDAY(B107)=5,"(木)",IF(WEEKDAY(B107)=6,"(金)","(土)")))))))</f>
        <v>(月)</v>
      </c>
      <c r="D107" s="529" t="s">
        <v>402</v>
      </c>
      <c r="E107" s="464">
        <v>4</v>
      </c>
      <c r="F107" s="465">
        <v>26.1</v>
      </c>
      <c r="G107" s="10">
        <v>23.2</v>
      </c>
      <c r="H107" s="467">
        <v>23.3</v>
      </c>
      <c r="I107" s="466">
        <v>6.5</v>
      </c>
      <c r="J107" s="222">
        <v>5.2</v>
      </c>
      <c r="K107" s="10">
        <v>7.7</v>
      </c>
      <c r="L107" s="222">
        <v>7.7</v>
      </c>
      <c r="M107" s="466">
        <v>31</v>
      </c>
      <c r="N107" s="467">
        <v>30.7</v>
      </c>
      <c r="O107" s="468">
        <v>81</v>
      </c>
      <c r="P107" s="468">
        <v>113.5</v>
      </c>
      <c r="Q107" s="518">
        <v>30.7</v>
      </c>
      <c r="R107" s="472">
        <v>267</v>
      </c>
      <c r="S107" s="530">
        <v>0.43</v>
      </c>
      <c r="T107" s="470"/>
      <c r="U107" s="731">
        <v>1308</v>
      </c>
      <c r="V107" s="80"/>
      <c r="W107" s="338" t="s">
        <v>286</v>
      </c>
      <c r="X107" s="354"/>
      <c r="Y107" s="340">
        <v>45477</v>
      </c>
      <c r="Z107" s="349"/>
    </row>
    <row r="108" spans="1:26" x14ac:dyDescent="0.2">
      <c r="A108" s="1057"/>
      <c r="B108" s="328">
        <v>45475</v>
      </c>
      <c r="C108" s="432" t="str">
        <f t="shared" ref="C108:C137" si="21">IF(B108="","",IF(WEEKDAY(B108)=1,"(日)",IF(WEEKDAY(B108)=2,"(月)",IF(WEEKDAY(B108)=3,"(火)",IF(WEEKDAY(B108)=4,"(水)",IF(WEEKDAY(B108)=5,"(木)",IF(WEEKDAY(B108)=6,"(金)","(土)")))))))</f>
        <v>(火)</v>
      </c>
      <c r="D108" s="531" t="s">
        <v>401</v>
      </c>
      <c r="E108" s="474">
        <v>0.5</v>
      </c>
      <c r="F108" s="475">
        <v>28.5</v>
      </c>
      <c r="G108" s="11">
        <v>23.2</v>
      </c>
      <c r="H108" s="225">
        <v>23.3</v>
      </c>
      <c r="I108" s="12">
        <v>4.7</v>
      </c>
      <c r="J108" s="223">
        <v>4.5</v>
      </c>
      <c r="K108" s="11">
        <v>7.5</v>
      </c>
      <c r="L108" s="223">
        <v>7.6</v>
      </c>
      <c r="M108" s="12">
        <v>31.6</v>
      </c>
      <c r="N108" s="225">
        <v>34.799999999999997</v>
      </c>
      <c r="O108" s="224">
        <v>86.1</v>
      </c>
      <c r="P108" s="224">
        <v>116.7</v>
      </c>
      <c r="Q108" s="532">
        <v>30.6</v>
      </c>
      <c r="R108" s="478">
        <v>265</v>
      </c>
      <c r="S108" s="533">
        <v>0.34</v>
      </c>
      <c r="T108" s="476"/>
      <c r="U108" s="564">
        <v>904</v>
      </c>
      <c r="V108" s="80"/>
      <c r="W108" s="343" t="s">
        <v>2</v>
      </c>
      <c r="X108" s="344" t="s">
        <v>305</v>
      </c>
      <c r="Y108" s="370">
        <v>30.3</v>
      </c>
      <c r="Z108" s="348"/>
    </row>
    <row r="109" spans="1:26" x14ac:dyDescent="0.2">
      <c r="A109" s="1057"/>
      <c r="B109" s="328">
        <v>45476</v>
      </c>
      <c r="C109" s="432" t="str">
        <f t="shared" si="21"/>
        <v>(水)</v>
      </c>
      <c r="D109" s="531" t="s">
        <v>401</v>
      </c>
      <c r="E109" s="474">
        <v>0</v>
      </c>
      <c r="F109" s="475">
        <v>25.8</v>
      </c>
      <c r="G109" s="11">
        <v>23.6</v>
      </c>
      <c r="H109" s="225">
        <v>23.7</v>
      </c>
      <c r="I109" s="12">
        <v>4.4000000000000004</v>
      </c>
      <c r="J109" s="223">
        <v>3.9</v>
      </c>
      <c r="K109" s="11">
        <v>7.5</v>
      </c>
      <c r="L109" s="223">
        <v>7.6</v>
      </c>
      <c r="M109" s="12">
        <v>33.6</v>
      </c>
      <c r="N109" s="225">
        <v>35.200000000000003</v>
      </c>
      <c r="O109" s="224">
        <v>87.8</v>
      </c>
      <c r="P109" s="224">
        <v>120.3</v>
      </c>
      <c r="Q109" s="532">
        <v>31.4</v>
      </c>
      <c r="R109" s="478">
        <v>263</v>
      </c>
      <c r="S109" s="533">
        <v>0.34</v>
      </c>
      <c r="T109" s="476"/>
      <c r="U109" s="564">
        <v>915</v>
      </c>
      <c r="V109" s="80"/>
      <c r="W109" s="4" t="s">
        <v>19</v>
      </c>
      <c r="X109" s="5" t="s">
        <v>20</v>
      </c>
      <c r="Y109" s="350" t="s">
        <v>21</v>
      </c>
      <c r="Z109" s="5" t="s">
        <v>22</v>
      </c>
    </row>
    <row r="110" spans="1:26" x14ac:dyDescent="0.2">
      <c r="A110" s="1057"/>
      <c r="B110" s="328">
        <v>45477</v>
      </c>
      <c r="C110" s="432" t="str">
        <f t="shared" si="21"/>
        <v>(木)</v>
      </c>
      <c r="D110" s="531" t="s">
        <v>400</v>
      </c>
      <c r="E110" s="474">
        <v>0</v>
      </c>
      <c r="F110" s="475">
        <v>30.3</v>
      </c>
      <c r="G110" s="11">
        <v>25.5</v>
      </c>
      <c r="H110" s="225">
        <v>25.3</v>
      </c>
      <c r="I110" s="12">
        <v>4.5999999999999996</v>
      </c>
      <c r="J110" s="223">
        <v>4.5</v>
      </c>
      <c r="K110" s="11">
        <v>7.6</v>
      </c>
      <c r="L110" s="223">
        <v>7.7</v>
      </c>
      <c r="M110" s="12">
        <v>33.700000000000003</v>
      </c>
      <c r="N110" s="225">
        <v>34.5</v>
      </c>
      <c r="O110" s="224">
        <v>89.1</v>
      </c>
      <c r="P110" s="224">
        <v>122.1</v>
      </c>
      <c r="Q110" s="532">
        <v>33.1</v>
      </c>
      <c r="R110" s="478">
        <v>262</v>
      </c>
      <c r="S110" s="533">
        <v>0.37</v>
      </c>
      <c r="T110" s="476">
        <v>3.38</v>
      </c>
      <c r="U110" s="564">
        <v>929</v>
      </c>
      <c r="V110" s="80"/>
      <c r="W110" s="2" t="s">
        <v>182</v>
      </c>
      <c r="X110" s="396" t="s">
        <v>11</v>
      </c>
      <c r="Y110" s="351">
        <v>25.5</v>
      </c>
      <c r="Z110" s="222">
        <v>25.3</v>
      </c>
    </row>
    <row r="111" spans="1:26" x14ac:dyDescent="0.2">
      <c r="A111" s="1057"/>
      <c r="B111" s="328">
        <v>45478</v>
      </c>
      <c r="C111" s="432" t="str">
        <f t="shared" si="21"/>
        <v>(金)</v>
      </c>
      <c r="D111" s="531" t="s">
        <v>400</v>
      </c>
      <c r="E111" s="474">
        <v>0</v>
      </c>
      <c r="F111" s="475">
        <v>29.5</v>
      </c>
      <c r="G111" s="11">
        <v>25.9</v>
      </c>
      <c r="H111" s="225">
        <v>25.8</v>
      </c>
      <c r="I111" s="12">
        <v>4.4000000000000004</v>
      </c>
      <c r="J111" s="223">
        <v>3.8</v>
      </c>
      <c r="K111" s="11">
        <v>7.6</v>
      </c>
      <c r="L111" s="223">
        <v>7.7</v>
      </c>
      <c r="M111" s="12">
        <v>33.799999999999997</v>
      </c>
      <c r="N111" s="225">
        <v>36.799999999999997</v>
      </c>
      <c r="O111" s="224">
        <v>89</v>
      </c>
      <c r="P111" s="224">
        <v>123.1</v>
      </c>
      <c r="Q111" s="532">
        <v>35.9</v>
      </c>
      <c r="R111" s="478">
        <v>273</v>
      </c>
      <c r="S111" s="533">
        <v>0.3</v>
      </c>
      <c r="T111" s="476"/>
      <c r="U111" s="564">
        <v>919</v>
      </c>
      <c r="V111" s="80"/>
      <c r="W111" s="3" t="s">
        <v>183</v>
      </c>
      <c r="X111" s="893" t="s">
        <v>184</v>
      </c>
      <c r="Y111" s="352">
        <v>4.5999999999999996</v>
      </c>
      <c r="Z111" s="223">
        <v>4.5</v>
      </c>
    </row>
    <row r="112" spans="1:26" x14ac:dyDescent="0.2">
      <c r="A112" s="1057"/>
      <c r="B112" s="328">
        <v>45479</v>
      </c>
      <c r="C112" s="432" t="str">
        <f t="shared" si="21"/>
        <v>(土)</v>
      </c>
      <c r="D112" s="531" t="s">
        <v>400</v>
      </c>
      <c r="E112" s="474">
        <v>0.5</v>
      </c>
      <c r="F112" s="475">
        <v>29.9</v>
      </c>
      <c r="G112" s="11"/>
      <c r="H112" s="225"/>
      <c r="I112" s="12"/>
      <c r="J112" s="223"/>
      <c r="K112" s="11"/>
      <c r="L112" s="223"/>
      <c r="M112" s="12"/>
      <c r="N112" s="225"/>
      <c r="O112" s="224"/>
      <c r="P112" s="224"/>
      <c r="Q112" s="532"/>
      <c r="R112" s="478"/>
      <c r="S112" s="533"/>
      <c r="T112" s="476"/>
      <c r="U112" s="564">
        <v>923</v>
      </c>
      <c r="V112" s="80"/>
      <c r="W112" s="3" t="s">
        <v>12</v>
      </c>
      <c r="X112" s="893"/>
      <c r="Y112" s="352">
        <v>7.6</v>
      </c>
      <c r="Z112" s="223">
        <v>7.7</v>
      </c>
    </row>
    <row r="113" spans="1:26" x14ac:dyDescent="0.2">
      <c r="A113" s="1057"/>
      <c r="B113" s="328">
        <v>45480</v>
      </c>
      <c r="C113" s="432" t="str">
        <f t="shared" si="21"/>
        <v>(日)</v>
      </c>
      <c r="D113" s="531" t="s">
        <v>400</v>
      </c>
      <c r="E113" s="474">
        <v>0</v>
      </c>
      <c r="F113" s="475">
        <v>30</v>
      </c>
      <c r="G113" s="11"/>
      <c r="H113" s="225"/>
      <c r="I113" s="12"/>
      <c r="J113" s="223"/>
      <c r="K113" s="11"/>
      <c r="L113" s="223"/>
      <c r="M113" s="12"/>
      <c r="N113" s="225"/>
      <c r="O113" s="224"/>
      <c r="P113" s="224"/>
      <c r="Q113" s="532"/>
      <c r="R113" s="478"/>
      <c r="S113" s="533"/>
      <c r="T113" s="476"/>
      <c r="U113" s="564">
        <v>928</v>
      </c>
      <c r="V113" s="80"/>
      <c r="W113" s="3" t="s">
        <v>185</v>
      </c>
      <c r="X113" s="893" t="s">
        <v>13</v>
      </c>
      <c r="Y113" s="352">
        <v>33.700000000000003</v>
      </c>
      <c r="Z113" s="223">
        <v>34.5</v>
      </c>
    </row>
    <row r="114" spans="1:26" x14ac:dyDescent="0.2">
      <c r="A114" s="1057"/>
      <c r="B114" s="328">
        <v>45481</v>
      </c>
      <c r="C114" s="432" t="str">
        <f t="shared" si="21"/>
        <v>(月)</v>
      </c>
      <c r="D114" s="531" t="s">
        <v>400</v>
      </c>
      <c r="E114" s="474">
        <v>0</v>
      </c>
      <c r="F114" s="475">
        <v>33.6</v>
      </c>
      <c r="G114" s="11">
        <v>27.2</v>
      </c>
      <c r="H114" s="225">
        <v>26.9</v>
      </c>
      <c r="I114" s="12">
        <v>4.2</v>
      </c>
      <c r="J114" s="223">
        <v>3.3</v>
      </c>
      <c r="K114" s="11">
        <v>7.7</v>
      </c>
      <c r="L114" s="223">
        <v>7.7</v>
      </c>
      <c r="M114" s="12">
        <v>34.299999999999997</v>
      </c>
      <c r="N114" s="225">
        <v>35.700000000000003</v>
      </c>
      <c r="O114" s="224">
        <v>90</v>
      </c>
      <c r="P114" s="224">
        <v>121.9</v>
      </c>
      <c r="Q114" s="532">
        <v>36.4</v>
      </c>
      <c r="R114" s="478">
        <v>288</v>
      </c>
      <c r="S114" s="533">
        <v>0.4</v>
      </c>
      <c r="T114" s="476"/>
      <c r="U114" s="564">
        <v>1007</v>
      </c>
      <c r="V114" s="80"/>
      <c r="W114" s="3" t="s">
        <v>186</v>
      </c>
      <c r="X114" s="893" t="s">
        <v>313</v>
      </c>
      <c r="Y114" s="353">
        <v>92</v>
      </c>
      <c r="Z114" s="224">
        <v>89.1</v>
      </c>
    </row>
    <row r="115" spans="1:26" x14ac:dyDescent="0.2">
      <c r="A115" s="1057"/>
      <c r="B115" s="328">
        <v>45482</v>
      </c>
      <c r="C115" s="432" t="str">
        <f t="shared" si="21"/>
        <v>(火)</v>
      </c>
      <c r="D115" s="531" t="s">
        <v>400</v>
      </c>
      <c r="E115" s="474">
        <v>0</v>
      </c>
      <c r="F115" s="475">
        <v>30.9</v>
      </c>
      <c r="G115" s="11">
        <v>27.4</v>
      </c>
      <c r="H115" s="225">
        <v>27.2</v>
      </c>
      <c r="I115" s="12">
        <v>4.2</v>
      </c>
      <c r="J115" s="223">
        <v>3.7</v>
      </c>
      <c r="K115" s="11">
        <v>7.6</v>
      </c>
      <c r="L115" s="223">
        <v>7.7</v>
      </c>
      <c r="M115" s="12">
        <v>35.6</v>
      </c>
      <c r="N115" s="225">
        <v>35.299999999999997</v>
      </c>
      <c r="O115" s="224">
        <v>91.9</v>
      </c>
      <c r="P115" s="224">
        <v>124.3</v>
      </c>
      <c r="Q115" s="532">
        <v>39.700000000000003</v>
      </c>
      <c r="R115" s="478">
        <v>279</v>
      </c>
      <c r="S115" s="533">
        <v>0.38</v>
      </c>
      <c r="T115" s="476"/>
      <c r="U115" s="564">
        <v>916</v>
      </c>
      <c r="V115" s="80"/>
      <c r="W115" s="3" t="s">
        <v>187</v>
      </c>
      <c r="X115" s="893" t="s">
        <v>313</v>
      </c>
      <c r="Y115" s="353">
        <v>122.7</v>
      </c>
      <c r="Z115" s="224">
        <v>122.1</v>
      </c>
    </row>
    <row r="116" spans="1:26" x14ac:dyDescent="0.2">
      <c r="A116" s="1057"/>
      <c r="B116" s="328">
        <v>45483</v>
      </c>
      <c r="C116" s="432" t="str">
        <f t="shared" si="21"/>
        <v>(水)</v>
      </c>
      <c r="D116" s="531" t="s">
        <v>400</v>
      </c>
      <c r="E116" s="474">
        <v>0</v>
      </c>
      <c r="F116" s="475">
        <v>30.7</v>
      </c>
      <c r="G116" s="11">
        <v>26.8</v>
      </c>
      <c r="H116" s="225">
        <v>26.6</v>
      </c>
      <c r="I116" s="12">
        <v>4.3</v>
      </c>
      <c r="J116" s="223">
        <v>3.7</v>
      </c>
      <c r="K116" s="11">
        <v>7.6</v>
      </c>
      <c r="L116" s="223">
        <v>7.7</v>
      </c>
      <c r="M116" s="12">
        <v>36.299999999999997</v>
      </c>
      <c r="N116" s="225">
        <v>35.1</v>
      </c>
      <c r="O116" s="224">
        <v>91</v>
      </c>
      <c r="P116" s="224">
        <v>124.9</v>
      </c>
      <c r="Q116" s="532">
        <v>37.1</v>
      </c>
      <c r="R116" s="478">
        <v>277</v>
      </c>
      <c r="S116" s="533">
        <v>0.34</v>
      </c>
      <c r="T116" s="476"/>
      <c r="U116" s="564">
        <v>937</v>
      </c>
      <c r="V116" s="80"/>
      <c r="W116" s="3" t="s">
        <v>188</v>
      </c>
      <c r="X116" s="893" t="s">
        <v>313</v>
      </c>
      <c r="Y116" s="353">
        <v>80.2</v>
      </c>
      <c r="Z116" s="224">
        <v>80</v>
      </c>
    </row>
    <row r="117" spans="1:26" x14ac:dyDescent="0.2">
      <c r="A117" s="1057"/>
      <c r="B117" s="328">
        <v>45484</v>
      </c>
      <c r="C117" s="432" t="str">
        <f t="shared" si="21"/>
        <v>(木)</v>
      </c>
      <c r="D117" s="531" t="s">
        <v>401</v>
      </c>
      <c r="E117" s="474">
        <v>0.5</v>
      </c>
      <c r="F117" s="475">
        <v>28.8</v>
      </c>
      <c r="G117" s="11">
        <v>26.2</v>
      </c>
      <c r="H117" s="225">
        <v>26.2</v>
      </c>
      <c r="I117" s="12">
        <v>5.6</v>
      </c>
      <c r="J117" s="223">
        <v>3.6</v>
      </c>
      <c r="K117" s="11">
        <v>7.7</v>
      </c>
      <c r="L117" s="223">
        <v>7.8</v>
      </c>
      <c r="M117" s="12">
        <v>35.9</v>
      </c>
      <c r="N117" s="225">
        <v>35.4</v>
      </c>
      <c r="O117" s="224">
        <v>93.6</v>
      </c>
      <c r="P117" s="224">
        <v>125.1</v>
      </c>
      <c r="Q117" s="532">
        <v>38.700000000000003</v>
      </c>
      <c r="R117" s="478">
        <v>271</v>
      </c>
      <c r="S117" s="533">
        <v>0.38</v>
      </c>
      <c r="T117" s="476">
        <v>2.76</v>
      </c>
      <c r="U117" s="564">
        <v>919</v>
      </c>
      <c r="V117" s="80"/>
      <c r="W117" s="3" t="s">
        <v>189</v>
      </c>
      <c r="X117" s="893" t="s">
        <v>313</v>
      </c>
      <c r="Y117" s="353">
        <v>42.5</v>
      </c>
      <c r="Z117" s="224">
        <v>42.1</v>
      </c>
    </row>
    <row r="118" spans="1:26" x14ac:dyDescent="0.2">
      <c r="A118" s="1057"/>
      <c r="B118" s="328">
        <v>45485</v>
      </c>
      <c r="C118" s="432" t="str">
        <f t="shared" si="21"/>
        <v>(金)</v>
      </c>
      <c r="D118" s="531" t="s">
        <v>401</v>
      </c>
      <c r="E118" s="474">
        <v>8.5</v>
      </c>
      <c r="F118" s="475">
        <v>27.1</v>
      </c>
      <c r="G118" s="11">
        <v>24.7</v>
      </c>
      <c r="H118" s="225">
        <v>24.8</v>
      </c>
      <c r="I118" s="12">
        <v>4.5999999999999996</v>
      </c>
      <c r="J118" s="223">
        <v>4.4000000000000004</v>
      </c>
      <c r="K118" s="11">
        <v>7.4</v>
      </c>
      <c r="L118" s="223">
        <v>7.6</v>
      </c>
      <c r="M118" s="12">
        <v>34.4</v>
      </c>
      <c r="N118" s="225">
        <v>34.700000000000003</v>
      </c>
      <c r="O118" s="224">
        <v>90.3</v>
      </c>
      <c r="P118" s="224">
        <v>122.1</v>
      </c>
      <c r="Q118" s="532">
        <v>38.700000000000003</v>
      </c>
      <c r="R118" s="478">
        <v>278</v>
      </c>
      <c r="S118" s="533">
        <v>0.37</v>
      </c>
      <c r="T118" s="476"/>
      <c r="U118" s="564">
        <v>1610</v>
      </c>
      <c r="V118" s="80"/>
      <c r="W118" s="3" t="s">
        <v>190</v>
      </c>
      <c r="X118" s="893" t="s">
        <v>313</v>
      </c>
      <c r="Y118" s="139">
        <v>30.3</v>
      </c>
      <c r="Z118" s="225">
        <v>33.1</v>
      </c>
    </row>
    <row r="119" spans="1:26" x14ac:dyDescent="0.2">
      <c r="A119" s="1057"/>
      <c r="B119" s="328">
        <v>45486</v>
      </c>
      <c r="C119" s="432" t="str">
        <f t="shared" si="21"/>
        <v>(土)</v>
      </c>
      <c r="D119" s="531" t="s">
        <v>400</v>
      </c>
      <c r="E119" s="474">
        <v>0</v>
      </c>
      <c r="F119" s="475">
        <v>26.8</v>
      </c>
      <c r="G119" s="11"/>
      <c r="H119" s="225"/>
      <c r="I119" s="12"/>
      <c r="J119" s="223"/>
      <c r="K119" s="11"/>
      <c r="L119" s="223"/>
      <c r="M119" s="12"/>
      <c r="N119" s="225"/>
      <c r="O119" s="224"/>
      <c r="P119" s="224"/>
      <c r="Q119" s="532"/>
      <c r="R119" s="478"/>
      <c r="S119" s="533"/>
      <c r="T119" s="476"/>
      <c r="U119" s="564">
        <v>4010</v>
      </c>
      <c r="V119" s="80"/>
      <c r="W119" s="3" t="s">
        <v>191</v>
      </c>
      <c r="X119" s="893" t="s">
        <v>313</v>
      </c>
      <c r="Y119" s="141">
        <v>249</v>
      </c>
      <c r="Z119" s="226">
        <v>262</v>
      </c>
    </row>
    <row r="120" spans="1:26" x14ac:dyDescent="0.2">
      <c r="A120" s="1057"/>
      <c r="B120" s="328">
        <v>45487</v>
      </c>
      <c r="C120" s="432" t="str">
        <f t="shared" si="21"/>
        <v>(日)</v>
      </c>
      <c r="D120" s="531" t="s">
        <v>402</v>
      </c>
      <c r="E120" s="474">
        <v>1</v>
      </c>
      <c r="F120" s="475">
        <v>25.4</v>
      </c>
      <c r="G120" s="11"/>
      <c r="H120" s="225"/>
      <c r="I120" s="12"/>
      <c r="J120" s="223"/>
      <c r="K120" s="11"/>
      <c r="L120" s="223"/>
      <c r="M120" s="12"/>
      <c r="N120" s="225"/>
      <c r="O120" s="224"/>
      <c r="P120" s="224"/>
      <c r="Q120" s="532"/>
      <c r="R120" s="478"/>
      <c r="S120" s="533"/>
      <c r="T120" s="476"/>
      <c r="U120" s="564">
        <v>2021</v>
      </c>
      <c r="V120" s="80"/>
      <c r="W120" s="3" t="s">
        <v>192</v>
      </c>
      <c r="X120" s="893" t="s">
        <v>313</v>
      </c>
      <c r="Y120" s="140">
        <v>0.56000000000000005</v>
      </c>
      <c r="Z120" s="227">
        <v>0.37</v>
      </c>
    </row>
    <row r="121" spans="1:26" x14ac:dyDescent="0.2">
      <c r="A121" s="1057"/>
      <c r="B121" s="328">
        <v>45488</v>
      </c>
      <c r="C121" s="432" t="str">
        <f t="shared" si="21"/>
        <v>(月)</v>
      </c>
      <c r="D121" s="531" t="s">
        <v>400</v>
      </c>
      <c r="E121" s="474">
        <v>3.5</v>
      </c>
      <c r="F121" s="475">
        <v>24.3</v>
      </c>
      <c r="G121" s="11"/>
      <c r="H121" s="225"/>
      <c r="I121" s="12"/>
      <c r="J121" s="223"/>
      <c r="K121" s="11"/>
      <c r="L121" s="223"/>
      <c r="M121" s="12"/>
      <c r="N121" s="225"/>
      <c r="O121" s="224"/>
      <c r="P121" s="224"/>
      <c r="Q121" s="532"/>
      <c r="R121" s="478"/>
      <c r="S121" s="533"/>
      <c r="T121" s="476"/>
      <c r="U121" s="564">
        <v>891</v>
      </c>
      <c r="V121" s="80"/>
      <c r="W121" s="3" t="s">
        <v>14</v>
      </c>
      <c r="X121" s="893" t="s">
        <v>313</v>
      </c>
      <c r="Y121" s="138">
        <v>2.9</v>
      </c>
      <c r="Z121" s="228">
        <v>2.5</v>
      </c>
    </row>
    <row r="122" spans="1:26" x14ac:dyDescent="0.2">
      <c r="A122" s="1057"/>
      <c r="B122" s="328">
        <v>45489</v>
      </c>
      <c r="C122" s="432" t="str">
        <f t="shared" si="21"/>
        <v>(火)</v>
      </c>
      <c r="D122" s="531" t="s">
        <v>401</v>
      </c>
      <c r="E122" s="474">
        <v>30</v>
      </c>
      <c r="F122" s="475">
        <v>25.3</v>
      </c>
      <c r="G122" s="11">
        <v>23.3</v>
      </c>
      <c r="H122" s="225">
        <v>23.2</v>
      </c>
      <c r="I122" s="12">
        <v>5.0999999999999996</v>
      </c>
      <c r="J122" s="223">
        <v>4.5999999999999996</v>
      </c>
      <c r="K122" s="11">
        <v>7.5</v>
      </c>
      <c r="L122" s="223">
        <v>7.5</v>
      </c>
      <c r="M122" s="12">
        <v>34.299999999999997</v>
      </c>
      <c r="N122" s="225">
        <v>33.799999999999997</v>
      </c>
      <c r="O122" s="224">
        <v>86.8</v>
      </c>
      <c r="P122" s="224">
        <v>122.5</v>
      </c>
      <c r="Q122" s="532">
        <v>33.799999999999997</v>
      </c>
      <c r="R122" s="478">
        <v>270</v>
      </c>
      <c r="S122" s="533">
        <v>0.36</v>
      </c>
      <c r="T122" s="476"/>
      <c r="U122" s="564">
        <v>1425</v>
      </c>
      <c r="V122" s="80"/>
      <c r="W122" s="3" t="s">
        <v>15</v>
      </c>
      <c r="X122" s="893" t="s">
        <v>313</v>
      </c>
      <c r="Y122" s="138">
        <v>1</v>
      </c>
      <c r="Z122" s="228">
        <v>0.8</v>
      </c>
    </row>
    <row r="123" spans="1:26" x14ac:dyDescent="0.2">
      <c r="A123" s="1057"/>
      <c r="B123" s="328">
        <v>45490</v>
      </c>
      <c r="C123" s="432" t="str">
        <f t="shared" si="21"/>
        <v>(水)</v>
      </c>
      <c r="D123" s="531" t="s">
        <v>401</v>
      </c>
      <c r="E123" s="474">
        <v>3</v>
      </c>
      <c r="F123" s="475">
        <v>24.1</v>
      </c>
      <c r="G123" s="11">
        <v>23.3</v>
      </c>
      <c r="H123" s="225">
        <v>23.3</v>
      </c>
      <c r="I123" s="12">
        <v>16.2</v>
      </c>
      <c r="J123" s="223">
        <v>4.7</v>
      </c>
      <c r="K123" s="11">
        <v>7.1</v>
      </c>
      <c r="L123" s="223">
        <v>7.1</v>
      </c>
      <c r="M123" s="12">
        <v>17.399999999999999</v>
      </c>
      <c r="N123" s="225">
        <v>18.899999999999999</v>
      </c>
      <c r="O123" s="224">
        <v>44.8</v>
      </c>
      <c r="P123" s="224">
        <v>63</v>
      </c>
      <c r="Q123" s="532">
        <v>21.1</v>
      </c>
      <c r="R123" s="478">
        <v>175</v>
      </c>
      <c r="S123" s="533">
        <v>0.43</v>
      </c>
      <c r="T123" s="476"/>
      <c r="U123" s="564">
        <v>3861</v>
      </c>
      <c r="V123" s="80"/>
      <c r="W123" s="3" t="s">
        <v>193</v>
      </c>
      <c r="X123" s="893" t="s">
        <v>313</v>
      </c>
      <c r="Y123" s="138">
        <v>7.8</v>
      </c>
      <c r="Z123" s="228">
        <v>7.3</v>
      </c>
    </row>
    <row r="124" spans="1:26" x14ac:dyDescent="0.2">
      <c r="A124" s="1057"/>
      <c r="B124" s="328">
        <v>45491</v>
      </c>
      <c r="C124" s="432" t="str">
        <f t="shared" si="21"/>
        <v>(木)</v>
      </c>
      <c r="D124" s="531" t="s">
        <v>400</v>
      </c>
      <c r="E124" s="474">
        <v>0</v>
      </c>
      <c r="F124" s="475">
        <v>29</v>
      </c>
      <c r="G124" s="11">
        <v>24.5</v>
      </c>
      <c r="H124" s="225">
        <v>24.4</v>
      </c>
      <c r="I124" s="12">
        <v>5.4</v>
      </c>
      <c r="J124" s="223">
        <v>3.1</v>
      </c>
      <c r="K124" s="11">
        <v>7.3</v>
      </c>
      <c r="L124" s="223">
        <v>7.3</v>
      </c>
      <c r="M124" s="12">
        <v>27.3</v>
      </c>
      <c r="N124" s="225">
        <v>26.9</v>
      </c>
      <c r="O124" s="224">
        <v>68.5</v>
      </c>
      <c r="P124" s="224">
        <v>91</v>
      </c>
      <c r="Q124" s="532">
        <v>25.1</v>
      </c>
      <c r="R124" s="478">
        <v>210</v>
      </c>
      <c r="S124" s="533">
        <v>0.3</v>
      </c>
      <c r="T124" s="476">
        <v>1.8</v>
      </c>
      <c r="U124" s="564">
        <v>1745</v>
      </c>
      <c r="V124" s="80"/>
      <c r="W124" s="3" t="s">
        <v>194</v>
      </c>
      <c r="X124" s="893" t="s">
        <v>313</v>
      </c>
      <c r="Y124" s="303" t="s">
        <v>411</v>
      </c>
      <c r="Z124" s="304" t="s">
        <v>411</v>
      </c>
    </row>
    <row r="125" spans="1:26" x14ac:dyDescent="0.2">
      <c r="A125" s="1057"/>
      <c r="B125" s="328">
        <v>45492</v>
      </c>
      <c r="C125" s="432" t="str">
        <f t="shared" si="21"/>
        <v>(金)</v>
      </c>
      <c r="D125" s="531" t="s">
        <v>401</v>
      </c>
      <c r="E125" s="474">
        <v>0</v>
      </c>
      <c r="F125" s="475">
        <v>30</v>
      </c>
      <c r="G125" s="11">
        <v>26.3</v>
      </c>
      <c r="H125" s="225">
        <v>26.4</v>
      </c>
      <c r="I125" s="12">
        <v>5.3</v>
      </c>
      <c r="J125" s="223">
        <v>5.4</v>
      </c>
      <c r="K125" s="11">
        <v>7.4</v>
      </c>
      <c r="L125" s="223">
        <v>7.5</v>
      </c>
      <c r="M125" s="12">
        <v>31.1</v>
      </c>
      <c r="N125" s="225">
        <v>32.4</v>
      </c>
      <c r="O125" s="224">
        <v>82</v>
      </c>
      <c r="P125" s="224">
        <v>108.3</v>
      </c>
      <c r="Q125" s="532">
        <v>29.9</v>
      </c>
      <c r="R125" s="478">
        <v>250</v>
      </c>
      <c r="S125" s="533">
        <v>0.31</v>
      </c>
      <c r="T125" s="476"/>
      <c r="U125" s="564">
        <v>983</v>
      </c>
      <c r="V125" s="80"/>
      <c r="W125" s="3" t="s">
        <v>280</v>
      </c>
      <c r="X125" s="893" t="s">
        <v>313</v>
      </c>
      <c r="Y125" s="140">
        <v>2.83</v>
      </c>
      <c r="Z125" s="229">
        <v>2.82</v>
      </c>
    </row>
    <row r="126" spans="1:26" x14ac:dyDescent="0.2">
      <c r="A126" s="1057"/>
      <c r="B126" s="328">
        <v>45493</v>
      </c>
      <c r="C126" s="432" t="str">
        <f t="shared" si="21"/>
        <v>(土)</v>
      </c>
      <c r="D126" s="531" t="s">
        <v>400</v>
      </c>
      <c r="E126" s="474">
        <v>0.5</v>
      </c>
      <c r="F126" s="475">
        <v>32.6</v>
      </c>
      <c r="G126" s="11"/>
      <c r="H126" s="225"/>
      <c r="I126" s="12"/>
      <c r="J126" s="223"/>
      <c r="K126" s="11"/>
      <c r="L126" s="223"/>
      <c r="M126" s="12"/>
      <c r="N126" s="225"/>
      <c r="O126" s="224"/>
      <c r="P126" s="224"/>
      <c r="Q126" s="532"/>
      <c r="R126" s="478"/>
      <c r="S126" s="533"/>
      <c r="T126" s="476"/>
      <c r="U126" s="564">
        <v>988</v>
      </c>
      <c r="V126" s="80"/>
      <c r="W126" s="3" t="s">
        <v>195</v>
      </c>
      <c r="X126" s="893" t="s">
        <v>313</v>
      </c>
      <c r="Y126" s="140">
        <v>3.11</v>
      </c>
      <c r="Z126" s="229">
        <v>3.38</v>
      </c>
    </row>
    <row r="127" spans="1:26" x14ac:dyDescent="0.2">
      <c r="A127" s="1057"/>
      <c r="B127" s="328">
        <v>45494</v>
      </c>
      <c r="C127" s="432" t="str">
        <f t="shared" si="21"/>
        <v>(日)</v>
      </c>
      <c r="D127" s="531" t="s">
        <v>400</v>
      </c>
      <c r="E127" s="474">
        <v>8</v>
      </c>
      <c r="F127" s="475">
        <v>29</v>
      </c>
      <c r="G127" s="11"/>
      <c r="H127" s="225"/>
      <c r="I127" s="12"/>
      <c r="J127" s="223"/>
      <c r="K127" s="11"/>
      <c r="L127" s="223"/>
      <c r="M127" s="12"/>
      <c r="N127" s="225"/>
      <c r="O127" s="224"/>
      <c r="P127" s="224"/>
      <c r="Q127" s="532"/>
      <c r="R127" s="478"/>
      <c r="S127" s="533"/>
      <c r="T127" s="476"/>
      <c r="U127" s="564">
        <v>2972</v>
      </c>
      <c r="V127" s="80"/>
      <c r="W127" s="3" t="s">
        <v>196</v>
      </c>
      <c r="X127" s="893" t="s">
        <v>313</v>
      </c>
      <c r="Y127" s="140">
        <v>7.6999999999999999E-2</v>
      </c>
      <c r="Z127" s="229">
        <v>7.1999999999999995E-2</v>
      </c>
    </row>
    <row r="128" spans="1:26" x14ac:dyDescent="0.2">
      <c r="A128" s="1057"/>
      <c r="B128" s="328">
        <v>45495</v>
      </c>
      <c r="C128" s="432" t="str">
        <f t="shared" si="21"/>
        <v>(月)</v>
      </c>
      <c r="D128" s="531" t="s">
        <v>400</v>
      </c>
      <c r="E128" s="474">
        <v>0</v>
      </c>
      <c r="F128" s="475">
        <v>30</v>
      </c>
      <c r="G128" s="11">
        <v>27.4</v>
      </c>
      <c r="H128" s="225">
        <v>27.3</v>
      </c>
      <c r="I128" s="12">
        <v>4.5999999999999996</v>
      </c>
      <c r="J128" s="223">
        <v>3.1</v>
      </c>
      <c r="K128" s="11">
        <v>7.2</v>
      </c>
      <c r="L128" s="223">
        <v>7.3</v>
      </c>
      <c r="M128" s="12">
        <v>26.6</v>
      </c>
      <c r="N128" s="225">
        <v>25</v>
      </c>
      <c r="O128" s="224">
        <v>69.3</v>
      </c>
      <c r="P128" s="224">
        <v>90.2</v>
      </c>
      <c r="Q128" s="532">
        <v>22.5</v>
      </c>
      <c r="R128" s="478">
        <v>203</v>
      </c>
      <c r="S128" s="533">
        <v>0.44</v>
      </c>
      <c r="T128" s="476"/>
      <c r="U128" s="564">
        <v>1723</v>
      </c>
      <c r="V128" s="80"/>
      <c r="W128" s="3" t="s">
        <v>197</v>
      </c>
      <c r="X128" s="893" t="s">
        <v>313</v>
      </c>
      <c r="Y128" s="138">
        <v>24.4</v>
      </c>
      <c r="Z128" s="228">
        <v>24.1</v>
      </c>
    </row>
    <row r="129" spans="1:26" x14ac:dyDescent="0.2">
      <c r="A129" s="1057"/>
      <c r="B129" s="328">
        <v>45496</v>
      </c>
      <c r="C129" s="432" t="str">
        <f t="shared" si="21"/>
        <v>(火)</v>
      </c>
      <c r="D129" s="531" t="s">
        <v>400</v>
      </c>
      <c r="E129" s="474">
        <v>0</v>
      </c>
      <c r="F129" s="475">
        <v>30.4</v>
      </c>
      <c r="G129" s="11">
        <v>27.9</v>
      </c>
      <c r="H129" s="225">
        <v>27.9</v>
      </c>
      <c r="I129" s="12">
        <v>4.3</v>
      </c>
      <c r="J129" s="223">
        <v>3.3</v>
      </c>
      <c r="K129" s="11">
        <v>7.33</v>
      </c>
      <c r="L129" s="223">
        <v>7.44</v>
      </c>
      <c r="M129" s="12">
        <v>31.1</v>
      </c>
      <c r="N129" s="225">
        <v>31.1</v>
      </c>
      <c r="O129" s="224">
        <v>86.3</v>
      </c>
      <c r="P129" s="224">
        <v>112.1</v>
      </c>
      <c r="Q129" s="532">
        <v>26.5</v>
      </c>
      <c r="R129" s="478">
        <v>247</v>
      </c>
      <c r="S129" s="533">
        <v>0.45</v>
      </c>
      <c r="T129" s="476"/>
      <c r="U129" s="564">
        <v>954</v>
      </c>
      <c r="V129" s="80"/>
      <c r="W129" s="3" t="s">
        <v>17</v>
      </c>
      <c r="X129" s="893" t="s">
        <v>313</v>
      </c>
      <c r="Y129" s="138">
        <v>29.3</v>
      </c>
      <c r="Z129" s="228">
        <v>29.1</v>
      </c>
    </row>
    <row r="130" spans="1:26" x14ac:dyDescent="0.2">
      <c r="A130" s="1057"/>
      <c r="B130" s="328">
        <v>45497</v>
      </c>
      <c r="C130" s="432" t="str">
        <f t="shared" si="21"/>
        <v>(水)</v>
      </c>
      <c r="D130" s="531" t="s">
        <v>400</v>
      </c>
      <c r="E130" s="474">
        <v>0</v>
      </c>
      <c r="F130" s="475">
        <v>33.4</v>
      </c>
      <c r="G130" s="11">
        <v>28.3</v>
      </c>
      <c r="H130" s="225">
        <v>28.3</v>
      </c>
      <c r="I130" s="12">
        <v>4.3</v>
      </c>
      <c r="J130" s="223">
        <v>3.9</v>
      </c>
      <c r="K130" s="11">
        <v>7.4</v>
      </c>
      <c r="L130" s="223">
        <v>7.5</v>
      </c>
      <c r="M130" s="12">
        <v>33.9</v>
      </c>
      <c r="N130" s="225">
        <v>35.799999999999997</v>
      </c>
      <c r="O130" s="224">
        <v>92.9</v>
      </c>
      <c r="P130" s="224">
        <v>118.3</v>
      </c>
      <c r="Q130" s="532">
        <v>32.299999999999997</v>
      </c>
      <c r="R130" s="478">
        <v>262</v>
      </c>
      <c r="S130" s="533">
        <v>0.37</v>
      </c>
      <c r="T130" s="476"/>
      <c r="U130" s="564">
        <v>961</v>
      </c>
      <c r="V130" s="80"/>
      <c r="W130" s="3" t="s">
        <v>198</v>
      </c>
      <c r="X130" s="893" t="s">
        <v>184</v>
      </c>
      <c r="Y130" s="276">
        <v>8</v>
      </c>
      <c r="Z130" s="288">
        <v>7</v>
      </c>
    </row>
    <row r="131" spans="1:26" x14ac:dyDescent="0.2">
      <c r="A131" s="1057"/>
      <c r="B131" s="328">
        <v>45498</v>
      </c>
      <c r="C131" s="432" t="str">
        <f t="shared" si="21"/>
        <v>(木)</v>
      </c>
      <c r="D131" s="531" t="s">
        <v>400</v>
      </c>
      <c r="E131" s="474">
        <v>0</v>
      </c>
      <c r="F131" s="475">
        <v>30.2</v>
      </c>
      <c r="G131" s="11">
        <v>27.8</v>
      </c>
      <c r="H131" s="225">
        <v>27.8</v>
      </c>
      <c r="I131" s="12">
        <v>4.2</v>
      </c>
      <c r="J131" s="223">
        <v>3.4</v>
      </c>
      <c r="K131" s="11">
        <v>7.4</v>
      </c>
      <c r="L131" s="223">
        <v>7.4</v>
      </c>
      <c r="M131" s="12">
        <v>34.4</v>
      </c>
      <c r="N131" s="225">
        <v>36.799999999999997</v>
      </c>
      <c r="O131" s="224">
        <v>93.7</v>
      </c>
      <c r="P131" s="224">
        <v>123.3</v>
      </c>
      <c r="Q131" s="532">
        <v>31</v>
      </c>
      <c r="R131" s="478">
        <v>259</v>
      </c>
      <c r="S131" s="533">
        <v>0.4</v>
      </c>
      <c r="T131" s="476">
        <v>2.72</v>
      </c>
      <c r="U131" s="564">
        <v>987</v>
      </c>
      <c r="V131" s="80"/>
      <c r="W131" s="3" t="s">
        <v>199</v>
      </c>
      <c r="X131" s="893" t="s">
        <v>313</v>
      </c>
      <c r="Y131" s="276">
        <v>7</v>
      </c>
      <c r="Z131" s="288">
        <v>4</v>
      </c>
    </row>
    <row r="132" spans="1:26" x14ac:dyDescent="0.2">
      <c r="A132" s="1057"/>
      <c r="B132" s="328">
        <v>45499</v>
      </c>
      <c r="C132" s="432" t="str">
        <f t="shared" si="21"/>
        <v>(金)</v>
      </c>
      <c r="D132" s="531" t="s">
        <v>400</v>
      </c>
      <c r="E132" s="474">
        <v>0.5</v>
      </c>
      <c r="F132" s="475">
        <v>30.2</v>
      </c>
      <c r="G132" s="11">
        <v>28.2</v>
      </c>
      <c r="H132" s="225">
        <v>28</v>
      </c>
      <c r="I132" s="12">
        <v>3.5</v>
      </c>
      <c r="J132" s="223">
        <v>3.2</v>
      </c>
      <c r="K132" s="11">
        <v>7.4</v>
      </c>
      <c r="L132" s="223">
        <v>7.5</v>
      </c>
      <c r="M132" s="12">
        <v>35</v>
      </c>
      <c r="N132" s="225">
        <v>38</v>
      </c>
      <c r="O132" s="224">
        <v>95</v>
      </c>
      <c r="P132" s="224">
        <v>124.1</v>
      </c>
      <c r="Q132" s="532">
        <v>33.299999999999997</v>
      </c>
      <c r="R132" s="478">
        <v>261</v>
      </c>
      <c r="S132" s="533">
        <v>0.41</v>
      </c>
      <c r="T132" s="476"/>
      <c r="U132" s="564">
        <v>999</v>
      </c>
      <c r="V132" s="80"/>
      <c r="W132" s="3"/>
      <c r="X132" s="893"/>
      <c r="Y132" s="290"/>
      <c r="Z132" s="289"/>
    </row>
    <row r="133" spans="1:26" x14ac:dyDescent="0.2">
      <c r="A133" s="1057"/>
      <c r="B133" s="328">
        <v>45500</v>
      </c>
      <c r="C133" s="432" t="str">
        <f t="shared" si="21"/>
        <v>(土)</v>
      </c>
      <c r="D133" s="531" t="s">
        <v>400</v>
      </c>
      <c r="E133" s="474">
        <v>0</v>
      </c>
      <c r="F133" s="475">
        <v>30.3</v>
      </c>
      <c r="G133" s="11"/>
      <c r="H133" s="225"/>
      <c r="I133" s="12"/>
      <c r="J133" s="223"/>
      <c r="K133" s="11"/>
      <c r="L133" s="223"/>
      <c r="M133" s="12"/>
      <c r="N133" s="225"/>
      <c r="O133" s="224"/>
      <c r="P133" s="224"/>
      <c r="Q133" s="532"/>
      <c r="R133" s="478"/>
      <c r="S133" s="533"/>
      <c r="T133" s="476"/>
      <c r="U133" s="564">
        <v>982</v>
      </c>
      <c r="V133" s="80"/>
      <c r="W133" s="3"/>
      <c r="X133" s="893"/>
      <c r="Y133" s="290"/>
      <c r="Z133" s="289"/>
    </row>
    <row r="134" spans="1:26" x14ac:dyDescent="0.2">
      <c r="A134" s="1057"/>
      <c r="B134" s="328">
        <v>45501</v>
      </c>
      <c r="C134" s="432" t="str">
        <f t="shared" si="21"/>
        <v>(日)</v>
      </c>
      <c r="D134" s="531" t="s">
        <v>400</v>
      </c>
      <c r="E134" s="474">
        <v>0</v>
      </c>
      <c r="F134" s="475">
        <v>30.6</v>
      </c>
      <c r="G134" s="11"/>
      <c r="H134" s="225"/>
      <c r="I134" s="12"/>
      <c r="J134" s="223"/>
      <c r="K134" s="11"/>
      <c r="L134" s="223"/>
      <c r="M134" s="12"/>
      <c r="N134" s="225"/>
      <c r="O134" s="224"/>
      <c r="P134" s="224"/>
      <c r="Q134" s="532"/>
      <c r="R134" s="478"/>
      <c r="S134" s="533"/>
      <c r="T134" s="476"/>
      <c r="U134" s="564">
        <v>979</v>
      </c>
      <c r="V134" s="80"/>
      <c r="W134" s="291"/>
      <c r="X134" s="344"/>
      <c r="Y134" s="293"/>
      <c r="Z134" s="292"/>
    </row>
    <row r="135" spans="1:26" x14ac:dyDescent="0.2">
      <c r="A135" s="1057"/>
      <c r="B135" s="328">
        <v>45502</v>
      </c>
      <c r="C135" s="432" t="str">
        <f t="shared" si="21"/>
        <v>(月)</v>
      </c>
      <c r="D135" s="531" t="s">
        <v>400</v>
      </c>
      <c r="E135" s="474">
        <v>0</v>
      </c>
      <c r="F135" s="475">
        <v>33.1</v>
      </c>
      <c r="G135" s="11">
        <v>28.3</v>
      </c>
      <c r="H135" s="225">
        <v>28.4</v>
      </c>
      <c r="I135" s="12">
        <v>3.5</v>
      </c>
      <c r="J135" s="223">
        <v>3.7</v>
      </c>
      <c r="K135" s="11">
        <v>7.5</v>
      </c>
      <c r="L135" s="223">
        <v>7.6</v>
      </c>
      <c r="M135" s="12">
        <v>37.700000000000003</v>
      </c>
      <c r="N135" s="225">
        <v>37.700000000000003</v>
      </c>
      <c r="O135" s="224">
        <v>94.7</v>
      </c>
      <c r="P135" s="224">
        <v>123.1</v>
      </c>
      <c r="Q135" s="532">
        <v>35.4</v>
      </c>
      <c r="R135" s="478">
        <v>270</v>
      </c>
      <c r="S135" s="533">
        <v>0.43</v>
      </c>
      <c r="T135" s="476"/>
      <c r="U135" s="564">
        <v>1002</v>
      </c>
      <c r="V135" s="80"/>
      <c r="W135" s="9" t="s">
        <v>23</v>
      </c>
      <c r="X135" s="82" t="s">
        <v>24</v>
      </c>
      <c r="Y135" s="1" t="s">
        <v>24</v>
      </c>
      <c r="Z135" s="333" t="s">
        <v>24</v>
      </c>
    </row>
    <row r="136" spans="1:26" x14ac:dyDescent="0.2">
      <c r="A136" s="1057"/>
      <c r="B136" s="328">
        <v>45503</v>
      </c>
      <c r="C136" s="432" t="str">
        <f t="shared" si="21"/>
        <v>(火)</v>
      </c>
      <c r="D136" s="531" t="s">
        <v>400</v>
      </c>
      <c r="E136" s="474">
        <v>6</v>
      </c>
      <c r="F136" s="475">
        <v>32.6</v>
      </c>
      <c r="G136" s="11">
        <v>28.6</v>
      </c>
      <c r="H136" s="225">
        <v>28.4</v>
      </c>
      <c r="I136" s="12">
        <v>4.2</v>
      </c>
      <c r="J136" s="223">
        <v>3.8</v>
      </c>
      <c r="K136" s="11">
        <v>7.5</v>
      </c>
      <c r="L136" s="223">
        <v>7.6</v>
      </c>
      <c r="M136" s="12">
        <v>38.200000000000003</v>
      </c>
      <c r="N136" s="225">
        <v>42.2</v>
      </c>
      <c r="O136" s="224">
        <v>95.7</v>
      </c>
      <c r="P136" s="224">
        <v>127.1</v>
      </c>
      <c r="Q136" s="532">
        <v>35.799999999999997</v>
      </c>
      <c r="R136" s="478">
        <v>281</v>
      </c>
      <c r="S136" s="533">
        <v>0.43</v>
      </c>
      <c r="T136" s="476"/>
      <c r="U136" s="564">
        <v>1003</v>
      </c>
      <c r="V136" s="80"/>
      <c r="W136" s="719" t="s">
        <v>303</v>
      </c>
      <c r="X136" s="720"/>
      <c r="Y136" s="720"/>
      <c r="Z136" s="721"/>
    </row>
    <row r="137" spans="1:26" x14ac:dyDescent="0.2">
      <c r="A137" s="1057"/>
      <c r="B137" s="328">
        <v>45504</v>
      </c>
      <c r="C137" s="432" t="str">
        <f t="shared" si="21"/>
        <v>(水)</v>
      </c>
      <c r="D137" s="544" t="s">
        <v>401</v>
      </c>
      <c r="E137" s="497">
        <v>1</v>
      </c>
      <c r="F137" s="535">
        <v>29.2</v>
      </c>
      <c r="G137" s="366">
        <v>26.8</v>
      </c>
      <c r="H137" s="300">
        <v>26.7</v>
      </c>
      <c r="I137" s="537">
        <v>7.1</v>
      </c>
      <c r="J137" s="536">
        <v>4.8</v>
      </c>
      <c r="K137" s="366">
        <v>7.4</v>
      </c>
      <c r="L137" s="300">
        <v>7.4</v>
      </c>
      <c r="M137" s="537">
        <v>30.2</v>
      </c>
      <c r="N137" s="536">
        <v>31</v>
      </c>
      <c r="O137" s="538">
        <v>79.5</v>
      </c>
      <c r="P137" s="538">
        <v>105.5</v>
      </c>
      <c r="Q137" s="539">
        <v>33.1</v>
      </c>
      <c r="R137" s="540">
        <v>205</v>
      </c>
      <c r="S137" s="541">
        <v>0.42</v>
      </c>
      <c r="T137" s="742"/>
      <c r="U137" s="517">
        <v>1001</v>
      </c>
      <c r="V137" s="80"/>
      <c r="W137" s="722"/>
      <c r="X137" s="892"/>
      <c r="Y137" s="723"/>
      <c r="Z137" s="724"/>
    </row>
    <row r="138" spans="1:26" s="1" customFormat="1" ht="13.5" customHeight="1" x14ac:dyDescent="0.2">
      <c r="A138" s="1057"/>
      <c r="B138" s="1043" t="s">
        <v>239</v>
      </c>
      <c r="C138" s="1043"/>
      <c r="D138" s="479"/>
      <c r="E138" s="464">
        <f>MAX(E107:E137)</f>
        <v>30</v>
      </c>
      <c r="F138" s="480">
        <f t="shared" ref="F138:U138" si="22">IF(COUNT(F107:F137)=0,"",MAX(F107:F137))</f>
        <v>33.6</v>
      </c>
      <c r="G138" s="10">
        <f t="shared" si="22"/>
        <v>28.6</v>
      </c>
      <c r="H138" s="222">
        <f t="shared" si="22"/>
        <v>28.4</v>
      </c>
      <c r="I138" s="466">
        <f t="shared" si="22"/>
        <v>16.2</v>
      </c>
      <c r="J138" s="467">
        <f t="shared" si="22"/>
        <v>5.4</v>
      </c>
      <c r="K138" s="10">
        <f t="shared" si="22"/>
        <v>7.7</v>
      </c>
      <c r="L138" s="222">
        <f t="shared" si="22"/>
        <v>7.8</v>
      </c>
      <c r="M138" s="466">
        <f t="shared" si="22"/>
        <v>38.200000000000003</v>
      </c>
      <c r="N138" s="467">
        <f t="shared" si="22"/>
        <v>42.2</v>
      </c>
      <c r="O138" s="468">
        <f t="shared" si="22"/>
        <v>95.7</v>
      </c>
      <c r="P138" s="468">
        <f t="shared" si="22"/>
        <v>127.1</v>
      </c>
      <c r="Q138" s="518">
        <f t="shared" si="22"/>
        <v>39.700000000000003</v>
      </c>
      <c r="R138" s="484">
        <f t="shared" si="22"/>
        <v>288</v>
      </c>
      <c r="S138" s="485">
        <f t="shared" si="22"/>
        <v>0.45</v>
      </c>
      <c r="T138" s="485">
        <f t="shared" ref="T138" si="23">IF(COUNT(T107:T137)=0,"",MAX(T107:T137))</f>
        <v>3.38</v>
      </c>
      <c r="U138" s="486">
        <f t="shared" si="22"/>
        <v>4010</v>
      </c>
      <c r="V138" s="80"/>
      <c r="W138" s="722"/>
      <c r="X138" s="892"/>
      <c r="Y138" s="723"/>
      <c r="Z138" s="724"/>
    </row>
    <row r="139" spans="1:26" s="1" customFormat="1" ht="13.5" customHeight="1" x14ac:dyDescent="0.2">
      <c r="A139" s="1057"/>
      <c r="B139" s="1044" t="s">
        <v>240</v>
      </c>
      <c r="C139" s="1044"/>
      <c r="D139" s="233"/>
      <c r="E139" s="234"/>
      <c r="F139" s="487">
        <f t="shared" ref="F139:S139" si="24">IF(COUNT(F107:F137)=0,"",MIN(F107:F137))</f>
        <v>24.1</v>
      </c>
      <c r="G139" s="11">
        <f t="shared" si="24"/>
        <v>23.2</v>
      </c>
      <c r="H139" s="223">
        <f t="shared" si="24"/>
        <v>23.2</v>
      </c>
      <c r="I139" s="12">
        <f t="shared" si="24"/>
        <v>3.5</v>
      </c>
      <c r="J139" s="225">
        <f t="shared" si="24"/>
        <v>3.1</v>
      </c>
      <c r="K139" s="11">
        <f t="shared" si="24"/>
        <v>7.1</v>
      </c>
      <c r="L139" s="223">
        <f t="shared" si="24"/>
        <v>7.1</v>
      </c>
      <c r="M139" s="12">
        <f t="shared" si="24"/>
        <v>17.399999999999999</v>
      </c>
      <c r="N139" s="225">
        <f t="shared" si="24"/>
        <v>18.899999999999999</v>
      </c>
      <c r="O139" s="224">
        <f t="shared" si="24"/>
        <v>44.8</v>
      </c>
      <c r="P139" s="224">
        <f t="shared" si="24"/>
        <v>63</v>
      </c>
      <c r="Q139" s="490">
        <f t="shared" si="24"/>
        <v>21.1</v>
      </c>
      <c r="R139" s="491">
        <f t="shared" si="24"/>
        <v>175</v>
      </c>
      <c r="S139" s="492">
        <f t="shared" si="24"/>
        <v>0.3</v>
      </c>
      <c r="T139" s="492">
        <f t="shared" ref="T139" si="25">IF(COUNT(T107:T137)=0,"",MIN(T107:T137))</f>
        <v>1.8</v>
      </c>
      <c r="U139" s="493"/>
      <c r="V139" s="80"/>
      <c r="W139" s="722"/>
      <c r="X139" s="892"/>
      <c r="Y139" s="723"/>
      <c r="Z139" s="724"/>
    </row>
    <row r="140" spans="1:26" s="1" customFormat="1" ht="13.5" customHeight="1" x14ac:dyDescent="0.2">
      <c r="A140" s="1057"/>
      <c r="B140" s="1044" t="s">
        <v>241</v>
      </c>
      <c r="C140" s="1044"/>
      <c r="D140" s="233"/>
      <c r="E140" s="235"/>
      <c r="F140" s="494">
        <f t="shared" ref="F140:S140" si="26">IF(COUNT(F107:F137)=0,"",AVERAGE(F107:F137))</f>
        <v>29.280645161290327</v>
      </c>
      <c r="G140" s="309">
        <f t="shared" si="26"/>
        <v>26.109090909090909</v>
      </c>
      <c r="H140" s="510">
        <f t="shared" si="26"/>
        <v>26.054545454545451</v>
      </c>
      <c r="I140" s="511">
        <f t="shared" si="26"/>
        <v>5.2363636363636354</v>
      </c>
      <c r="J140" s="512">
        <f t="shared" si="26"/>
        <v>3.9818181818181828</v>
      </c>
      <c r="K140" s="309">
        <f t="shared" si="26"/>
        <v>7.4695454545454547</v>
      </c>
      <c r="L140" s="510">
        <f t="shared" si="26"/>
        <v>7.5427272727272729</v>
      </c>
      <c r="M140" s="511">
        <f t="shared" si="26"/>
        <v>32.609090909090916</v>
      </c>
      <c r="N140" s="512">
        <f t="shared" si="26"/>
        <v>33.536363636363632</v>
      </c>
      <c r="O140" s="513">
        <f t="shared" si="26"/>
        <v>85.409090909090907</v>
      </c>
      <c r="P140" s="513">
        <f t="shared" si="26"/>
        <v>114.65909090909089</v>
      </c>
      <c r="Q140" s="520">
        <f t="shared" si="26"/>
        <v>32.368181818181817</v>
      </c>
      <c r="R140" s="521">
        <f t="shared" si="26"/>
        <v>255.27272727272728</v>
      </c>
      <c r="S140" s="522">
        <f t="shared" si="26"/>
        <v>0.38181818181818183</v>
      </c>
      <c r="T140" s="522">
        <f t="shared" ref="T140" si="27">IF(COUNT(T107:T137)=0,"",AVERAGE(T107:T137))</f>
        <v>2.665</v>
      </c>
      <c r="U140" s="523"/>
      <c r="V140" s="80"/>
      <c r="W140" s="722"/>
      <c r="X140" s="892"/>
      <c r="Y140" s="723"/>
      <c r="Z140" s="724"/>
    </row>
    <row r="141" spans="1:26" s="1" customFormat="1" ht="13.5" customHeight="1" x14ac:dyDescent="0.2">
      <c r="A141" s="1057"/>
      <c r="B141" s="1045" t="s">
        <v>242</v>
      </c>
      <c r="C141" s="1045"/>
      <c r="D141" s="496"/>
      <c r="E141" s="497">
        <f>SUM(E107:E137)</f>
        <v>67.5</v>
      </c>
      <c r="F141" s="236"/>
      <c r="G141" s="236"/>
      <c r="H141" s="388"/>
      <c r="I141" s="236"/>
      <c r="J141" s="388"/>
      <c r="K141" s="499"/>
      <c r="L141" s="500"/>
      <c r="M141" s="524"/>
      <c r="N141" s="525"/>
      <c r="O141" s="526"/>
      <c r="P141" s="526"/>
      <c r="Q141" s="527"/>
      <c r="R141" s="238"/>
      <c r="S141" s="239"/>
      <c r="T141" s="741"/>
      <c r="U141" s="734">
        <f>SUM(U107:U137)</f>
        <v>41702</v>
      </c>
      <c r="V141" s="80"/>
      <c r="W141" s="588"/>
      <c r="X141" s="895"/>
      <c r="Y141" s="589"/>
      <c r="Z141" s="332"/>
    </row>
    <row r="142" spans="1:26" ht="13.5" customHeight="1" x14ac:dyDescent="0.2">
      <c r="A142" s="1102" t="s">
        <v>215</v>
      </c>
      <c r="B142" s="327">
        <v>45505</v>
      </c>
      <c r="C142" s="431" t="str">
        <f>IF(B142="","",IF(WEEKDAY(B142)=1,"(日)",IF(WEEKDAY(B142)=2,"(月)",IF(WEEKDAY(B142)=3,"(火)",IF(WEEKDAY(B142)=4,"(水)",IF(WEEKDAY(B142)=5,"(木)",IF(WEEKDAY(B142)=6,"(金)","(土)")))))))</f>
        <v>(木)</v>
      </c>
      <c r="D142" s="529" t="s">
        <v>400</v>
      </c>
      <c r="E142" s="464">
        <v>0</v>
      </c>
      <c r="F142" s="465">
        <v>29</v>
      </c>
      <c r="G142" s="10">
        <v>27.4</v>
      </c>
      <c r="H142" s="467">
        <v>27.3</v>
      </c>
      <c r="I142" s="466">
        <v>5.2</v>
      </c>
      <c r="J142" s="222">
        <v>3.7</v>
      </c>
      <c r="K142" s="10">
        <v>7.5</v>
      </c>
      <c r="L142" s="222">
        <v>7.6</v>
      </c>
      <c r="M142" s="466">
        <v>34.200000000000003</v>
      </c>
      <c r="N142" s="467">
        <v>32.799999999999997</v>
      </c>
      <c r="O142" s="468">
        <v>88.5</v>
      </c>
      <c r="P142" s="468">
        <v>113.1</v>
      </c>
      <c r="Q142" s="518">
        <v>26.9</v>
      </c>
      <c r="R142" s="472">
        <v>251</v>
      </c>
      <c r="S142" s="530">
        <v>0.38</v>
      </c>
      <c r="T142" s="470">
        <v>2.2799999999999998</v>
      </c>
      <c r="U142" s="731">
        <v>1005</v>
      </c>
      <c r="V142" s="80"/>
      <c r="W142" s="395" t="s">
        <v>286</v>
      </c>
      <c r="X142" s="396"/>
      <c r="Y142" s="397">
        <v>45505</v>
      </c>
      <c r="Z142" s="398"/>
    </row>
    <row r="143" spans="1:26" x14ac:dyDescent="0.2">
      <c r="A143" s="1102"/>
      <c r="B143" s="328">
        <v>45506</v>
      </c>
      <c r="C143" s="432" t="str">
        <f t="shared" ref="C143:C172" si="28">IF(B143="","",IF(WEEKDAY(B143)=1,"(日)",IF(WEEKDAY(B143)=2,"(月)",IF(WEEKDAY(B143)=3,"(火)",IF(WEEKDAY(B143)=4,"(水)",IF(WEEKDAY(B143)=5,"(木)",IF(WEEKDAY(B143)=6,"(金)","(土)")))))))</f>
        <v>(金)</v>
      </c>
      <c r="D143" s="531" t="s">
        <v>401</v>
      </c>
      <c r="E143" s="474">
        <v>0</v>
      </c>
      <c r="F143" s="475">
        <v>29</v>
      </c>
      <c r="G143" s="11">
        <v>27.6</v>
      </c>
      <c r="H143" s="225">
        <v>27.2</v>
      </c>
      <c r="I143" s="12">
        <v>4.0999999999999996</v>
      </c>
      <c r="J143" s="223">
        <v>3.7</v>
      </c>
      <c r="K143" s="11">
        <v>7.6</v>
      </c>
      <c r="L143" s="223">
        <v>7.6</v>
      </c>
      <c r="M143" s="12">
        <v>36.799999999999997</v>
      </c>
      <c r="N143" s="225">
        <v>36</v>
      </c>
      <c r="O143" s="224">
        <v>94.8</v>
      </c>
      <c r="P143" s="224">
        <v>121.3</v>
      </c>
      <c r="Q143" s="532">
        <v>35.5</v>
      </c>
      <c r="R143" s="478">
        <v>263</v>
      </c>
      <c r="S143" s="533">
        <v>0.34</v>
      </c>
      <c r="T143" s="476"/>
      <c r="U143" s="564">
        <v>983</v>
      </c>
      <c r="V143" s="80"/>
      <c r="W143" s="343" t="s">
        <v>2</v>
      </c>
      <c r="X143" s="344" t="s">
        <v>305</v>
      </c>
      <c r="Y143" s="370">
        <v>29</v>
      </c>
      <c r="Z143" s="348"/>
    </row>
    <row r="144" spans="1:26" x14ac:dyDescent="0.2">
      <c r="A144" s="1102"/>
      <c r="B144" s="328">
        <v>45507</v>
      </c>
      <c r="C144" s="432" t="str">
        <f t="shared" si="28"/>
        <v>(土)</v>
      </c>
      <c r="D144" s="531" t="s">
        <v>400</v>
      </c>
      <c r="E144" s="474">
        <v>0</v>
      </c>
      <c r="F144" s="475">
        <v>29.6</v>
      </c>
      <c r="G144" s="11"/>
      <c r="H144" s="225"/>
      <c r="I144" s="12"/>
      <c r="J144" s="223"/>
      <c r="K144" s="11"/>
      <c r="L144" s="223"/>
      <c r="M144" s="12"/>
      <c r="N144" s="225"/>
      <c r="O144" s="224"/>
      <c r="P144" s="224"/>
      <c r="Q144" s="532"/>
      <c r="R144" s="478"/>
      <c r="S144" s="533"/>
      <c r="T144" s="476"/>
      <c r="U144" s="564">
        <v>962</v>
      </c>
      <c r="V144" s="80"/>
      <c r="W144" s="4" t="s">
        <v>19</v>
      </c>
      <c r="X144" s="5" t="s">
        <v>20</v>
      </c>
      <c r="Y144" s="350" t="s">
        <v>21</v>
      </c>
      <c r="Z144" s="5" t="s">
        <v>22</v>
      </c>
    </row>
    <row r="145" spans="1:26" x14ac:dyDescent="0.2">
      <c r="A145" s="1102"/>
      <c r="B145" s="328">
        <v>45508</v>
      </c>
      <c r="C145" s="432" t="str">
        <f t="shared" si="28"/>
        <v>(日)</v>
      </c>
      <c r="D145" s="531" t="s">
        <v>400</v>
      </c>
      <c r="E145" s="474">
        <v>0</v>
      </c>
      <c r="F145" s="475">
        <v>30.2</v>
      </c>
      <c r="G145" s="11"/>
      <c r="H145" s="225"/>
      <c r="I145" s="12"/>
      <c r="J145" s="223"/>
      <c r="K145" s="11"/>
      <c r="L145" s="223"/>
      <c r="M145" s="12"/>
      <c r="N145" s="225"/>
      <c r="O145" s="224"/>
      <c r="P145" s="224"/>
      <c r="Q145" s="532"/>
      <c r="R145" s="478"/>
      <c r="S145" s="533"/>
      <c r="T145" s="476"/>
      <c r="U145" s="564">
        <v>956</v>
      </c>
      <c r="V145" s="80"/>
      <c r="W145" s="2" t="s">
        <v>182</v>
      </c>
      <c r="X145" s="396" t="s">
        <v>11</v>
      </c>
      <c r="Y145" s="351">
        <v>27.4</v>
      </c>
      <c r="Z145" s="222">
        <v>27.3</v>
      </c>
    </row>
    <row r="146" spans="1:26" x14ac:dyDescent="0.2">
      <c r="A146" s="1102"/>
      <c r="B146" s="328">
        <v>45509</v>
      </c>
      <c r="C146" s="432" t="str">
        <f t="shared" si="28"/>
        <v>(月)</v>
      </c>
      <c r="D146" s="531" t="s">
        <v>400</v>
      </c>
      <c r="E146" s="474">
        <v>0</v>
      </c>
      <c r="F146" s="475">
        <v>30.6</v>
      </c>
      <c r="G146" s="11">
        <v>27.7</v>
      </c>
      <c r="H146" s="225">
        <v>27.6</v>
      </c>
      <c r="I146" s="12">
        <v>4.3</v>
      </c>
      <c r="J146" s="223">
        <v>4</v>
      </c>
      <c r="K146" s="11">
        <v>7.6</v>
      </c>
      <c r="L146" s="223">
        <v>7.6</v>
      </c>
      <c r="M146" s="12">
        <v>37.9</v>
      </c>
      <c r="N146" s="225">
        <v>37.4</v>
      </c>
      <c r="O146" s="224">
        <v>97</v>
      </c>
      <c r="P146" s="224">
        <v>125.5</v>
      </c>
      <c r="Q146" s="532">
        <v>32.6</v>
      </c>
      <c r="R146" s="478">
        <v>273</v>
      </c>
      <c r="S146" s="533">
        <v>0.32</v>
      </c>
      <c r="T146" s="476"/>
      <c r="U146" s="564">
        <v>957</v>
      </c>
      <c r="V146" s="80"/>
      <c r="W146" s="3" t="s">
        <v>183</v>
      </c>
      <c r="X146" s="893" t="s">
        <v>184</v>
      </c>
      <c r="Y146" s="352">
        <v>5.2</v>
      </c>
      <c r="Z146" s="223">
        <v>3.7</v>
      </c>
    </row>
    <row r="147" spans="1:26" x14ac:dyDescent="0.2">
      <c r="A147" s="1102"/>
      <c r="B147" s="328">
        <v>45510</v>
      </c>
      <c r="C147" s="432" t="str">
        <f t="shared" si="28"/>
        <v>(火)</v>
      </c>
      <c r="D147" s="531" t="s">
        <v>400</v>
      </c>
      <c r="E147" s="474">
        <v>0</v>
      </c>
      <c r="F147" s="475">
        <v>29.9</v>
      </c>
      <c r="G147" s="11">
        <v>27.8</v>
      </c>
      <c r="H147" s="225">
        <v>27.5</v>
      </c>
      <c r="I147" s="12">
        <v>4.8</v>
      </c>
      <c r="J147" s="223">
        <v>4.0999999999999996</v>
      </c>
      <c r="K147" s="11">
        <v>7.6</v>
      </c>
      <c r="L147" s="223">
        <v>7.7</v>
      </c>
      <c r="M147" s="12">
        <v>37.5</v>
      </c>
      <c r="N147" s="225">
        <v>38</v>
      </c>
      <c r="O147" s="224">
        <v>98</v>
      </c>
      <c r="P147" s="224">
        <v>127.1</v>
      </c>
      <c r="Q147" s="532">
        <v>32.9</v>
      </c>
      <c r="R147" s="478">
        <v>260</v>
      </c>
      <c r="S147" s="533">
        <v>0.38</v>
      </c>
      <c r="T147" s="476"/>
      <c r="U147" s="564">
        <v>940</v>
      </c>
      <c r="V147" s="80"/>
      <c r="W147" s="3" t="s">
        <v>12</v>
      </c>
      <c r="X147" s="893"/>
      <c r="Y147" s="352">
        <v>7.5</v>
      </c>
      <c r="Z147" s="223">
        <v>7.6</v>
      </c>
    </row>
    <row r="148" spans="1:26" x14ac:dyDescent="0.2">
      <c r="A148" s="1102"/>
      <c r="B148" s="328">
        <v>45511</v>
      </c>
      <c r="C148" s="432" t="str">
        <f t="shared" si="28"/>
        <v>(水)</v>
      </c>
      <c r="D148" s="531" t="s">
        <v>401</v>
      </c>
      <c r="E148" s="474">
        <v>4</v>
      </c>
      <c r="F148" s="475">
        <v>28.8</v>
      </c>
      <c r="G148" s="11">
        <v>27.6</v>
      </c>
      <c r="H148" s="225">
        <v>27.5</v>
      </c>
      <c r="I148" s="12">
        <v>4.5999999999999996</v>
      </c>
      <c r="J148" s="223">
        <v>4.2</v>
      </c>
      <c r="K148" s="11">
        <v>7.6</v>
      </c>
      <c r="L148" s="223">
        <v>7.7</v>
      </c>
      <c r="M148" s="12">
        <v>38</v>
      </c>
      <c r="N148" s="225">
        <v>37.9</v>
      </c>
      <c r="O148" s="224">
        <v>97.5</v>
      </c>
      <c r="P148" s="224">
        <v>127.9</v>
      </c>
      <c r="Q148" s="532">
        <v>32.5</v>
      </c>
      <c r="R148" s="478">
        <v>279</v>
      </c>
      <c r="S148" s="533">
        <v>0.3</v>
      </c>
      <c r="T148" s="476"/>
      <c r="U148" s="564">
        <v>936</v>
      </c>
      <c r="V148" s="80"/>
      <c r="W148" s="3" t="s">
        <v>185</v>
      </c>
      <c r="X148" s="893" t="s">
        <v>13</v>
      </c>
      <c r="Y148" s="352">
        <v>34.200000000000003</v>
      </c>
      <c r="Z148" s="223">
        <v>32.799999999999997</v>
      </c>
    </row>
    <row r="149" spans="1:26" x14ac:dyDescent="0.2">
      <c r="A149" s="1102"/>
      <c r="B149" s="328">
        <v>45512</v>
      </c>
      <c r="C149" s="432" t="str">
        <f t="shared" si="28"/>
        <v>(木)</v>
      </c>
      <c r="D149" s="531" t="s">
        <v>400</v>
      </c>
      <c r="E149" s="474">
        <v>2.5</v>
      </c>
      <c r="F149" s="475">
        <v>29.4</v>
      </c>
      <c r="G149" s="11">
        <v>26.5</v>
      </c>
      <c r="H149" s="225">
        <v>26.6</v>
      </c>
      <c r="I149" s="12">
        <v>7.5</v>
      </c>
      <c r="J149" s="223">
        <v>5.4</v>
      </c>
      <c r="K149" s="11">
        <v>7.5</v>
      </c>
      <c r="L149" s="223">
        <v>7.6</v>
      </c>
      <c r="M149" s="12">
        <v>35.6</v>
      </c>
      <c r="N149" s="225">
        <v>34.700000000000003</v>
      </c>
      <c r="O149" s="224">
        <v>90.9</v>
      </c>
      <c r="P149" s="224">
        <v>116.1</v>
      </c>
      <c r="Q149" s="532">
        <v>30.7</v>
      </c>
      <c r="R149" s="478">
        <v>245</v>
      </c>
      <c r="S149" s="533">
        <v>0.35</v>
      </c>
      <c r="T149" s="476">
        <v>2.4700000000000002</v>
      </c>
      <c r="U149" s="564">
        <v>941</v>
      </c>
      <c r="V149" s="80"/>
      <c r="W149" s="3" t="s">
        <v>186</v>
      </c>
      <c r="X149" s="893" t="s">
        <v>313</v>
      </c>
      <c r="Y149" s="353">
        <v>91.7</v>
      </c>
      <c r="Z149" s="224">
        <v>88.5</v>
      </c>
    </row>
    <row r="150" spans="1:26" x14ac:dyDescent="0.2">
      <c r="A150" s="1102"/>
      <c r="B150" s="328">
        <v>45513</v>
      </c>
      <c r="C150" s="432" t="str">
        <f t="shared" si="28"/>
        <v>(金)</v>
      </c>
      <c r="D150" s="531" t="s">
        <v>400</v>
      </c>
      <c r="E150" s="474">
        <v>0</v>
      </c>
      <c r="F150" s="475">
        <v>30.3</v>
      </c>
      <c r="G150" s="11">
        <v>27.2</v>
      </c>
      <c r="H150" s="225">
        <v>27</v>
      </c>
      <c r="I150" s="12">
        <v>8</v>
      </c>
      <c r="J150" s="223">
        <v>6.1</v>
      </c>
      <c r="K150" s="11">
        <v>7.4</v>
      </c>
      <c r="L150" s="223">
        <v>7.5</v>
      </c>
      <c r="M150" s="12">
        <v>30</v>
      </c>
      <c r="N150" s="225">
        <v>29.2</v>
      </c>
      <c r="O150" s="224">
        <v>80.5</v>
      </c>
      <c r="P150" s="224">
        <v>103.3</v>
      </c>
      <c r="Q150" s="532">
        <v>24.1</v>
      </c>
      <c r="R150" s="478">
        <v>222</v>
      </c>
      <c r="S150" s="533">
        <v>0.4</v>
      </c>
      <c r="T150" s="476"/>
      <c r="U150" s="564">
        <v>935</v>
      </c>
      <c r="V150" s="80"/>
      <c r="W150" s="3" t="s">
        <v>187</v>
      </c>
      <c r="X150" s="893" t="s">
        <v>313</v>
      </c>
      <c r="Y150" s="353">
        <v>115.3</v>
      </c>
      <c r="Z150" s="224">
        <v>113.1</v>
      </c>
    </row>
    <row r="151" spans="1:26" x14ac:dyDescent="0.2">
      <c r="A151" s="1102"/>
      <c r="B151" s="328">
        <v>45514</v>
      </c>
      <c r="C151" s="432" t="str">
        <f t="shared" si="28"/>
        <v>(土)</v>
      </c>
      <c r="D151" s="531" t="s">
        <v>401</v>
      </c>
      <c r="E151" s="474">
        <v>0</v>
      </c>
      <c r="F151" s="475">
        <v>27.6</v>
      </c>
      <c r="G151" s="11"/>
      <c r="H151" s="225"/>
      <c r="I151" s="12"/>
      <c r="J151" s="223"/>
      <c r="K151" s="11"/>
      <c r="L151" s="223"/>
      <c r="M151" s="12"/>
      <c r="N151" s="225"/>
      <c r="O151" s="224"/>
      <c r="P151" s="224"/>
      <c r="Q151" s="532"/>
      <c r="R151" s="478"/>
      <c r="S151" s="533"/>
      <c r="T151" s="476"/>
      <c r="U151" s="564">
        <v>927</v>
      </c>
      <c r="V151" s="80"/>
      <c r="W151" s="3" t="s">
        <v>188</v>
      </c>
      <c r="X151" s="893" t="s">
        <v>313</v>
      </c>
      <c r="Y151" s="353">
        <v>74.400000000000006</v>
      </c>
      <c r="Z151" s="224">
        <v>72</v>
      </c>
    </row>
    <row r="152" spans="1:26" x14ac:dyDescent="0.2">
      <c r="A152" s="1102"/>
      <c r="B152" s="328">
        <v>45515</v>
      </c>
      <c r="C152" s="432" t="str">
        <f t="shared" si="28"/>
        <v>(日)</v>
      </c>
      <c r="D152" s="531" t="s">
        <v>400</v>
      </c>
      <c r="E152" s="474">
        <v>0</v>
      </c>
      <c r="F152" s="475">
        <v>32.200000000000003</v>
      </c>
      <c r="G152" s="11"/>
      <c r="H152" s="225"/>
      <c r="I152" s="12"/>
      <c r="J152" s="223"/>
      <c r="K152" s="11"/>
      <c r="L152" s="223"/>
      <c r="M152" s="12"/>
      <c r="N152" s="225"/>
      <c r="O152" s="224"/>
      <c r="P152" s="224"/>
      <c r="Q152" s="532"/>
      <c r="R152" s="478"/>
      <c r="S152" s="533"/>
      <c r="T152" s="476"/>
      <c r="U152" s="564">
        <v>919</v>
      </c>
      <c r="V152" s="80"/>
      <c r="W152" s="3" t="s">
        <v>189</v>
      </c>
      <c r="X152" s="893" t="s">
        <v>313</v>
      </c>
      <c r="Y152" s="353">
        <v>40.9</v>
      </c>
      <c r="Z152" s="224">
        <v>41.1</v>
      </c>
    </row>
    <row r="153" spans="1:26" x14ac:dyDescent="0.2">
      <c r="A153" s="1102"/>
      <c r="B153" s="328">
        <v>45516</v>
      </c>
      <c r="C153" s="432" t="str">
        <f t="shared" si="28"/>
        <v>(月)</v>
      </c>
      <c r="D153" s="531" t="s">
        <v>400</v>
      </c>
      <c r="E153" s="474">
        <v>0</v>
      </c>
      <c r="F153" s="475">
        <v>33.4</v>
      </c>
      <c r="G153" s="11"/>
      <c r="H153" s="225"/>
      <c r="I153" s="12"/>
      <c r="J153" s="223"/>
      <c r="K153" s="11"/>
      <c r="L153" s="223"/>
      <c r="M153" s="12"/>
      <c r="N153" s="225"/>
      <c r="O153" s="224"/>
      <c r="P153" s="224"/>
      <c r="Q153" s="532"/>
      <c r="R153" s="478"/>
      <c r="S153" s="533"/>
      <c r="T153" s="476"/>
      <c r="U153" s="564">
        <v>920</v>
      </c>
      <c r="V153" s="80"/>
      <c r="W153" s="3" t="s">
        <v>190</v>
      </c>
      <c r="X153" s="893" t="s">
        <v>313</v>
      </c>
      <c r="Y153" s="139">
        <v>27.6</v>
      </c>
      <c r="Z153" s="225">
        <v>26.9</v>
      </c>
    </row>
    <row r="154" spans="1:26" x14ac:dyDescent="0.2">
      <c r="A154" s="1102"/>
      <c r="B154" s="328">
        <v>45517</v>
      </c>
      <c r="C154" s="432" t="str">
        <f t="shared" si="28"/>
        <v>(火)</v>
      </c>
      <c r="D154" s="531" t="s">
        <v>400</v>
      </c>
      <c r="E154" s="474">
        <v>0</v>
      </c>
      <c r="F154" s="475">
        <v>33</v>
      </c>
      <c r="G154" s="11">
        <v>28</v>
      </c>
      <c r="H154" s="225">
        <v>27.9</v>
      </c>
      <c r="I154" s="12">
        <v>4.7</v>
      </c>
      <c r="J154" s="223">
        <v>4.5</v>
      </c>
      <c r="K154" s="11">
        <v>7.7</v>
      </c>
      <c r="L154" s="223">
        <v>7.8</v>
      </c>
      <c r="M154" s="12">
        <v>38.9</v>
      </c>
      <c r="N154" s="225">
        <v>38.700000000000003</v>
      </c>
      <c r="O154" s="224">
        <v>95.3</v>
      </c>
      <c r="P154" s="224">
        <v>128.9</v>
      </c>
      <c r="Q154" s="532">
        <v>37.799999999999997</v>
      </c>
      <c r="R154" s="478">
        <v>257</v>
      </c>
      <c r="S154" s="533">
        <v>0.33</v>
      </c>
      <c r="T154" s="476"/>
      <c r="U154" s="564">
        <v>921</v>
      </c>
      <c r="V154" s="80"/>
      <c r="W154" s="3" t="s">
        <v>191</v>
      </c>
      <c r="X154" s="893" t="s">
        <v>313</v>
      </c>
      <c r="Y154" s="141">
        <v>251</v>
      </c>
      <c r="Z154" s="226">
        <v>251</v>
      </c>
    </row>
    <row r="155" spans="1:26" x14ac:dyDescent="0.2">
      <c r="A155" s="1102"/>
      <c r="B155" s="328">
        <v>45518</v>
      </c>
      <c r="C155" s="432" t="str">
        <f t="shared" si="28"/>
        <v>(水)</v>
      </c>
      <c r="D155" s="531" t="s">
        <v>400</v>
      </c>
      <c r="E155" s="474">
        <v>0</v>
      </c>
      <c r="F155" s="475">
        <v>32</v>
      </c>
      <c r="G155" s="11">
        <v>27.2</v>
      </c>
      <c r="H155" s="225">
        <v>27.4</v>
      </c>
      <c r="I155" s="12">
        <v>7.1</v>
      </c>
      <c r="J155" s="223">
        <v>4.5999999999999996</v>
      </c>
      <c r="K155" s="11">
        <v>7.6</v>
      </c>
      <c r="L155" s="223">
        <v>7.7</v>
      </c>
      <c r="M155" s="12">
        <v>41.1</v>
      </c>
      <c r="N155" s="225">
        <v>39.799999999999997</v>
      </c>
      <c r="O155" s="224">
        <v>97.4</v>
      </c>
      <c r="P155" s="224">
        <v>128.9</v>
      </c>
      <c r="Q155" s="532">
        <v>34.4</v>
      </c>
      <c r="R155" s="478">
        <v>272</v>
      </c>
      <c r="S155" s="533">
        <v>0.37</v>
      </c>
      <c r="T155" s="476"/>
      <c r="U155" s="564">
        <v>1783</v>
      </c>
      <c r="V155" s="80"/>
      <c r="W155" s="3" t="s">
        <v>192</v>
      </c>
      <c r="X155" s="893" t="s">
        <v>313</v>
      </c>
      <c r="Y155" s="140">
        <v>0.52</v>
      </c>
      <c r="Z155" s="227">
        <v>0.38</v>
      </c>
    </row>
    <row r="156" spans="1:26" x14ac:dyDescent="0.2">
      <c r="A156" s="1102"/>
      <c r="B156" s="328">
        <v>45519</v>
      </c>
      <c r="C156" s="432" t="str">
        <f t="shared" si="28"/>
        <v>(木)</v>
      </c>
      <c r="D156" s="531" t="s">
        <v>400</v>
      </c>
      <c r="E156" s="474">
        <v>0</v>
      </c>
      <c r="F156" s="475">
        <v>30.6</v>
      </c>
      <c r="G156" s="11">
        <v>26.7</v>
      </c>
      <c r="H156" s="225">
        <v>26.6</v>
      </c>
      <c r="I156" s="12">
        <v>7.9</v>
      </c>
      <c r="J156" s="223">
        <v>2.1</v>
      </c>
      <c r="K156" s="11">
        <v>7.6</v>
      </c>
      <c r="L156" s="223">
        <v>7.5</v>
      </c>
      <c r="M156" s="12">
        <v>38.4</v>
      </c>
      <c r="N156" s="225">
        <v>38.5</v>
      </c>
      <c r="O156" s="224">
        <v>90.8</v>
      </c>
      <c r="P156" s="224">
        <v>126.5</v>
      </c>
      <c r="Q156" s="532">
        <v>35.4</v>
      </c>
      <c r="R156" s="478">
        <v>280</v>
      </c>
      <c r="S156" s="533">
        <v>0.19</v>
      </c>
      <c r="T156" s="476">
        <v>3.45</v>
      </c>
      <c r="U156" s="564">
        <v>3883</v>
      </c>
      <c r="V156" s="80"/>
      <c r="W156" s="3" t="s">
        <v>14</v>
      </c>
      <c r="X156" s="893" t="s">
        <v>313</v>
      </c>
      <c r="Y156" s="138">
        <v>4.3</v>
      </c>
      <c r="Z156" s="228">
        <v>3.5</v>
      </c>
    </row>
    <row r="157" spans="1:26" x14ac:dyDescent="0.2">
      <c r="A157" s="1102"/>
      <c r="B157" s="328">
        <v>45520</v>
      </c>
      <c r="C157" s="432" t="str">
        <f t="shared" si="28"/>
        <v>(金)</v>
      </c>
      <c r="D157" s="531" t="s">
        <v>402</v>
      </c>
      <c r="E157" s="474">
        <v>46</v>
      </c>
      <c r="F157" s="475">
        <v>27.8</v>
      </c>
      <c r="G157" s="11">
        <v>26.3</v>
      </c>
      <c r="H157" s="225">
        <v>26.4</v>
      </c>
      <c r="I157" s="12">
        <v>5.5</v>
      </c>
      <c r="J157" s="223">
        <v>3.1</v>
      </c>
      <c r="K157" s="11">
        <v>7.7</v>
      </c>
      <c r="L157" s="223">
        <v>7.6</v>
      </c>
      <c r="M157" s="12">
        <v>37.9</v>
      </c>
      <c r="N157" s="225">
        <v>39.6</v>
      </c>
      <c r="O157" s="224">
        <v>93</v>
      </c>
      <c r="P157" s="224">
        <v>126.9</v>
      </c>
      <c r="Q157" s="532">
        <v>36.700000000000003</v>
      </c>
      <c r="R157" s="478">
        <v>313</v>
      </c>
      <c r="S157" s="533">
        <v>0.33</v>
      </c>
      <c r="T157" s="476"/>
      <c r="U157" s="564">
        <v>3128</v>
      </c>
      <c r="V157" s="80"/>
      <c r="W157" s="3" t="s">
        <v>15</v>
      </c>
      <c r="X157" s="893" t="s">
        <v>313</v>
      </c>
      <c r="Y157" s="138">
        <v>1.8</v>
      </c>
      <c r="Z157" s="228">
        <v>1.7</v>
      </c>
    </row>
    <row r="158" spans="1:26" x14ac:dyDescent="0.2">
      <c r="A158" s="1102"/>
      <c r="B158" s="328">
        <v>45521</v>
      </c>
      <c r="C158" s="432" t="str">
        <f t="shared" si="28"/>
        <v>(土)</v>
      </c>
      <c r="D158" s="531" t="s">
        <v>400</v>
      </c>
      <c r="E158" s="474">
        <v>1</v>
      </c>
      <c r="F158" s="475">
        <v>31.6</v>
      </c>
      <c r="G158" s="11"/>
      <c r="H158" s="225"/>
      <c r="I158" s="12"/>
      <c r="J158" s="223"/>
      <c r="K158" s="11"/>
      <c r="L158" s="223"/>
      <c r="M158" s="12"/>
      <c r="N158" s="225"/>
      <c r="O158" s="224"/>
      <c r="P158" s="224"/>
      <c r="Q158" s="532"/>
      <c r="R158" s="478"/>
      <c r="S158" s="533"/>
      <c r="T158" s="476"/>
      <c r="U158" s="564">
        <v>4804</v>
      </c>
      <c r="V158" s="80"/>
      <c r="W158" s="3" t="s">
        <v>193</v>
      </c>
      <c r="X158" s="893" t="s">
        <v>313</v>
      </c>
      <c r="Y158" s="138">
        <v>7.7</v>
      </c>
      <c r="Z158" s="228">
        <v>7.5</v>
      </c>
    </row>
    <row r="159" spans="1:26" x14ac:dyDescent="0.2">
      <c r="A159" s="1102"/>
      <c r="B159" s="328">
        <v>45522</v>
      </c>
      <c r="C159" s="432" t="str">
        <f t="shared" si="28"/>
        <v>(日)</v>
      </c>
      <c r="D159" s="531" t="s">
        <v>401</v>
      </c>
      <c r="E159" s="474">
        <v>0</v>
      </c>
      <c r="F159" s="475">
        <v>28.6</v>
      </c>
      <c r="G159" s="11"/>
      <c r="H159" s="225"/>
      <c r="I159" s="12"/>
      <c r="J159" s="223"/>
      <c r="K159" s="11"/>
      <c r="L159" s="223"/>
      <c r="M159" s="12"/>
      <c r="N159" s="225"/>
      <c r="O159" s="224"/>
      <c r="P159" s="224"/>
      <c r="Q159" s="532"/>
      <c r="R159" s="478"/>
      <c r="S159" s="533"/>
      <c r="T159" s="476"/>
      <c r="U159" s="564">
        <v>1612</v>
      </c>
      <c r="V159" s="80"/>
      <c r="W159" s="3" t="s">
        <v>194</v>
      </c>
      <c r="X159" s="893" t="s">
        <v>313</v>
      </c>
      <c r="Y159" s="303" t="s">
        <v>411</v>
      </c>
      <c r="Z159" s="304" t="s">
        <v>411</v>
      </c>
    </row>
    <row r="160" spans="1:26" x14ac:dyDescent="0.2">
      <c r="A160" s="1102"/>
      <c r="B160" s="328">
        <v>45523</v>
      </c>
      <c r="C160" s="432" t="str">
        <f t="shared" si="28"/>
        <v>(月)</v>
      </c>
      <c r="D160" s="531" t="s">
        <v>400</v>
      </c>
      <c r="E160" s="474">
        <v>0</v>
      </c>
      <c r="F160" s="475">
        <v>31.8</v>
      </c>
      <c r="G160" s="11">
        <v>26.3</v>
      </c>
      <c r="H160" s="225">
        <v>26.2</v>
      </c>
      <c r="I160" s="12">
        <v>4.4000000000000004</v>
      </c>
      <c r="J160" s="223">
        <v>4</v>
      </c>
      <c r="K160" s="11">
        <v>7.6</v>
      </c>
      <c r="L160" s="223">
        <v>7.6</v>
      </c>
      <c r="M160" s="12">
        <v>36.200000000000003</v>
      </c>
      <c r="N160" s="225">
        <v>35.299999999999997</v>
      </c>
      <c r="O160" s="224">
        <v>90.2</v>
      </c>
      <c r="P160" s="224">
        <v>123.1</v>
      </c>
      <c r="Q160" s="532">
        <v>33.299999999999997</v>
      </c>
      <c r="R160" s="478">
        <v>276</v>
      </c>
      <c r="S160" s="533">
        <v>0.42</v>
      </c>
      <c r="T160" s="476"/>
      <c r="U160" s="564">
        <v>916</v>
      </c>
      <c r="V160" s="80"/>
      <c r="W160" s="3" t="s">
        <v>280</v>
      </c>
      <c r="X160" s="893" t="s">
        <v>313</v>
      </c>
      <c r="Y160" s="140">
        <v>1.84</v>
      </c>
      <c r="Z160" s="229">
        <v>1.89</v>
      </c>
    </row>
    <row r="161" spans="1:26" x14ac:dyDescent="0.2">
      <c r="A161" s="1102"/>
      <c r="B161" s="328">
        <v>45524</v>
      </c>
      <c r="C161" s="432" t="str">
        <f t="shared" si="28"/>
        <v>(火)</v>
      </c>
      <c r="D161" s="531" t="s">
        <v>401</v>
      </c>
      <c r="E161" s="474">
        <v>0.5</v>
      </c>
      <c r="F161" s="475">
        <v>28.1</v>
      </c>
      <c r="G161" s="11">
        <v>26</v>
      </c>
      <c r="H161" s="225">
        <v>26.1</v>
      </c>
      <c r="I161" s="12">
        <v>4.3</v>
      </c>
      <c r="J161" s="223">
        <v>4.0999999999999996</v>
      </c>
      <c r="K161" s="11">
        <v>7.6</v>
      </c>
      <c r="L161" s="223">
        <v>7.7</v>
      </c>
      <c r="M161" s="12">
        <v>38.6</v>
      </c>
      <c r="N161" s="225">
        <v>37.799999999999997</v>
      </c>
      <c r="O161" s="224">
        <v>95.8</v>
      </c>
      <c r="P161" s="224">
        <v>131.1</v>
      </c>
      <c r="Q161" s="532">
        <v>29.1</v>
      </c>
      <c r="R161" s="478">
        <v>218</v>
      </c>
      <c r="S161" s="533">
        <v>0.35</v>
      </c>
      <c r="T161" s="476"/>
      <c r="U161" s="564">
        <v>907</v>
      </c>
      <c r="V161" s="80"/>
      <c r="W161" s="3" t="s">
        <v>195</v>
      </c>
      <c r="X161" s="893" t="s">
        <v>313</v>
      </c>
      <c r="Y161" s="140">
        <v>2.4</v>
      </c>
      <c r="Z161" s="229">
        <v>2.2799999999999998</v>
      </c>
    </row>
    <row r="162" spans="1:26" x14ac:dyDescent="0.2">
      <c r="A162" s="1102"/>
      <c r="B162" s="328">
        <v>45525</v>
      </c>
      <c r="C162" s="432" t="str">
        <f t="shared" si="28"/>
        <v>(水)</v>
      </c>
      <c r="D162" s="531" t="s">
        <v>400</v>
      </c>
      <c r="E162" s="474">
        <v>0</v>
      </c>
      <c r="F162" s="475">
        <v>29.3</v>
      </c>
      <c r="G162" s="11">
        <v>27</v>
      </c>
      <c r="H162" s="225">
        <v>26.7</v>
      </c>
      <c r="I162" s="12">
        <v>4.8</v>
      </c>
      <c r="J162" s="223">
        <v>4.3</v>
      </c>
      <c r="K162" s="11">
        <v>7.7</v>
      </c>
      <c r="L162" s="223">
        <v>7.7</v>
      </c>
      <c r="M162" s="12">
        <v>39.1</v>
      </c>
      <c r="N162" s="225">
        <v>38.299999999999997</v>
      </c>
      <c r="O162" s="224">
        <v>93.5</v>
      </c>
      <c r="P162" s="224">
        <v>130.9</v>
      </c>
      <c r="Q162" s="532">
        <v>36.1</v>
      </c>
      <c r="R162" s="478">
        <v>254</v>
      </c>
      <c r="S162" s="533">
        <v>0.32</v>
      </c>
      <c r="T162" s="476"/>
      <c r="U162" s="564">
        <v>904</v>
      </c>
      <c r="V162" s="80"/>
      <c r="W162" s="3" t="s">
        <v>196</v>
      </c>
      <c r="X162" s="893" t="s">
        <v>313</v>
      </c>
      <c r="Y162" s="140">
        <v>0.08</v>
      </c>
      <c r="Z162" s="229">
        <v>8.3000000000000004E-2</v>
      </c>
    </row>
    <row r="163" spans="1:26" x14ac:dyDescent="0.2">
      <c r="A163" s="1102"/>
      <c r="B163" s="328">
        <v>45526</v>
      </c>
      <c r="C163" s="432" t="str">
        <f t="shared" si="28"/>
        <v>(木)</v>
      </c>
      <c r="D163" s="531" t="s">
        <v>401</v>
      </c>
      <c r="E163" s="474">
        <v>25</v>
      </c>
      <c r="F163" s="475">
        <v>28.3</v>
      </c>
      <c r="G163" s="11">
        <v>26.1</v>
      </c>
      <c r="H163" s="225">
        <v>26.1</v>
      </c>
      <c r="I163" s="12">
        <v>4.0999999999999996</v>
      </c>
      <c r="J163" s="223">
        <v>4.0999999999999996</v>
      </c>
      <c r="K163" s="11">
        <v>7.7</v>
      </c>
      <c r="L163" s="223">
        <v>7.7</v>
      </c>
      <c r="M163" s="12">
        <v>39.799999999999997</v>
      </c>
      <c r="N163" s="225">
        <v>38.799999999999997</v>
      </c>
      <c r="O163" s="224">
        <v>97.5</v>
      </c>
      <c r="P163" s="224">
        <v>133.5</v>
      </c>
      <c r="Q163" s="532">
        <v>36.5</v>
      </c>
      <c r="R163" s="478">
        <v>242</v>
      </c>
      <c r="S163" s="533">
        <v>0.32</v>
      </c>
      <c r="T163" s="476">
        <v>4.05</v>
      </c>
      <c r="U163" s="564">
        <v>1670</v>
      </c>
      <c r="V163" s="80"/>
      <c r="W163" s="3" t="s">
        <v>197</v>
      </c>
      <c r="X163" s="893" t="s">
        <v>313</v>
      </c>
      <c r="Y163" s="138">
        <v>19.2</v>
      </c>
      <c r="Z163" s="228">
        <v>19.600000000000001</v>
      </c>
    </row>
    <row r="164" spans="1:26" x14ac:dyDescent="0.2">
      <c r="A164" s="1102"/>
      <c r="B164" s="328">
        <v>45527</v>
      </c>
      <c r="C164" s="432" t="str">
        <f t="shared" si="28"/>
        <v>(金)</v>
      </c>
      <c r="D164" s="531" t="s">
        <v>401</v>
      </c>
      <c r="E164" s="474">
        <v>0</v>
      </c>
      <c r="F164" s="475">
        <v>30.3</v>
      </c>
      <c r="G164" s="11">
        <v>25.4</v>
      </c>
      <c r="H164" s="225">
        <v>25.6</v>
      </c>
      <c r="I164" s="12">
        <v>5.6</v>
      </c>
      <c r="J164" s="223">
        <v>2.8</v>
      </c>
      <c r="K164" s="11">
        <v>7.4</v>
      </c>
      <c r="L164" s="223">
        <v>7.3</v>
      </c>
      <c r="M164" s="12">
        <v>29.6</v>
      </c>
      <c r="N164" s="225">
        <v>26.7</v>
      </c>
      <c r="O164" s="224">
        <v>64.3</v>
      </c>
      <c r="P164" s="224">
        <v>92</v>
      </c>
      <c r="Q164" s="532">
        <v>26.5</v>
      </c>
      <c r="R164" s="478">
        <v>167</v>
      </c>
      <c r="S164" s="533">
        <v>0.3</v>
      </c>
      <c r="T164" s="476"/>
      <c r="U164" s="564">
        <v>1981</v>
      </c>
      <c r="V164" s="80"/>
      <c r="W164" s="3" t="s">
        <v>17</v>
      </c>
      <c r="X164" s="893" t="s">
        <v>313</v>
      </c>
      <c r="Y164" s="138">
        <v>28.6</v>
      </c>
      <c r="Z164" s="228">
        <v>27.4</v>
      </c>
    </row>
    <row r="165" spans="1:26" x14ac:dyDescent="0.2">
      <c r="A165" s="1102"/>
      <c r="B165" s="328">
        <v>45528</v>
      </c>
      <c r="C165" s="432" t="str">
        <f t="shared" si="28"/>
        <v>(土)</v>
      </c>
      <c r="D165" s="531" t="s">
        <v>400</v>
      </c>
      <c r="E165" s="474">
        <v>4</v>
      </c>
      <c r="F165" s="475">
        <v>30.5</v>
      </c>
      <c r="G165" s="11"/>
      <c r="H165" s="225"/>
      <c r="I165" s="12"/>
      <c r="J165" s="223"/>
      <c r="K165" s="11"/>
      <c r="L165" s="223"/>
      <c r="M165" s="12"/>
      <c r="N165" s="225"/>
      <c r="O165" s="224"/>
      <c r="P165" s="224"/>
      <c r="Q165" s="532"/>
      <c r="R165" s="478"/>
      <c r="S165" s="533"/>
      <c r="T165" s="476"/>
      <c r="U165" s="564">
        <v>961</v>
      </c>
      <c r="V165" s="80"/>
      <c r="W165" s="3" t="s">
        <v>198</v>
      </c>
      <c r="X165" s="893" t="s">
        <v>184</v>
      </c>
      <c r="Y165" s="276">
        <v>9</v>
      </c>
      <c r="Z165" s="288">
        <v>8</v>
      </c>
    </row>
    <row r="166" spans="1:26" x14ac:dyDescent="0.2">
      <c r="A166" s="1102"/>
      <c r="B166" s="328">
        <v>45529</v>
      </c>
      <c r="C166" s="432" t="str">
        <f t="shared" si="28"/>
        <v>(日)</v>
      </c>
      <c r="D166" s="531" t="s">
        <v>400</v>
      </c>
      <c r="E166" s="474">
        <v>0</v>
      </c>
      <c r="F166" s="475">
        <v>32.1</v>
      </c>
      <c r="G166" s="11"/>
      <c r="H166" s="225"/>
      <c r="I166" s="12"/>
      <c r="J166" s="223"/>
      <c r="K166" s="11"/>
      <c r="L166" s="223"/>
      <c r="M166" s="12"/>
      <c r="N166" s="225"/>
      <c r="O166" s="224"/>
      <c r="P166" s="224"/>
      <c r="Q166" s="532"/>
      <c r="R166" s="478"/>
      <c r="S166" s="533"/>
      <c r="T166" s="476"/>
      <c r="U166" s="564">
        <v>932</v>
      </c>
      <c r="V166" s="80"/>
      <c r="W166" s="3" t="s">
        <v>199</v>
      </c>
      <c r="X166" s="893" t="s">
        <v>313</v>
      </c>
      <c r="Y166" s="276">
        <v>6</v>
      </c>
      <c r="Z166" s="288">
        <v>5</v>
      </c>
    </row>
    <row r="167" spans="1:26" x14ac:dyDescent="0.2">
      <c r="A167" s="1102"/>
      <c r="B167" s="328">
        <v>45530</v>
      </c>
      <c r="C167" s="432" t="str">
        <f t="shared" si="28"/>
        <v>(月)</v>
      </c>
      <c r="D167" s="531" t="s">
        <v>400</v>
      </c>
      <c r="E167" s="474">
        <v>0</v>
      </c>
      <c r="F167" s="475">
        <v>31.3</v>
      </c>
      <c r="G167" s="11">
        <v>25.9</v>
      </c>
      <c r="H167" s="225">
        <v>26</v>
      </c>
      <c r="I167" s="12">
        <v>6.3</v>
      </c>
      <c r="J167" s="223">
        <v>3.8</v>
      </c>
      <c r="K167" s="11">
        <v>7.7</v>
      </c>
      <c r="L167" s="223">
        <v>7.7</v>
      </c>
      <c r="M167" s="12">
        <v>34.799999999999997</v>
      </c>
      <c r="N167" s="225">
        <v>33.9</v>
      </c>
      <c r="O167" s="224">
        <v>89</v>
      </c>
      <c r="P167" s="224">
        <v>124.9</v>
      </c>
      <c r="Q167" s="532">
        <v>25.1</v>
      </c>
      <c r="R167" s="478">
        <v>269</v>
      </c>
      <c r="S167" s="533">
        <v>0.36</v>
      </c>
      <c r="T167" s="476"/>
      <c r="U167" s="564">
        <v>930</v>
      </c>
      <c r="V167" s="80"/>
      <c r="W167" s="3"/>
      <c r="X167" s="893"/>
      <c r="Y167" s="290"/>
      <c r="Z167" s="289"/>
    </row>
    <row r="168" spans="1:26" x14ac:dyDescent="0.2">
      <c r="A168" s="1102"/>
      <c r="B168" s="328">
        <v>45531</v>
      </c>
      <c r="C168" s="432" t="str">
        <f t="shared" si="28"/>
        <v>(火)</v>
      </c>
      <c r="D168" s="531" t="s">
        <v>400</v>
      </c>
      <c r="E168" s="474">
        <v>5</v>
      </c>
      <c r="F168" s="475">
        <v>30.3</v>
      </c>
      <c r="G168" s="11">
        <v>27.2</v>
      </c>
      <c r="H168" s="225">
        <v>26.6</v>
      </c>
      <c r="I168" s="12">
        <v>3.7</v>
      </c>
      <c r="J168" s="223">
        <v>3.1</v>
      </c>
      <c r="K168" s="11">
        <v>7.9</v>
      </c>
      <c r="L168" s="223">
        <v>7.9</v>
      </c>
      <c r="M168" s="12">
        <v>36.200000000000003</v>
      </c>
      <c r="N168" s="225">
        <v>37.4</v>
      </c>
      <c r="O168" s="224">
        <v>94.7</v>
      </c>
      <c r="P168" s="224">
        <v>128.30000000000001</v>
      </c>
      <c r="Q168" s="532">
        <v>27.9</v>
      </c>
      <c r="R168" s="478">
        <v>269</v>
      </c>
      <c r="S168" s="533">
        <v>0.39</v>
      </c>
      <c r="T168" s="476"/>
      <c r="U168" s="564">
        <v>929</v>
      </c>
      <c r="V168" s="80"/>
      <c r="W168" s="3"/>
      <c r="X168" s="893"/>
      <c r="Y168" s="290"/>
      <c r="Z168" s="289"/>
    </row>
    <row r="169" spans="1:26" x14ac:dyDescent="0.2">
      <c r="A169" s="1102"/>
      <c r="B169" s="328">
        <v>45532</v>
      </c>
      <c r="C169" s="432" t="str">
        <f t="shared" si="28"/>
        <v>(水)</v>
      </c>
      <c r="D169" s="531" t="s">
        <v>401</v>
      </c>
      <c r="E169" s="474">
        <v>0</v>
      </c>
      <c r="F169" s="475">
        <v>27.4</v>
      </c>
      <c r="G169" s="11">
        <v>25.8</v>
      </c>
      <c r="H169" s="225">
        <v>25.8</v>
      </c>
      <c r="I169" s="12">
        <v>5.6</v>
      </c>
      <c r="J169" s="223">
        <v>4.5</v>
      </c>
      <c r="K169" s="11">
        <v>7.7</v>
      </c>
      <c r="L169" s="223">
        <v>7.8</v>
      </c>
      <c r="M169" s="12">
        <v>33.200000000000003</v>
      </c>
      <c r="N169" s="225">
        <v>33.200000000000003</v>
      </c>
      <c r="O169" s="224">
        <v>88.6</v>
      </c>
      <c r="P169" s="224">
        <v>122.1</v>
      </c>
      <c r="Q169" s="532">
        <v>23.9</v>
      </c>
      <c r="R169" s="478">
        <v>259</v>
      </c>
      <c r="S169" s="533">
        <v>0.34</v>
      </c>
      <c r="T169" s="476"/>
      <c r="U169" s="564">
        <v>941</v>
      </c>
      <c r="V169" s="80"/>
      <c r="W169" s="291"/>
      <c r="X169" s="344"/>
      <c r="Y169" s="293"/>
      <c r="Z169" s="292"/>
    </row>
    <row r="170" spans="1:26" x14ac:dyDescent="0.2">
      <c r="A170" s="1102"/>
      <c r="B170" s="328">
        <v>45533</v>
      </c>
      <c r="C170" s="432" t="str">
        <f t="shared" si="28"/>
        <v>(木)</v>
      </c>
      <c r="D170" s="531" t="s">
        <v>401</v>
      </c>
      <c r="E170" s="474">
        <v>17</v>
      </c>
      <c r="F170" s="475">
        <v>29.1</v>
      </c>
      <c r="G170" s="11">
        <v>24.9</v>
      </c>
      <c r="H170" s="225">
        <v>25.1</v>
      </c>
      <c r="I170" s="12">
        <v>3.9</v>
      </c>
      <c r="J170" s="223">
        <v>3.9</v>
      </c>
      <c r="K170" s="11">
        <v>7.7</v>
      </c>
      <c r="L170" s="223">
        <v>7.8</v>
      </c>
      <c r="M170" s="12">
        <v>33.6</v>
      </c>
      <c r="N170" s="225">
        <v>34.6</v>
      </c>
      <c r="O170" s="224">
        <v>91.6</v>
      </c>
      <c r="P170" s="224">
        <v>124.3</v>
      </c>
      <c r="Q170" s="532">
        <v>26.8</v>
      </c>
      <c r="R170" s="478">
        <v>236</v>
      </c>
      <c r="S170" s="533">
        <v>0.34</v>
      </c>
      <c r="T170" s="476">
        <v>3.72</v>
      </c>
      <c r="U170" s="564">
        <v>949</v>
      </c>
      <c r="V170" s="80"/>
      <c r="W170" s="9" t="s">
        <v>23</v>
      </c>
      <c r="X170" s="82" t="s">
        <v>24</v>
      </c>
      <c r="Y170" s="1" t="s">
        <v>24</v>
      </c>
      <c r="Z170" s="333" t="s">
        <v>24</v>
      </c>
    </row>
    <row r="171" spans="1:26" x14ac:dyDescent="0.2">
      <c r="A171" s="1102"/>
      <c r="B171" s="328">
        <v>45534</v>
      </c>
      <c r="C171" s="432" t="str">
        <f t="shared" si="28"/>
        <v>(金)</v>
      </c>
      <c r="D171" s="531" t="s">
        <v>402</v>
      </c>
      <c r="E171" s="474">
        <v>72.5</v>
      </c>
      <c r="F171" s="475">
        <v>26.2</v>
      </c>
      <c r="G171" s="11">
        <v>25.3</v>
      </c>
      <c r="H171" s="225">
        <v>25.2</v>
      </c>
      <c r="I171" s="12">
        <v>40</v>
      </c>
      <c r="J171" s="223">
        <v>3.9</v>
      </c>
      <c r="K171" s="11">
        <v>7.1</v>
      </c>
      <c r="L171" s="223">
        <v>7.1</v>
      </c>
      <c r="M171" s="12">
        <v>12</v>
      </c>
      <c r="N171" s="225">
        <v>17.399999999999999</v>
      </c>
      <c r="O171" s="224">
        <v>38.6</v>
      </c>
      <c r="P171" s="224">
        <v>59</v>
      </c>
      <c r="Q171" s="532">
        <v>14.5</v>
      </c>
      <c r="R171" s="478">
        <v>141</v>
      </c>
      <c r="S171" s="533">
        <v>0.23</v>
      </c>
      <c r="T171" s="476"/>
      <c r="U171" s="564">
        <v>6116</v>
      </c>
      <c r="V171" s="80"/>
      <c r="W171" s="719" t="s">
        <v>303</v>
      </c>
      <c r="X171" s="720"/>
      <c r="Y171" s="720"/>
      <c r="Z171" s="721"/>
    </row>
    <row r="172" spans="1:26" x14ac:dyDescent="0.2">
      <c r="A172" s="1102"/>
      <c r="B172" s="328">
        <v>45535</v>
      </c>
      <c r="C172" s="432" t="str">
        <f t="shared" si="28"/>
        <v>(土)</v>
      </c>
      <c r="D172" s="544" t="s">
        <v>402</v>
      </c>
      <c r="E172" s="497">
        <v>61</v>
      </c>
      <c r="F172" s="535">
        <v>26.5</v>
      </c>
      <c r="G172" s="366"/>
      <c r="H172" s="300"/>
      <c r="I172" s="537"/>
      <c r="J172" s="536"/>
      <c r="K172" s="366"/>
      <c r="L172" s="300"/>
      <c r="M172" s="537"/>
      <c r="N172" s="536"/>
      <c r="O172" s="538"/>
      <c r="P172" s="538"/>
      <c r="Q172" s="539"/>
      <c r="R172" s="540"/>
      <c r="S172" s="541"/>
      <c r="T172" s="742"/>
      <c r="U172" s="517">
        <v>5736</v>
      </c>
      <c r="V172" s="80"/>
      <c r="W172" s="722"/>
      <c r="X172" s="892"/>
      <c r="Y172" s="723"/>
      <c r="Z172" s="724"/>
    </row>
    <row r="173" spans="1:26" s="1" customFormat="1" ht="13.5" customHeight="1" x14ac:dyDescent="0.2">
      <c r="A173" s="1102"/>
      <c r="B173" s="1043" t="s">
        <v>239</v>
      </c>
      <c r="C173" s="1043"/>
      <c r="D173" s="479"/>
      <c r="E173" s="464">
        <f>MAX(E142:E172)</f>
        <v>72.5</v>
      </c>
      <c r="F173" s="480">
        <f t="shared" ref="F173:U173" si="29">IF(COUNT(F142:F172)=0,"",MAX(F142:F172))</f>
        <v>33.4</v>
      </c>
      <c r="G173" s="10">
        <f t="shared" si="29"/>
        <v>28</v>
      </c>
      <c r="H173" s="222">
        <f t="shared" si="29"/>
        <v>27.9</v>
      </c>
      <c r="I173" s="466">
        <f t="shared" si="29"/>
        <v>40</v>
      </c>
      <c r="J173" s="467">
        <f t="shared" si="29"/>
        <v>6.1</v>
      </c>
      <c r="K173" s="10">
        <f t="shared" si="29"/>
        <v>7.9</v>
      </c>
      <c r="L173" s="222">
        <f t="shared" si="29"/>
        <v>7.9</v>
      </c>
      <c r="M173" s="466">
        <f t="shared" si="29"/>
        <v>41.1</v>
      </c>
      <c r="N173" s="467">
        <f t="shared" si="29"/>
        <v>39.799999999999997</v>
      </c>
      <c r="O173" s="468">
        <f t="shared" si="29"/>
        <v>98</v>
      </c>
      <c r="P173" s="468">
        <f t="shared" si="29"/>
        <v>133.5</v>
      </c>
      <c r="Q173" s="518">
        <f t="shared" si="29"/>
        <v>37.799999999999997</v>
      </c>
      <c r="R173" s="484">
        <f t="shared" si="29"/>
        <v>313</v>
      </c>
      <c r="S173" s="485">
        <f t="shared" si="29"/>
        <v>0.42</v>
      </c>
      <c r="T173" s="485">
        <f t="shared" ref="T173" si="30">IF(COUNT(T142:T172)=0,"",MAX(T142:T172))</f>
        <v>4.05</v>
      </c>
      <c r="U173" s="486">
        <f t="shared" si="29"/>
        <v>6116</v>
      </c>
      <c r="V173" s="80"/>
      <c r="W173" s="722"/>
      <c r="X173" s="892"/>
      <c r="Y173" s="723"/>
      <c r="Z173" s="724"/>
    </row>
    <row r="174" spans="1:26" s="1" customFormat="1" ht="13.5" customHeight="1" x14ac:dyDescent="0.2">
      <c r="A174" s="1102"/>
      <c r="B174" s="1044" t="s">
        <v>240</v>
      </c>
      <c r="C174" s="1044"/>
      <c r="D174" s="233"/>
      <c r="E174" s="234"/>
      <c r="F174" s="487">
        <f t="shared" ref="F174:S174" si="31">IF(COUNT(F142:F172)=0,"",MIN(F142:F172))</f>
        <v>26.2</v>
      </c>
      <c r="G174" s="11">
        <f t="shared" si="31"/>
        <v>24.9</v>
      </c>
      <c r="H174" s="223">
        <f t="shared" si="31"/>
        <v>25.1</v>
      </c>
      <c r="I174" s="12">
        <f t="shared" si="31"/>
        <v>3.7</v>
      </c>
      <c r="J174" s="225">
        <f t="shared" si="31"/>
        <v>2.1</v>
      </c>
      <c r="K174" s="11">
        <f t="shared" si="31"/>
        <v>7.1</v>
      </c>
      <c r="L174" s="223">
        <f t="shared" si="31"/>
        <v>7.1</v>
      </c>
      <c r="M174" s="12">
        <f t="shared" si="31"/>
        <v>12</v>
      </c>
      <c r="N174" s="225">
        <f t="shared" si="31"/>
        <v>17.399999999999999</v>
      </c>
      <c r="O174" s="224">
        <f t="shared" si="31"/>
        <v>38.6</v>
      </c>
      <c r="P174" s="224">
        <f t="shared" si="31"/>
        <v>59</v>
      </c>
      <c r="Q174" s="490">
        <f t="shared" si="31"/>
        <v>14.5</v>
      </c>
      <c r="R174" s="491">
        <f t="shared" si="31"/>
        <v>141</v>
      </c>
      <c r="S174" s="492">
        <f t="shared" si="31"/>
        <v>0.19</v>
      </c>
      <c r="T174" s="492">
        <f t="shared" ref="T174" si="32">IF(COUNT(T142:T172)=0,"",MIN(T142:T172))</f>
        <v>2.2799999999999998</v>
      </c>
      <c r="U174" s="493"/>
      <c r="V174" s="80"/>
      <c r="W174" s="722"/>
      <c r="X174" s="892"/>
      <c r="Y174" s="723"/>
      <c r="Z174" s="724"/>
    </row>
    <row r="175" spans="1:26" s="1" customFormat="1" ht="13.5" customHeight="1" x14ac:dyDescent="0.2">
      <c r="A175" s="1102"/>
      <c r="B175" s="1044" t="s">
        <v>241</v>
      </c>
      <c r="C175" s="1044"/>
      <c r="D175" s="233"/>
      <c r="E175" s="235"/>
      <c r="F175" s="494">
        <f t="shared" ref="F175:S175" si="33">IF(COUNT(F142:F172)=0,"",AVERAGE(F142:F172))</f>
        <v>29.832258064516125</v>
      </c>
      <c r="G175" s="309">
        <f t="shared" si="33"/>
        <v>26.661904761904761</v>
      </c>
      <c r="H175" s="510">
        <f t="shared" si="33"/>
        <v>26.590476190476195</v>
      </c>
      <c r="I175" s="511">
        <f t="shared" si="33"/>
        <v>6.9714285714285706</v>
      </c>
      <c r="J175" s="512">
        <f t="shared" si="33"/>
        <v>4.0000000000000009</v>
      </c>
      <c r="K175" s="309">
        <f t="shared" si="33"/>
        <v>7.595238095238094</v>
      </c>
      <c r="L175" s="510">
        <f t="shared" si="33"/>
        <v>7.628571428571429</v>
      </c>
      <c r="M175" s="511">
        <f t="shared" si="33"/>
        <v>35.209523809523809</v>
      </c>
      <c r="N175" s="512">
        <f t="shared" si="33"/>
        <v>35.047619047619051</v>
      </c>
      <c r="O175" s="513">
        <f t="shared" si="33"/>
        <v>88.928571428571402</v>
      </c>
      <c r="P175" s="513">
        <f t="shared" si="33"/>
        <v>119.74761904761905</v>
      </c>
      <c r="Q175" s="520">
        <f t="shared" si="33"/>
        <v>30.438095238095237</v>
      </c>
      <c r="R175" s="521">
        <f t="shared" si="33"/>
        <v>249.8095238095238</v>
      </c>
      <c r="S175" s="522">
        <f t="shared" si="33"/>
        <v>0.33619047619047621</v>
      </c>
      <c r="T175" s="522">
        <f t="shared" ref="T175" si="34">IF(COUNT(T142:T172)=0,"",AVERAGE(T142:T172))</f>
        <v>3.194</v>
      </c>
      <c r="U175" s="523"/>
      <c r="V175" s="80"/>
      <c r="W175" s="722"/>
      <c r="X175" s="892"/>
      <c r="Y175" s="723"/>
      <c r="Z175" s="724"/>
    </row>
    <row r="176" spans="1:26" s="1" customFormat="1" ht="13.5" customHeight="1" x14ac:dyDescent="0.2">
      <c r="A176" s="1102"/>
      <c r="B176" s="1045" t="s">
        <v>242</v>
      </c>
      <c r="C176" s="1045"/>
      <c r="D176" s="496"/>
      <c r="E176" s="497">
        <f>SUM(E142:E172)</f>
        <v>238.5</v>
      </c>
      <c r="F176" s="236"/>
      <c r="G176" s="236"/>
      <c r="H176" s="388"/>
      <c r="I176" s="236"/>
      <c r="J176" s="388"/>
      <c r="K176" s="499"/>
      <c r="L176" s="500"/>
      <c r="M176" s="524"/>
      <c r="N176" s="525"/>
      <c r="O176" s="526"/>
      <c r="P176" s="526"/>
      <c r="Q176" s="527"/>
      <c r="R176" s="238"/>
      <c r="S176" s="239"/>
      <c r="T176" s="741"/>
      <c r="U176" s="734">
        <f>SUM(U142:U172)</f>
        <v>51384</v>
      </c>
      <c r="V176" s="80"/>
      <c r="W176" s="588"/>
      <c r="X176" s="895"/>
      <c r="Y176" s="589"/>
      <c r="Z176" s="332"/>
    </row>
    <row r="177" spans="1:26" ht="13.5" customHeight="1" x14ac:dyDescent="0.2">
      <c r="A177" s="1106" t="s">
        <v>216</v>
      </c>
      <c r="B177" s="327">
        <v>45536</v>
      </c>
      <c r="C177" s="431" t="str">
        <f>IF(B177="","",IF(WEEKDAY(B177)=1,"(日)",IF(WEEKDAY(B177)=2,"(月)",IF(WEEKDAY(B177)=3,"(火)",IF(WEEKDAY(B177)=4,"(水)",IF(WEEKDAY(B177)=5,"(木)",IF(WEEKDAY(B177)=6,"(金)","(土)")))))))</f>
        <v>(日)</v>
      </c>
      <c r="D177" s="529" t="s">
        <v>402</v>
      </c>
      <c r="E177" s="464">
        <v>10.5</v>
      </c>
      <c r="F177" s="465">
        <v>29.1</v>
      </c>
      <c r="G177" s="10"/>
      <c r="H177" s="467"/>
      <c r="I177" s="466"/>
      <c r="J177" s="222"/>
      <c r="K177" s="10"/>
      <c r="L177" s="222"/>
      <c r="M177" s="466"/>
      <c r="N177" s="467"/>
      <c r="O177" s="468"/>
      <c r="P177" s="468"/>
      <c r="Q177" s="518"/>
      <c r="R177" s="472"/>
      <c r="S177" s="530"/>
      <c r="T177" s="470"/>
      <c r="U177" s="731">
        <v>5075</v>
      </c>
      <c r="V177" s="80"/>
      <c r="W177" s="338" t="s">
        <v>286</v>
      </c>
      <c r="X177" s="354"/>
      <c r="Y177" s="397">
        <v>45540</v>
      </c>
      <c r="Z177" s="349"/>
    </row>
    <row r="178" spans="1:26" x14ac:dyDescent="0.2">
      <c r="A178" s="1107"/>
      <c r="B178" s="328">
        <v>45537</v>
      </c>
      <c r="C178" s="432" t="str">
        <f t="shared" ref="C178:C206" si="35">IF(B178="","",IF(WEEKDAY(B178)=1,"(日)",IF(WEEKDAY(B178)=2,"(月)",IF(WEEKDAY(B178)=3,"(火)",IF(WEEKDAY(B178)=4,"(水)",IF(WEEKDAY(B178)=5,"(木)",IF(WEEKDAY(B178)=6,"(金)","(土)")))))))</f>
        <v>(月)</v>
      </c>
      <c r="D178" s="531" t="s">
        <v>400</v>
      </c>
      <c r="E178" s="474">
        <v>0.5</v>
      </c>
      <c r="F178" s="475">
        <v>31.3</v>
      </c>
      <c r="G178" s="11">
        <v>25.6</v>
      </c>
      <c r="H178" s="225">
        <v>25.5</v>
      </c>
      <c r="I178" s="12">
        <v>5.5</v>
      </c>
      <c r="J178" s="223">
        <v>2.8</v>
      </c>
      <c r="K178" s="11">
        <v>7.3</v>
      </c>
      <c r="L178" s="223">
        <v>7.3</v>
      </c>
      <c r="M178" s="12">
        <v>24.4</v>
      </c>
      <c r="N178" s="225">
        <v>22.7</v>
      </c>
      <c r="O178" s="224">
        <v>66.3</v>
      </c>
      <c r="P178" s="224">
        <v>91.2</v>
      </c>
      <c r="Q178" s="532">
        <v>16.2</v>
      </c>
      <c r="R178" s="478">
        <v>188</v>
      </c>
      <c r="S178" s="533">
        <v>0.41</v>
      </c>
      <c r="T178" s="476"/>
      <c r="U178" s="564">
        <v>1931</v>
      </c>
      <c r="V178" s="80"/>
      <c r="W178" s="343" t="s">
        <v>2</v>
      </c>
      <c r="X178" s="344" t="s">
        <v>305</v>
      </c>
      <c r="Y178" s="370">
        <v>26.9</v>
      </c>
      <c r="Z178" s="348"/>
    </row>
    <row r="179" spans="1:26" x14ac:dyDescent="0.2">
      <c r="A179" s="1107"/>
      <c r="B179" s="328">
        <v>45538</v>
      </c>
      <c r="C179" s="432" t="str">
        <f t="shared" si="35"/>
        <v>(火)</v>
      </c>
      <c r="D179" s="531" t="s">
        <v>402</v>
      </c>
      <c r="E179" s="474">
        <v>63.5</v>
      </c>
      <c r="F179" s="475">
        <v>23</v>
      </c>
      <c r="G179" s="11">
        <v>24.3</v>
      </c>
      <c r="H179" s="225">
        <v>25.2</v>
      </c>
      <c r="I179" s="12">
        <v>25.7</v>
      </c>
      <c r="J179" s="223">
        <v>5.5</v>
      </c>
      <c r="K179" s="11">
        <v>7.33</v>
      </c>
      <c r="L179" s="223">
        <v>7.53</v>
      </c>
      <c r="M179" s="12">
        <v>20.100000000000001</v>
      </c>
      <c r="N179" s="225">
        <v>30.9</v>
      </c>
      <c r="O179" s="224">
        <v>81.8</v>
      </c>
      <c r="P179" s="224">
        <v>108.1</v>
      </c>
      <c r="Q179" s="532">
        <v>16.8</v>
      </c>
      <c r="R179" s="478">
        <v>260</v>
      </c>
      <c r="S179" s="533">
        <v>0.49</v>
      </c>
      <c r="T179" s="476"/>
      <c r="U179" s="564">
        <v>5783</v>
      </c>
      <c r="V179" s="80"/>
      <c r="W179" s="4" t="s">
        <v>19</v>
      </c>
      <c r="X179" s="5" t="s">
        <v>20</v>
      </c>
      <c r="Y179" s="350" t="s">
        <v>21</v>
      </c>
      <c r="Z179" s="5" t="s">
        <v>22</v>
      </c>
    </row>
    <row r="180" spans="1:26" x14ac:dyDescent="0.2">
      <c r="A180" s="1107"/>
      <c r="B180" s="328">
        <v>45539</v>
      </c>
      <c r="C180" s="432" t="str">
        <f t="shared" si="35"/>
        <v>(水)</v>
      </c>
      <c r="D180" s="531" t="s">
        <v>400</v>
      </c>
      <c r="E180" s="474">
        <v>0</v>
      </c>
      <c r="F180" s="475">
        <v>24.6</v>
      </c>
      <c r="G180" s="11">
        <v>23.7</v>
      </c>
      <c r="H180" s="225">
        <v>23.7</v>
      </c>
      <c r="I180" s="12">
        <v>8.5</v>
      </c>
      <c r="J180" s="223">
        <v>2</v>
      </c>
      <c r="K180" s="11">
        <v>7.2</v>
      </c>
      <c r="L180" s="223">
        <v>7.1</v>
      </c>
      <c r="M180" s="12">
        <v>20</v>
      </c>
      <c r="N180" s="225">
        <v>22.4</v>
      </c>
      <c r="O180" s="224">
        <v>54</v>
      </c>
      <c r="P180" s="224">
        <v>75.599999999999994</v>
      </c>
      <c r="Q180" s="532">
        <v>14.9</v>
      </c>
      <c r="R180" s="478">
        <v>170</v>
      </c>
      <c r="S180" s="533">
        <v>0.2</v>
      </c>
      <c r="T180" s="476"/>
      <c r="U180" s="564">
        <v>4362</v>
      </c>
      <c r="V180" s="80"/>
      <c r="W180" s="2" t="s">
        <v>182</v>
      </c>
      <c r="X180" s="396" t="s">
        <v>11</v>
      </c>
      <c r="Y180" s="351">
        <v>23.5</v>
      </c>
      <c r="Z180" s="222">
        <v>23.3</v>
      </c>
    </row>
    <row r="181" spans="1:26" x14ac:dyDescent="0.2">
      <c r="A181" s="1107"/>
      <c r="B181" s="328">
        <v>45540</v>
      </c>
      <c r="C181" s="432" t="str">
        <f t="shared" si="35"/>
        <v>(木)</v>
      </c>
      <c r="D181" s="531" t="s">
        <v>400</v>
      </c>
      <c r="E181" s="474">
        <v>0</v>
      </c>
      <c r="F181" s="475">
        <v>26.9</v>
      </c>
      <c r="G181" s="11">
        <v>23.5</v>
      </c>
      <c r="H181" s="225">
        <v>23.3</v>
      </c>
      <c r="I181" s="12">
        <v>4.5999999999999996</v>
      </c>
      <c r="J181" s="223">
        <v>3</v>
      </c>
      <c r="K181" s="11">
        <v>7.4</v>
      </c>
      <c r="L181" s="223">
        <v>7.4</v>
      </c>
      <c r="M181" s="12">
        <v>29.8</v>
      </c>
      <c r="N181" s="225">
        <v>31.9</v>
      </c>
      <c r="O181" s="224">
        <v>82.5</v>
      </c>
      <c r="P181" s="224">
        <v>109.3</v>
      </c>
      <c r="Q181" s="532">
        <v>21.4</v>
      </c>
      <c r="R181" s="478">
        <v>211</v>
      </c>
      <c r="S181" s="533">
        <v>0.36</v>
      </c>
      <c r="T181" s="476">
        <v>2.75</v>
      </c>
      <c r="U181" s="564">
        <v>1444</v>
      </c>
      <c r="V181" s="80"/>
      <c r="W181" s="3" t="s">
        <v>183</v>
      </c>
      <c r="X181" s="893" t="s">
        <v>184</v>
      </c>
      <c r="Y181" s="352">
        <v>4.5999999999999996</v>
      </c>
      <c r="Z181" s="223">
        <v>3</v>
      </c>
    </row>
    <row r="182" spans="1:26" x14ac:dyDescent="0.2">
      <c r="A182" s="1107"/>
      <c r="B182" s="328">
        <v>45541</v>
      </c>
      <c r="C182" s="432" t="str">
        <f t="shared" si="35"/>
        <v>(金)</v>
      </c>
      <c r="D182" s="531" t="s">
        <v>400</v>
      </c>
      <c r="E182" s="474">
        <v>0</v>
      </c>
      <c r="F182" s="475">
        <v>27</v>
      </c>
      <c r="G182" s="11">
        <v>23.6</v>
      </c>
      <c r="H182" s="225">
        <v>23.5</v>
      </c>
      <c r="I182" s="12">
        <v>4.2</v>
      </c>
      <c r="J182" s="223">
        <v>4.0999999999999996</v>
      </c>
      <c r="K182" s="11">
        <v>7.5</v>
      </c>
      <c r="L182" s="223">
        <v>7.6</v>
      </c>
      <c r="M182" s="12">
        <v>33.9</v>
      </c>
      <c r="N182" s="225">
        <v>33.799999999999997</v>
      </c>
      <c r="O182" s="224">
        <v>89</v>
      </c>
      <c r="P182" s="224">
        <v>123.1</v>
      </c>
      <c r="Q182" s="532">
        <v>30.4</v>
      </c>
      <c r="R182" s="478">
        <v>219</v>
      </c>
      <c r="S182" s="533">
        <v>0.47</v>
      </c>
      <c r="T182" s="476"/>
      <c r="U182" s="564">
        <v>972</v>
      </c>
      <c r="V182" s="80"/>
      <c r="W182" s="3" t="s">
        <v>12</v>
      </c>
      <c r="X182" s="893"/>
      <c r="Y182" s="352">
        <v>7.4</v>
      </c>
      <c r="Z182" s="223">
        <v>7.4</v>
      </c>
    </row>
    <row r="183" spans="1:26" x14ac:dyDescent="0.2">
      <c r="A183" s="1107"/>
      <c r="B183" s="328">
        <v>45542</v>
      </c>
      <c r="C183" s="432" t="str">
        <f t="shared" si="35"/>
        <v>(土)</v>
      </c>
      <c r="D183" s="531" t="s">
        <v>400</v>
      </c>
      <c r="E183" s="474">
        <v>0</v>
      </c>
      <c r="F183" s="475">
        <v>31.2</v>
      </c>
      <c r="G183" s="11"/>
      <c r="H183" s="225"/>
      <c r="I183" s="12"/>
      <c r="J183" s="223"/>
      <c r="K183" s="11"/>
      <c r="L183" s="223"/>
      <c r="M183" s="12"/>
      <c r="N183" s="225"/>
      <c r="O183" s="224"/>
      <c r="P183" s="224"/>
      <c r="Q183" s="532"/>
      <c r="R183" s="478"/>
      <c r="S183" s="533"/>
      <c r="T183" s="476"/>
      <c r="U183" s="564">
        <v>968</v>
      </c>
      <c r="V183" s="80"/>
      <c r="W183" s="3" t="s">
        <v>185</v>
      </c>
      <c r="X183" s="893" t="s">
        <v>13</v>
      </c>
      <c r="Y183" s="352">
        <v>29.8</v>
      </c>
      <c r="Z183" s="223">
        <v>31.9</v>
      </c>
    </row>
    <row r="184" spans="1:26" x14ac:dyDescent="0.2">
      <c r="A184" s="1107"/>
      <c r="B184" s="328">
        <v>45543</v>
      </c>
      <c r="C184" s="432" t="str">
        <f t="shared" si="35"/>
        <v>(日)</v>
      </c>
      <c r="D184" s="531" t="s">
        <v>400</v>
      </c>
      <c r="E184" s="474">
        <v>0</v>
      </c>
      <c r="F184" s="475">
        <v>29.9</v>
      </c>
      <c r="G184" s="11"/>
      <c r="H184" s="225"/>
      <c r="I184" s="12"/>
      <c r="J184" s="223"/>
      <c r="K184" s="11"/>
      <c r="L184" s="223"/>
      <c r="M184" s="12"/>
      <c r="N184" s="225"/>
      <c r="O184" s="224"/>
      <c r="P184" s="224"/>
      <c r="Q184" s="532"/>
      <c r="R184" s="478"/>
      <c r="S184" s="533"/>
      <c r="T184" s="476"/>
      <c r="U184" s="564">
        <v>946</v>
      </c>
      <c r="V184" s="80"/>
      <c r="W184" s="3" t="s">
        <v>186</v>
      </c>
      <c r="X184" s="893" t="s">
        <v>313</v>
      </c>
      <c r="Y184" s="353">
        <v>86.4</v>
      </c>
      <c r="Z184" s="224">
        <v>82.5</v>
      </c>
    </row>
    <row r="185" spans="1:26" x14ac:dyDescent="0.2">
      <c r="A185" s="1107"/>
      <c r="B185" s="328">
        <v>45544</v>
      </c>
      <c r="C185" s="432" t="str">
        <f t="shared" si="35"/>
        <v>(月)</v>
      </c>
      <c r="D185" s="531" t="s">
        <v>400</v>
      </c>
      <c r="E185" s="474">
        <v>0</v>
      </c>
      <c r="F185" s="475">
        <v>28.7</v>
      </c>
      <c r="G185" s="11">
        <v>24.9</v>
      </c>
      <c r="H185" s="225">
        <v>25.2</v>
      </c>
      <c r="I185" s="12">
        <v>3.6</v>
      </c>
      <c r="J185" s="223">
        <v>3.2</v>
      </c>
      <c r="K185" s="11">
        <v>7.7</v>
      </c>
      <c r="L185" s="223">
        <v>7.7</v>
      </c>
      <c r="M185" s="12">
        <v>36.299999999999997</v>
      </c>
      <c r="N185" s="225">
        <v>38.200000000000003</v>
      </c>
      <c r="O185" s="224">
        <v>92</v>
      </c>
      <c r="P185" s="224">
        <v>130.5</v>
      </c>
      <c r="Q185" s="532">
        <v>31.4</v>
      </c>
      <c r="R185" s="478">
        <v>274</v>
      </c>
      <c r="S185" s="533">
        <v>0.39</v>
      </c>
      <c r="T185" s="476"/>
      <c r="U185" s="564">
        <v>954</v>
      </c>
      <c r="V185" s="80"/>
      <c r="W185" s="3" t="s">
        <v>187</v>
      </c>
      <c r="X185" s="893" t="s">
        <v>313</v>
      </c>
      <c r="Y185" s="353">
        <v>114.3</v>
      </c>
      <c r="Z185" s="224">
        <v>109.3</v>
      </c>
    </row>
    <row r="186" spans="1:26" x14ac:dyDescent="0.2">
      <c r="A186" s="1107"/>
      <c r="B186" s="328">
        <v>45545</v>
      </c>
      <c r="C186" s="432" t="str">
        <f t="shared" si="35"/>
        <v>(火)</v>
      </c>
      <c r="D186" s="531" t="s">
        <v>401</v>
      </c>
      <c r="E186" s="474">
        <v>0</v>
      </c>
      <c r="F186" s="475">
        <v>29.1</v>
      </c>
      <c r="G186" s="11">
        <v>24.9</v>
      </c>
      <c r="H186" s="225">
        <v>25</v>
      </c>
      <c r="I186" s="12">
        <v>3.8</v>
      </c>
      <c r="J186" s="223">
        <v>2.7</v>
      </c>
      <c r="K186" s="11">
        <v>7.7</v>
      </c>
      <c r="L186" s="223">
        <v>7.7</v>
      </c>
      <c r="M186" s="12">
        <v>37.799999999999997</v>
      </c>
      <c r="N186" s="225">
        <v>38.6</v>
      </c>
      <c r="O186" s="224">
        <v>92.8</v>
      </c>
      <c r="P186" s="224">
        <v>131.5</v>
      </c>
      <c r="Q186" s="532">
        <v>34.6</v>
      </c>
      <c r="R186" s="478">
        <v>256</v>
      </c>
      <c r="S186" s="533">
        <v>0.31</v>
      </c>
      <c r="T186" s="476"/>
      <c r="U186" s="564">
        <v>966</v>
      </c>
      <c r="V186" s="80"/>
      <c r="W186" s="3" t="s">
        <v>188</v>
      </c>
      <c r="X186" s="893" t="s">
        <v>313</v>
      </c>
      <c r="Y186" s="353">
        <v>78</v>
      </c>
      <c r="Z186" s="224">
        <v>75.2</v>
      </c>
    </row>
    <row r="187" spans="1:26" x14ac:dyDescent="0.2">
      <c r="A187" s="1107"/>
      <c r="B187" s="328">
        <v>45546</v>
      </c>
      <c r="C187" s="432" t="str">
        <f t="shared" si="35"/>
        <v>(水)</v>
      </c>
      <c r="D187" s="531" t="s">
        <v>400</v>
      </c>
      <c r="E187" s="474">
        <v>0</v>
      </c>
      <c r="F187" s="475">
        <v>31.3</v>
      </c>
      <c r="G187" s="11">
        <v>25.2</v>
      </c>
      <c r="H187" s="225">
        <v>25.2</v>
      </c>
      <c r="I187" s="12">
        <v>21.4</v>
      </c>
      <c r="J187" s="223">
        <v>3.3</v>
      </c>
      <c r="K187" s="11">
        <v>7.5</v>
      </c>
      <c r="L187" s="223">
        <v>7.4</v>
      </c>
      <c r="M187" s="12">
        <v>30.9</v>
      </c>
      <c r="N187" s="225">
        <v>35.299999999999997</v>
      </c>
      <c r="O187" s="224">
        <v>69.2</v>
      </c>
      <c r="P187" s="224">
        <v>105.9</v>
      </c>
      <c r="Q187" s="532">
        <v>28.3</v>
      </c>
      <c r="R187" s="478">
        <v>223</v>
      </c>
      <c r="S187" s="533">
        <v>0.2</v>
      </c>
      <c r="T187" s="476"/>
      <c r="U187" s="564">
        <v>2772</v>
      </c>
      <c r="V187" s="80"/>
      <c r="W187" s="3" t="s">
        <v>189</v>
      </c>
      <c r="X187" s="893" t="s">
        <v>313</v>
      </c>
      <c r="Y187" s="353">
        <v>36.299999999999997</v>
      </c>
      <c r="Z187" s="224">
        <v>34.1</v>
      </c>
    </row>
    <row r="188" spans="1:26" x14ac:dyDescent="0.2">
      <c r="A188" s="1107"/>
      <c r="B188" s="328">
        <v>45547</v>
      </c>
      <c r="C188" s="432" t="str">
        <f t="shared" si="35"/>
        <v>(木)</v>
      </c>
      <c r="D188" s="531" t="s">
        <v>400</v>
      </c>
      <c r="E188" s="474">
        <v>0</v>
      </c>
      <c r="F188" s="475">
        <v>31.6</v>
      </c>
      <c r="G188" s="11">
        <v>25.3</v>
      </c>
      <c r="H188" s="225">
        <v>25.7</v>
      </c>
      <c r="I188" s="12">
        <v>5.6</v>
      </c>
      <c r="J188" s="223">
        <v>2.9</v>
      </c>
      <c r="K188" s="11">
        <v>7.7</v>
      </c>
      <c r="L188" s="223">
        <v>7.6</v>
      </c>
      <c r="M188" s="12">
        <v>36.200000000000003</v>
      </c>
      <c r="N188" s="225">
        <v>34.9</v>
      </c>
      <c r="O188" s="224">
        <v>92.2</v>
      </c>
      <c r="P188" s="224">
        <v>126.9</v>
      </c>
      <c r="Q188" s="532">
        <v>31.8</v>
      </c>
      <c r="R188" s="478">
        <v>248</v>
      </c>
      <c r="S188" s="533">
        <v>0.22</v>
      </c>
      <c r="T188" s="476">
        <v>4.0199999999999996</v>
      </c>
      <c r="U188" s="564">
        <v>2011</v>
      </c>
      <c r="V188" s="80"/>
      <c r="W188" s="3" t="s">
        <v>190</v>
      </c>
      <c r="X188" s="893" t="s">
        <v>313</v>
      </c>
      <c r="Y188" s="139">
        <v>24.2</v>
      </c>
      <c r="Z188" s="225">
        <v>21.4</v>
      </c>
    </row>
    <row r="189" spans="1:26" x14ac:dyDescent="0.2">
      <c r="A189" s="1107"/>
      <c r="B189" s="328">
        <v>45548</v>
      </c>
      <c r="C189" s="432" t="str">
        <f t="shared" si="35"/>
        <v>(金)</v>
      </c>
      <c r="D189" s="531" t="s">
        <v>400</v>
      </c>
      <c r="E189" s="474">
        <v>0</v>
      </c>
      <c r="F189" s="475">
        <v>29.7</v>
      </c>
      <c r="G189" s="11">
        <v>25.5</v>
      </c>
      <c r="H189" s="225">
        <v>25.8</v>
      </c>
      <c r="I189" s="12">
        <v>7.4</v>
      </c>
      <c r="J189" s="223">
        <v>2.2999999999999998</v>
      </c>
      <c r="K189" s="11">
        <v>7.6</v>
      </c>
      <c r="L189" s="223">
        <v>7.4</v>
      </c>
      <c r="M189" s="12">
        <v>32.5</v>
      </c>
      <c r="N189" s="225">
        <v>31.4</v>
      </c>
      <c r="O189" s="224">
        <v>75.8</v>
      </c>
      <c r="P189" s="224">
        <v>109.5</v>
      </c>
      <c r="Q189" s="532">
        <v>27.1</v>
      </c>
      <c r="R189" s="478">
        <v>215</v>
      </c>
      <c r="S189" s="533">
        <v>0.25</v>
      </c>
      <c r="T189" s="476"/>
      <c r="U189" s="564">
        <v>2026</v>
      </c>
      <c r="V189" s="80"/>
      <c r="W189" s="3" t="s">
        <v>191</v>
      </c>
      <c r="X189" s="893" t="s">
        <v>313</v>
      </c>
      <c r="Y189" s="141">
        <v>242</v>
      </c>
      <c r="Z189" s="226">
        <v>211</v>
      </c>
    </row>
    <row r="190" spans="1:26" x14ac:dyDescent="0.2">
      <c r="A190" s="1107"/>
      <c r="B190" s="328">
        <v>45549</v>
      </c>
      <c r="C190" s="432" t="str">
        <f t="shared" si="35"/>
        <v>(土)</v>
      </c>
      <c r="D190" s="531" t="s">
        <v>400</v>
      </c>
      <c r="E190" s="474">
        <v>0</v>
      </c>
      <c r="F190" s="475">
        <v>30.9</v>
      </c>
      <c r="G190" s="11"/>
      <c r="H190" s="225"/>
      <c r="I190" s="12"/>
      <c r="J190" s="223"/>
      <c r="K190" s="11"/>
      <c r="L190" s="223"/>
      <c r="M190" s="12"/>
      <c r="N190" s="225"/>
      <c r="O190" s="224"/>
      <c r="P190" s="224"/>
      <c r="Q190" s="532"/>
      <c r="R190" s="478"/>
      <c r="S190" s="533"/>
      <c r="T190" s="476"/>
      <c r="U190" s="564">
        <v>1001</v>
      </c>
      <c r="V190" s="80"/>
      <c r="W190" s="3" t="s">
        <v>192</v>
      </c>
      <c r="X190" s="893" t="s">
        <v>313</v>
      </c>
      <c r="Y190" s="140">
        <v>0.56999999999999995</v>
      </c>
      <c r="Z190" s="227">
        <v>0.36</v>
      </c>
    </row>
    <row r="191" spans="1:26" x14ac:dyDescent="0.2">
      <c r="A191" s="1107"/>
      <c r="B191" s="328">
        <v>45550</v>
      </c>
      <c r="C191" s="432" t="str">
        <f t="shared" si="35"/>
        <v>(日)</v>
      </c>
      <c r="D191" s="531" t="s">
        <v>400</v>
      </c>
      <c r="E191" s="474">
        <v>0.5</v>
      </c>
      <c r="F191" s="475">
        <v>31.4</v>
      </c>
      <c r="G191" s="11"/>
      <c r="H191" s="225"/>
      <c r="I191" s="12"/>
      <c r="J191" s="223"/>
      <c r="K191" s="11"/>
      <c r="L191" s="223"/>
      <c r="M191" s="12"/>
      <c r="N191" s="225"/>
      <c r="O191" s="224"/>
      <c r="P191" s="224"/>
      <c r="Q191" s="532"/>
      <c r="R191" s="478"/>
      <c r="S191" s="533"/>
      <c r="T191" s="476"/>
      <c r="U191" s="564">
        <v>983</v>
      </c>
      <c r="V191" s="80"/>
      <c r="W191" s="3" t="s">
        <v>14</v>
      </c>
      <c r="X191" s="893" t="s">
        <v>313</v>
      </c>
      <c r="Y191" s="138">
        <v>3.7</v>
      </c>
      <c r="Z191" s="228">
        <v>2.8</v>
      </c>
    </row>
    <row r="192" spans="1:26" x14ac:dyDescent="0.2">
      <c r="A192" s="1107"/>
      <c r="B192" s="328">
        <v>45551</v>
      </c>
      <c r="C192" s="432" t="str">
        <f t="shared" si="35"/>
        <v>(月)</v>
      </c>
      <c r="D192" s="531" t="s">
        <v>402</v>
      </c>
      <c r="E192" s="474">
        <v>0.5</v>
      </c>
      <c r="F192" s="475">
        <v>25.9</v>
      </c>
      <c r="G192" s="11"/>
      <c r="H192" s="225"/>
      <c r="I192" s="12"/>
      <c r="J192" s="223"/>
      <c r="K192" s="11"/>
      <c r="L192" s="223"/>
      <c r="M192" s="12"/>
      <c r="N192" s="225"/>
      <c r="O192" s="224"/>
      <c r="P192" s="224"/>
      <c r="Q192" s="532"/>
      <c r="R192" s="478"/>
      <c r="S192" s="533"/>
      <c r="T192" s="476"/>
      <c r="U192" s="564">
        <v>969</v>
      </c>
      <c r="V192" s="80"/>
      <c r="W192" s="3" t="s">
        <v>15</v>
      </c>
      <c r="X192" s="893" t="s">
        <v>313</v>
      </c>
      <c r="Y192" s="138">
        <v>1.2</v>
      </c>
      <c r="Z192" s="228">
        <v>0.8</v>
      </c>
    </row>
    <row r="193" spans="1:26" x14ac:dyDescent="0.2">
      <c r="A193" s="1107"/>
      <c r="B193" s="328">
        <v>45552</v>
      </c>
      <c r="C193" s="432" t="str">
        <f t="shared" si="35"/>
        <v>(火)</v>
      </c>
      <c r="D193" s="531" t="s">
        <v>400</v>
      </c>
      <c r="E193" s="474">
        <v>0</v>
      </c>
      <c r="F193" s="475">
        <v>26.8</v>
      </c>
      <c r="G193" s="11">
        <v>24</v>
      </c>
      <c r="H193" s="225">
        <v>24.8</v>
      </c>
      <c r="I193" s="12">
        <v>3.3</v>
      </c>
      <c r="J193" s="223">
        <v>3.8</v>
      </c>
      <c r="K193" s="11">
        <v>7.8</v>
      </c>
      <c r="L193" s="223">
        <v>7.7</v>
      </c>
      <c r="M193" s="12">
        <v>37.4</v>
      </c>
      <c r="N193" s="225">
        <v>37.9</v>
      </c>
      <c r="O193" s="224">
        <v>92</v>
      </c>
      <c r="P193" s="224">
        <v>132.1</v>
      </c>
      <c r="Q193" s="532">
        <v>32.799999999999997</v>
      </c>
      <c r="R193" s="478">
        <v>215</v>
      </c>
      <c r="S193" s="533">
        <v>0.33</v>
      </c>
      <c r="T193" s="476"/>
      <c r="U193" s="564">
        <v>983</v>
      </c>
      <c r="V193" s="80"/>
      <c r="W193" s="3" t="s">
        <v>193</v>
      </c>
      <c r="X193" s="893" t="s">
        <v>313</v>
      </c>
      <c r="Y193" s="138">
        <v>6.8</v>
      </c>
      <c r="Z193" s="228">
        <v>8.6</v>
      </c>
    </row>
    <row r="194" spans="1:26" x14ac:dyDescent="0.2">
      <c r="A194" s="1107"/>
      <c r="B194" s="328">
        <v>45553</v>
      </c>
      <c r="C194" s="432" t="str">
        <f t="shared" si="35"/>
        <v>(水)</v>
      </c>
      <c r="D194" s="531" t="s">
        <v>400</v>
      </c>
      <c r="E194" s="474">
        <v>1.5</v>
      </c>
      <c r="F194" s="475">
        <v>31.7</v>
      </c>
      <c r="G194" s="11">
        <v>25</v>
      </c>
      <c r="H194" s="225">
        <v>25.1</v>
      </c>
      <c r="I194" s="12">
        <v>4.4000000000000004</v>
      </c>
      <c r="J194" s="223">
        <v>3.8</v>
      </c>
      <c r="K194" s="11">
        <v>7.8</v>
      </c>
      <c r="L194" s="223">
        <v>7.8</v>
      </c>
      <c r="M194" s="12">
        <v>39.5</v>
      </c>
      <c r="N194" s="225">
        <v>39.6</v>
      </c>
      <c r="O194" s="224">
        <v>94</v>
      </c>
      <c r="P194" s="224">
        <v>134.1</v>
      </c>
      <c r="Q194" s="532">
        <v>37.299999999999997</v>
      </c>
      <c r="R194" s="478">
        <v>263</v>
      </c>
      <c r="S194" s="533">
        <v>0.37</v>
      </c>
      <c r="T194" s="476"/>
      <c r="U194" s="564">
        <v>998</v>
      </c>
      <c r="V194" s="80"/>
      <c r="W194" s="3" t="s">
        <v>194</v>
      </c>
      <c r="X194" s="893" t="s">
        <v>313</v>
      </c>
      <c r="Y194" s="303">
        <v>0</v>
      </c>
      <c r="Z194" s="304">
        <v>0</v>
      </c>
    </row>
    <row r="195" spans="1:26" x14ac:dyDescent="0.2">
      <c r="A195" s="1107"/>
      <c r="B195" s="328">
        <v>45554</v>
      </c>
      <c r="C195" s="432" t="str">
        <f t="shared" si="35"/>
        <v>(木)</v>
      </c>
      <c r="D195" s="531" t="s">
        <v>401</v>
      </c>
      <c r="E195" s="474">
        <v>0</v>
      </c>
      <c r="F195" s="475">
        <v>27.3</v>
      </c>
      <c r="G195" s="11">
        <v>25.2</v>
      </c>
      <c r="H195" s="225">
        <v>25.3</v>
      </c>
      <c r="I195" s="12">
        <v>4.5999999999999996</v>
      </c>
      <c r="J195" s="223">
        <v>3.9</v>
      </c>
      <c r="K195" s="11">
        <v>7.8</v>
      </c>
      <c r="L195" s="223">
        <v>7.7</v>
      </c>
      <c r="M195" s="12">
        <v>39.6</v>
      </c>
      <c r="N195" s="225">
        <v>40.299999999999997</v>
      </c>
      <c r="O195" s="224">
        <v>94.5</v>
      </c>
      <c r="P195" s="224">
        <v>135.1</v>
      </c>
      <c r="Q195" s="532">
        <v>39.5</v>
      </c>
      <c r="R195" s="478">
        <v>299</v>
      </c>
      <c r="S195" s="533">
        <v>0.39</v>
      </c>
      <c r="T195" s="476">
        <v>4.22</v>
      </c>
      <c r="U195" s="564">
        <v>987</v>
      </c>
      <c r="V195" s="80"/>
      <c r="W195" s="3" t="s">
        <v>280</v>
      </c>
      <c r="X195" s="893" t="s">
        <v>313</v>
      </c>
      <c r="Y195" s="140">
        <v>2.2200000000000002</v>
      </c>
      <c r="Z195" s="229">
        <v>2.2200000000000002</v>
      </c>
    </row>
    <row r="196" spans="1:26" x14ac:dyDescent="0.2">
      <c r="A196" s="1107"/>
      <c r="B196" s="328">
        <v>45555</v>
      </c>
      <c r="C196" s="432" t="str">
        <f t="shared" si="35"/>
        <v>(金)</v>
      </c>
      <c r="D196" s="531" t="s">
        <v>400</v>
      </c>
      <c r="E196" s="474">
        <v>0</v>
      </c>
      <c r="F196" s="475">
        <v>30.5</v>
      </c>
      <c r="G196" s="11">
        <v>24.9</v>
      </c>
      <c r="H196" s="225">
        <v>25.1</v>
      </c>
      <c r="I196" s="12">
        <v>4.2</v>
      </c>
      <c r="J196" s="223">
        <v>3.7</v>
      </c>
      <c r="K196" s="11">
        <v>7.8</v>
      </c>
      <c r="L196" s="223">
        <v>7.7</v>
      </c>
      <c r="M196" s="12">
        <v>39.700000000000003</v>
      </c>
      <c r="N196" s="225">
        <v>39.1</v>
      </c>
      <c r="O196" s="224">
        <v>93.2</v>
      </c>
      <c r="P196" s="224">
        <v>134.30000000000001</v>
      </c>
      <c r="Q196" s="532">
        <v>38</v>
      </c>
      <c r="R196" s="478">
        <v>297</v>
      </c>
      <c r="S196" s="533">
        <v>0.31</v>
      </c>
      <c r="T196" s="476"/>
      <c r="U196" s="564">
        <v>1212</v>
      </c>
      <c r="V196" s="80"/>
      <c r="W196" s="3" t="s">
        <v>195</v>
      </c>
      <c r="X196" s="893" t="s">
        <v>313</v>
      </c>
      <c r="Y196" s="140">
        <v>2.8</v>
      </c>
      <c r="Z196" s="229">
        <v>2.75</v>
      </c>
    </row>
    <row r="197" spans="1:26" x14ac:dyDescent="0.2">
      <c r="A197" s="1107"/>
      <c r="B197" s="328">
        <v>45556</v>
      </c>
      <c r="C197" s="432" t="str">
        <f t="shared" si="35"/>
        <v>(土)</v>
      </c>
      <c r="D197" s="531" t="s">
        <v>401</v>
      </c>
      <c r="E197" s="474">
        <v>0</v>
      </c>
      <c r="F197" s="475">
        <v>30.7</v>
      </c>
      <c r="G197" s="11"/>
      <c r="H197" s="225"/>
      <c r="I197" s="12"/>
      <c r="J197" s="223"/>
      <c r="K197" s="11"/>
      <c r="L197" s="223"/>
      <c r="M197" s="12"/>
      <c r="N197" s="225"/>
      <c r="O197" s="224"/>
      <c r="P197" s="224"/>
      <c r="Q197" s="532"/>
      <c r="R197" s="478"/>
      <c r="S197" s="533"/>
      <c r="T197" s="476"/>
      <c r="U197" s="564">
        <v>2629</v>
      </c>
      <c r="V197" s="80"/>
      <c r="W197" s="3" t="s">
        <v>196</v>
      </c>
      <c r="X197" s="893" t="s">
        <v>313</v>
      </c>
      <c r="Y197" s="140">
        <v>8.7999999999999995E-2</v>
      </c>
      <c r="Z197" s="229">
        <v>7.0000000000000007E-2</v>
      </c>
    </row>
    <row r="198" spans="1:26" x14ac:dyDescent="0.2">
      <c r="A198" s="1107"/>
      <c r="B198" s="328">
        <v>45557</v>
      </c>
      <c r="C198" s="432" t="str">
        <f t="shared" si="35"/>
        <v>(日)</v>
      </c>
      <c r="D198" s="531" t="s">
        <v>401</v>
      </c>
      <c r="E198" s="474">
        <v>0.5</v>
      </c>
      <c r="F198" s="475">
        <v>28</v>
      </c>
      <c r="G198" s="11"/>
      <c r="H198" s="225"/>
      <c r="I198" s="12"/>
      <c r="J198" s="223"/>
      <c r="K198" s="11"/>
      <c r="L198" s="223"/>
      <c r="M198" s="12"/>
      <c r="N198" s="225"/>
      <c r="O198" s="224"/>
      <c r="P198" s="224"/>
      <c r="Q198" s="532"/>
      <c r="R198" s="478"/>
      <c r="S198" s="533"/>
      <c r="T198" s="476"/>
      <c r="U198" s="564">
        <v>2614</v>
      </c>
      <c r="V198" s="80"/>
      <c r="W198" s="3" t="s">
        <v>197</v>
      </c>
      <c r="X198" s="893" t="s">
        <v>313</v>
      </c>
      <c r="Y198" s="138">
        <v>22.1</v>
      </c>
      <c r="Z198" s="228">
        <v>20.100000000000001</v>
      </c>
    </row>
    <row r="199" spans="1:26" x14ac:dyDescent="0.2">
      <c r="A199" s="1107"/>
      <c r="B199" s="328">
        <v>45558</v>
      </c>
      <c r="C199" s="432" t="str">
        <f t="shared" si="35"/>
        <v>(月)</v>
      </c>
      <c r="D199" s="531" t="s">
        <v>401</v>
      </c>
      <c r="E199" s="474">
        <v>3</v>
      </c>
      <c r="F199" s="475">
        <v>22</v>
      </c>
      <c r="G199" s="11"/>
      <c r="H199" s="225"/>
      <c r="I199" s="12"/>
      <c r="J199" s="223"/>
      <c r="K199" s="11"/>
      <c r="L199" s="223"/>
      <c r="M199" s="12"/>
      <c r="N199" s="225"/>
      <c r="O199" s="224"/>
      <c r="P199" s="224"/>
      <c r="Q199" s="532"/>
      <c r="R199" s="478"/>
      <c r="S199" s="533"/>
      <c r="T199" s="476"/>
      <c r="U199" s="564">
        <v>2471</v>
      </c>
      <c r="V199" s="80"/>
      <c r="W199" s="3" t="s">
        <v>17</v>
      </c>
      <c r="X199" s="893" t="s">
        <v>313</v>
      </c>
      <c r="Y199" s="138">
        <v>30.6</v>
      </c>
      <c r="Z199" s="228">
        <v>28.8</v>
      </c>
    </row>
    <row r="200" spans="1:26" x14ac:dyDescent="0.2">
      <c r="A200" s="1107"/>
      <c r="B200" s="328">
        <v>45559</v>
      </c>
      <c r="C200" s="432" t="str">
        <f t="shared" si="35"/>
        <v>(火)</v>
      </c>
      <c r="D200" s="531" t="s">
        <v>400</v>
      </c>
      <c r="E200" s="474">
        <v>0</v>
      </c>
      <c r="F200" s="475">
        <v>22.3</v>
      </c>
      <c r="G200" s="11">
        <v>21.4</v>
      </c>
      <c r="H200" s="225">
        <v>21.3</v>
      </c>
      <c r="I200" s="12">
        <v>5</v>
      </c>
      <c r="J200" s="223">
        <v>3.8</v>
      </c>
      <c r="K200" s="11">
        <v>7.8</v>
      </c>
      <c r="L200" s="223">
        <v>7.6</v>
      </c>
      <c r="M200" s="12">
        <v>35.200000000000003</v>
      </c>
      <c r="N200" s="225">
        <v>36</v>
      </c>
      <c r="O200" s="224">
        <v>83</v>
      </c>
      <c r="P200" s="224">
        <v>124.9</v>
      </c>
      <c r="Q200" s="532">
        <v>38.700000000000003</v>
      </c>
      <c r="R200" s="478">
        <v>308</v>
      </c>
      <c r="S200" s="533">
        <v>0.26</v>
      </c>
      <c r="T200" s="476"/>
      <c r="U200" s="564">
        <v>2059</v>
      </c>
      <c r="V200" s="80"/>
      <c r="W200" s="3" t="s">
        <v>198</v>
      </c>
      <c r="X200" s="893" t="s">
        <v>184</v>
      </c>
      <c r="Y200" s="276">
        <v>13</v>
      </c>
      <c r="Z200" s="288">
        <v>9</v>
      </c>
    </row>
    <row r="201" spans="1:26" x14ac:dyDescent="0.2">
      <c r="A201" s="1107"/>
      <c r="B201" s="328">
        <v>45560</v>
      </c>
      <c r="C201" s="432" t="str">
        <f t="shared" si="35"/>
        <v>(水)</v>
      </c>
      <c r="D201" s="531" t="s">
        <v>401</v>
      </c>
      <c r="E201" s="474">
        <v>2</v>
      </c>
      <c r="F201" s="475">
        <v>19.8</v>
      </c>
      <c r="G201" s="11">
        <v>20.100000000000001</v>
      </c>
      <c r="H201" s="225">
        <v>20.3</v>
      </c>
      <c r="I201" s="12">
        <v>3.9</v>
      </c>
      <c r="J201" s="223">
        <v>4.3</v>
      </c>
      <c r="K201" s="11">
        <v>7.9</v>
      </c>
      <c r="L201" s="223">
        <v>7.8</v>
      </c>
      <c r="M201" s="12">
        <v>37.200000000000003</v>
      </c>
      <c r="N201" s="225">
        <v>38.299999999999997</v>
      </c>
      <c r="O201" s="224">
        <v>93.3</v>
      </c>
      <c r="P201" s="224">
        <v>134.69999999999999</v>
      </c>
      <c r="Q201" s="532">
        <v>40.1</v>
      </c>
      <c r="R201" s="478">
        <v>271</v>
      </c>
      <c r="S201" s="533">
        <v>0.35</v>
      </c>
      <c r="T201" s="476"/>
      <c r="U201" s="564">
        <v>969</v>
      </c>
      <c r="V201" s="80"/>
      <c r="W201" s="3" t="s">
        <v>199</v>
      </c>
      <c r="X201" s="893" t="s">
        <v>313</v>
      </c>
      <c r="Y201" s="276">
        <v>11</v>
      </c>
      <c r="Z201" s="288">
        <v>6</v>
      </c>
    </row>
    <row r="202" spans="1:26" x14ac:dyDescent="0.2">
      <c r="A202" s="1107"/>
      <c r="B202" s="328">
        <v>45561</v>
      </c>
      <c r="C202" s="432" t="str">
        <f t="shared" si="35"/>
        <v>(木)</v>
      </c>
      <c r="D202" s="531" t="s">
        <v>401</v>
      </c>
      <c r="E202" s="474">
        <v>1.5</v>
      </c>
      <c r="F202" s="475">
        <v>23.6</v>
      </c>
      <c r="G202" s="11">
        <v>20.6</v>
      </c>
      <c r="H202" s="225">
        <v>20.5</v>
      </c>
      <c r="I202" s="12">
        <v>3.7</v>
      </c>
      <c r="J202" s="223">
        <v>4</v>
      </c>
      <c r="K202" s="11">
        <v>7.8</v>
      </c>
      <c r="L202" s="223">
        <v>7.7</v>
      </c>
      <c r="M202" s="12">
        <v>37.9</v>
      </c>
      <c r="N202" s="225">
        <v>35.799999999999997</v>
      </c>
      <c r="O202" s="224">
        <v>93.1</v>
      </c>
      <c r="P202" s="224">
        <v>132.30000000000001</v>
      </c>
      <c r="Q202" s="532">
        <v>38.6</v>
      </c>
      <c r="R202" s="478">
        <v>308</v>
      </c>
      <c r="S202" s="533">
        <v>0.33</v>
      </c>
      <c r="T202" s="476">
        <v>4.3</v>
      </c>
      <c r="U202" s="564">
        <v>979</v>
      </c>
      <c r="V202" s="80"/>
      <c r="W202" s="3"/>
      <c r="X202" s="893"/>
      <c r="Y202" s="290"/>
      <c r="Z202" s="289"/>
    </row>
    <row r="203" spans="1:26" x14ac:dyDescent="0.2">
      <c r="A203" s="1107"/>
      <c r="B203" s="328">
        <v>45562</v>
      </c>
      <c r="C203" s="432" t="str">
        <f t="shared" si="35"/>
        <v>(金)</v>
      </c>
      <c r="D203" s="531" t="s">
        <v>402</v>
      </c>
      <c r="E203" s="474">
        <v>32.5</v>
      </c>
      <c r="F203" s="475">
        <v>23.3</v>
      </c>
      <c r="G203" s="11">
        <v>22.1</v>
      </c>
      <c r="H203" s="225">
        <v>22.1</v>
      </c>
      <c r="I203" s="12">
        <v>6.7</v>
      </c>
      <c r="J203" s="223">
        <v>3.8</v>
      </c>
      <c r="K203" s="11">
        <v>7.8</v>
      </c>
      <c r="L203" s="223">
        <v>7.6</v>
      </c>
      <c r="M203" s="12">
        <v>37.6</v>
      </c>
      <c r="N203" s="225">
        <v>36.4</v>
      </c>
      <c r="O203" s="224">
        <v>92.8</v>
      </c>
      <c r="P203" s="224">
        <v>133.30000000000001</v>
      </c>
      <c r="Q203" s="532">
        <v>37.5</v>
      </c>
      <c r="R203" s="478">
        <v>254</v>
      </c>
      <c r="S203" s="533">
        <v>0.3</v>
      </c>
      <c r="T203" s="476"/>
      <c r="U203" s="564">
        <v>3156</v>
      </c>
      <c r="V203" s="80"/>
      <c r="W203" s="3"/>
      <c r="X203" s="893"/>
      <c r="Y203" s="290"/>
      <c r="Z203" s="289"/>
    </row>
    <row r="204" spans="1:26" x14ac:dyDescent="0.2">
      <c r="A204" s="1107"/>
      <c r="B204" s="328">
        <v>45563</v>
      </c>
      <c r="C204" s="432" t="str">
        <f t="shared" si="35"/>
        <v>(土)</v>
      </c>
      <c r="D204" s="531" t="s">
        <v>401</v>
      </c>
      <c r="E204" s="474">
        <v>0</v>
      </c>
      <c r="F204" s="475">
        <v>24.7</v>
      </c>
      <c r="G204" s="11"/>
      <c r="H204" s="225"/>
      <c r="I204" s="12"/>
      <c r="J204" s="223"/>
      <c r="K204" s="11"/>
      <c r="L204" s="223"/>
      <c r="M204" s="12"/>
      <c r="N204" s="225"/>
      <c r="O204" s="224"/>
      <c r="P204" s="224"/>
      <c r="Q204" s="532"/>
      <c r="R204" s="478"/>
      <c r="S204" s="533"/>
      <c r="T204" s="476"/>
      <c r="U204" s="564">
        <v>4784</v>
      </c>
      <c r="V204" s="80"/>
      <c r="W204" s="291"/>
      <c r="X204" s="344"/>
      <c r="Y204" s="293"/>
      <c r="Z204" s="292"/>
    </row>
    <row r="205" spans="1:26" x14ac:dyDescent="0.2">
      <c r="A205" s="1107"/>
      <c r="B205" s="328">
        <v>45564</v>
      </c>
      <c r="C205" s="432" t="str">
        <f t="shared" si="35"/>
        <v>(日)</v>
      </c>
      <c r="D205" s="531" t="s">
        <v>401</v>
      </c>
      <c r="E205" s="474">
        <v>0</v>
      </c>
      <c r="F205" s="475">
        <v>23.8</v>
      </c>
      <c r="G205" s="11"/>
      <c r="H205" s="225"/>
      <c r="I205" s="12"/>
      <c r="J205" s="223"/>
      <c r="K205" s="11"/>
      <c r="L205" s="223"/>
      <c r="M205" s="12"/>
      <c r="N205" s="225"/>
      <c r="O205" s="224"/>
      <c r="P205" s="224"/>
      <c r="Q205" s="532"/>
      <c r="R205" s="478"/>
      <c r="S205" s="533"/>
      <c r="T205" s="476"/>
      <c r="U205" s="564">
        <v>1697</v>
      </c>
      <c r="V205" s="80"/>
      <c r="W205" s="9" t="s">
        <v>23</v>
      </c>
      <c r="X205" s="82" t="s">
        <v>24</v>
      </c>
      <c r="Y205" s="1" t="s">
        <v>24</v>
      </c>
      <c r="Z205" s="333" t="s">
        <v>24</v>
      </c>
    </row>
    <row r="206" spans="1:26" x14ac:dyDescent="0.2">
      <c r="A206" s="1107"/>
      <c r="B206" s="329">
        <v>45565</v>
      </c>
      <c r="C206" s="432" t="str">
        <f t="shared" si="35"/>
        <v>(月)</v>
      </c>
      <c r="D206" s="534" t="s">
        <v>401</v>
      </c>
      <c r="E206" s="474">
        <v>0.5</v>
      </c>
      <c r="F206" s="475">
        <v>21.9</v>
      </c>
      <c r="G206" s="366">
        <v>21</v>
      </c>
      <c r="H206" s="536">
        <v>21.3</v>
      </c>
      <c r="I206" s="537">
        <v>3.8</v>
      </c>
      <c r="J206" s="300">
        <v>3.4</v>
      </c>
      <c r="K206" s="366">
        <v>7.6</v>
      </c>
      <c r="L206" s="300">
        <v>7.7</v>
      </c>
      <c r="M206" s="537">
        <v>34.299999999999997</v>
      </c>
      <c r="N206" s="536">
        <v>32.9</v>
      </c>
      <c r="O206" s="224">
        <v>86.8</v>
      </c>
      <c r="P206" s="224">
        <v>124.1</v>
      </c>
      <c r="Q206" s="532">
        <v>30.1</v>
      </c>
      <c r="R206" s="478">
        <v>269</v>
      </c>
      <c r="S206" s="533">
        <v>0.4</v>
      </c>
      <c r="T206" s="476"/>
      <c r="U206" s="564">
        <v>998</v>
      </c>
      <c r="V206" s="80"/>
      <c r="W206" s="719" t="s">
        <v>303</v>
      </c>
      <c r="X206" s="720"/>
      <c r="Y206" s="720"/>
      <c r="Z206" s="721"/>
    </row>
    <row r="207" spans="1:26" s="1" customFormat="1" ht="13.5" customHeight="1" x14ac:dyDescent="0.2">
      <c r="A207" s="1107"/>
      <c r="B207" s="1043" t="s">
        <v>239</v>
      </c>
      <c r="C207" s="1043"/>
      <c r="D207" s="479"/>
      <c r="E207" s="464">
        <f>MAX(E177:E206)</f>
        <v>63.5</v>
      </c>
      <c r="F207" s="480">
        <f t="shared" ref="F207:U207" si="36">IF(COUNT(F177:F206)=0,"",MAX(F177:F206))</f>
        <v>31.7</v>
      </c>
      <c r="G207" s="10">
        <f t="shared" si="36"/>
        <v>25.6</v>
      </c>
      <c r="H207" s="222">
        <f t="shared" si="36"/>
        <v>25.8</v>
      </c>
      <c r="I207" s="466">
        <f t="shared" si="36"/>
        <v>25.7</v>
      </c>
      <c r="J207" s="467">
        <f t="shared" si="36"/>
        <v>5.5</v>
      </c>
      <c r="K207" s="10">
        <f t="shared" si="36"/>
        <v>7.9</v>
      </c>
      <c r="L207" s="222">
        <f t="shared" si="36"/>
        <v>7.8</v>
      </c>
      <c r="M207" s="466">
        <f t="shared" si="36"/>
        <v>39.700000000000003</v>
      </c>
      <c r="N207" s="467">
        <f t="shared" si="36"/>
        <v>40.299999999999997</v>
      </c>
      <c r="O207" s="546">
        <f t="shared" si="36"/>
        <v>94.5</v>
      </c>
      <c r="P207" s="546">
        <f t="shared" si="36"/>
        <v>135.1</v>
      </c>
      <c r="Q207" s="518">
        <f t="shared" si="36"/>
        <v>40.1</v>
      </c>
      <c r="R207" s="484">
        <f t="shared" si="36"/>
        <v>308</v>
      </c>
      <c r="S207" s="485">
        <f t="shared" si="36"/>
        <v>0.49</v>
      </c>
      <c r="T207" s="485">
        <f>IF(COUNT(T177:T206)=0,"",MAX(T177:T206))</f>
        <v>4.3</v>
      </c>
      <c r="U207" s="486">
        <f t="shared" si="36"/>
        <v>5783</v>
      </c>
      <c r="V207" s="80"/>
      <c r="W207" s="719"/>
      <c r="X207" s="933"/>
      <c r="Y207" s="933"/>
      <c r="Z207" s="934"/>
    </row>
    <row r="208" spans="1:26" s="1" customFormat="1" ht="13.5" customHeight="1" x14ac:dyDescent="0.2">
      <c r="A208" s="1107"/>
      <c r="B208" s="1044" t="s">
        <v>240</v>
      </c>
      <c r="C208" s="1044"/>
      <c r="D208" s="233"/>
      <c r="E208" s="234"/>
      <c r="F208" s="487">
        <f t="shared" ref="F208:S208" si="37">IF(COUNT(F177:F206)=0,"",MIN(F177:F206))</f>
        <v>19.8</v>
      </c>
      <c r="G208" s="11">
        <f t="shared" si="37"/>
        <v>20.100000000000001</v>
      </c>
      <c r="H208" s="223">
        <f t="shared" si="37"/>
        <v>20.3</v>
      </c>
      <c r="I208" s="12">
        <f t="shared" si="37"/>
        <v>3.3</v>
      </c>
      <c r="J208" s="244">
        <f t="shared" si="37"/>
        <v>2</v>
      </c>
      <c r="K208" s="11">
        <f t="shared" si="37"/>
        <v>7.2</v>
      </c>
      <c r="L208" s="487">
        <f t="shared" si="37"/>
        <v>7.1</v>
      </c>
      <c r="M208" s="12">
        <f t="shared" si="37"/>
        <v>20</v>
      </c>
      <c r="N208" s="244">
        <f t="shared" si="37"/>
        <v>22.4</v>
      </c>
      <c r="O208" s="243">
        <f t="shared" si="37"/>
        <v>54</v>
      </c>
      <c r="P208" s="243">
        <f t="shared" si="37"/>
        <v>75.599999999999994</v>
      </c>
      <c r="Q208" s="490">
        <f t="shared" si="37"/>
        <v>14.9</v>
      </c>
      <c r="R208" s="491">
        <f t="shared" si="37"/>
        <v>170</v>
      </c>
      <c r="S208" s="492">
        <f t="shared" si="37"/>
        <v>0.2</v>
      </c>
      <c r="T208" s="492">
        <f t="shared" ref="T208" si="38">IF(COUNT(T177:T206)=0,"",MIN(T177:T206))</f>
        <v>2.75</v>
      </c>
      <c r="U208" s="493"/>
      <c r="V208" s="80"/>
      <c r="W208" s="722"/>
      <c r="X208" s="892"/>
      <c r="Y208" s="723"/>
      <c r="Z208" s="724"/>
    </row>
    <row r="209" spans="1:26" s="1" customFormat="1" ht="13.5" customHeight="1" x14ac:dyDescent="0.2">
      <c r="A209" s="1107"/>
      <c r="B209" s="1044" t="s">
        <v>241</v>
      </c>
      <c r="C209" s="1044"/>
      <c r="D209" s="233"/>
      <c r="E209" s="235"/>
      <c r="F209" s="494">
        <f t="shared" ref="F209:S209" si="39">IF(COUNT(F177:F206)=0,"",AVERAGE(F177:F206))</f>
        <v>27.266666666666662</v>
      </c>
      <c r="G209" s="11">
        <f t="shared" si="39"/>
        <v>23.726315789473684</v>
      </c>
      <c r="H209" s="487">
        <f t="shared" si="39"/>
        <v>23.889473684210532</v>
      </c>
      <c r="I209" s="12">
        <f t="shared" si="39"/>
        <v>6.8368421052631598</v>
      </c>
      <c r="J209" s="244">
        <f t="shared" si="39"/>
        <v>3.4894736842105254</v>
      </c>
      <c r="K209" s="11">
        <f t="shared" si="39"/>
        <v>7.6331578947368426</v>
      </c>
      <c r="L209" s="487">
        <f t="shared" si="39"/>
        <v>7.5805263157894727</v>
      </c>
      <c r="M209" s="12">
        <f t="shared" si="39"/>
        <v>33.699999999999996</v>
      </c>
      <c r="N209" s="244">
        <f t="shared" si="39"/>
        <v>34.547368421052624</v>
      </c>
      <c r="O209" s="243">
        <f t="shared" si="39"/>
        <v>85.173684210526304</v>
      </c>
      <c r="P209" s="243">
        <f t="shared" si="39"/>
        <v>120.86842105263156</v>
      </c>
      <c r="Q209" s="490">
        <f t="shared" si="39"/>
        <v>30.815789473684209</v>
      </c>
      <c r="R209" s="495">
        <f t="shared" si="39"/>
        <v>249.89473684210526</v>
      </c>
      <c r="S209" s="492">
        <f t="shared" si="39"/>
        <v>0.33368421052631575</v>
      </c>
      <c r="T209" s="492">
        <f t="shared" ref="T209" si="40">IF(COUNT(T177:T206)=0,"",AVERAGE(T177:T206))</f>
        <v>3.8224999999999998</v>
      </c>
      <c r="U209" s="493"/>
      <c r="V209" s="80"/>
      <c r="W209" s="722"/>
      <c r="X209" s="892"/>
      <c r="Y209" s="723"/>
      <c r="Z209" s="724"/>
    </row>
    <row r="210" spans="1:26" s="1" customFormat="1" ht="13.5" customHeight="1" x14ac:dyDescent="0.2">
      <c r="A210" s="1108"/>
      <c r="B210" s="1045" t="s">
        <v>242</v>
      </c>
      <c r="C210" s="1045"/>
      <c r="D210" s="496"/>
      <c r="E210" s="497">
        <f>SUM(E177:E206)</f>
        <v>117</v>
      </c>
      <c r="F210" s="236"/>
      <c r="G210" s="237"/>
      <c r="H210" s="498"/>
      <c r="I210" s="237"/>
      <c r="J210" s="498"/>
      <c r="K210" s="499"/>
      <c r="L210" s="500"/>
      <c r="M210" s="501"/>
      <c r="N210" s="502"/>
      <c r="O210" s="503"/>
      <c r="P210" s="543"/>
      <c r="Q210" s="505"/>
      <c r="R210" s="238"/>
      <c r="S210" s="239"/>
      <c r="T210" s="239"/>
      <c r="U210" s="732">
        <f>SUM(U177:U206)</f>
        <v>59699</v>
      </c>
      <c r="V210" s="80"/>
      <c r="W210" s="725"/>
      <c r="X210" s="894"/>
      <c r="Y210" s="726"/>
      <c r="Z210" s="727"/>
    </row>
    <row r="211" spans="1:26" ht="13.5" customHeight="1" x14ac:dyDescent="0.2">
      <c r="A211" s="1103" t="s">
        <v>232</v>
      </c>
      <c r="B211" s="327">
        <v>45566</v>
      </c>
      <c r="C211" s="431" t="str">
        <f>IF(B211="","",IF(WEEKDAY(B211)=1,"(日)",IF(WEEKDAY(B211)=2,"(月)",IF(WEEKDAY(B211)=3,"(火)",IF(WEEKDAY(B211)=4,"(水)",IF(WEEKDAY(B211)=5,"(木)",IF(WEEKDAY(B211)=6,"(金)","(土)")))))))</f>
        <v>(火)</v>
      </c>
      <c r="D211" s="529" t="s">
        <v>401</v>
      </c>
      <c r="E211" s="464">
        <v>4.5</v>
      </c>
      <c r="F211" s="465">
        <v>20.8</v>
      </c>
      <c r="G211" s="10">
        <v>21.1</v>
      </c>
      <c r="H211" s="467">
        <v>21.3</v>
      </c>
      <c r="I211" s="466">
        <v>3.3</v>
      </c>
      <c r="J211" s="222">
        <v>4.2</v>
      </c>
      <c r="K211" s="10">
        <v>7.7</v>
      </c>
      <c r="L211" s="222">
        <v>7.7</v>
      </c>
      <c r="M211" s="466">
        <v>35.299999999999997</v>
      </c>
      <c r="N211" s="467">
        <v>34.6</v>
      </c>
      <c r="O211" s="468">
        <v>89.7</v>
      </c>
      <c r="P211" s="468">
        <v>127.3</v>
      </c>
      <c r="Q211" s="518">
        <v>35.6</v>
      </c>
      <c r="R211" s="472">
        <v>287</v>
      </c>
      <c r="S211" s="530">
        <v>0.41</v>
      </c>
      <c r="T211" s="470"/>
      <c r="U211" s="731">
        <v>974</v>
      </c>
      <c r="V211" s="80"/>
      <c r="W211" s="338" t="s">
        <v>286</v>
      </c>
      <c r="X211" s="354"/>
      <c r="Y211" s="340">
        <v>45568</v>
      </c>
      <c r="Z211" s="349"/>
    </row>
    <row r="212" spans="1:26" x14ac:dyDescent="0.2">
      <c r="A212" s="1104"/>
      <c r="B212" s="328">
        <v>45567</v>
      </c>
      <c r="C212" s="432" t="str">
        <f t="shared" ref="C212:C241" si="41">IF(B212="","",IF(WEEKDAY(B212)=1,"(日)",IF(WEEKDAY(B212)=2,"(月)",IF(WEEKDAY(B212)=3,"(火)",IF(WEEKDAY(B212)=4,"(水)",IF(WEEKDAY(B212)=5,"(木)",IF(WEEKDAY(B212)=6,"(金)","(土)")))))))</f>
        <v>(水)</v>
      </c>
      <c r="D212" s="531" t="s">
        <v>400</v>
      </c>
      <c r="E212" s="474">
        <v>3</v>
      </c>
      <c r="F212" s="475">
        <v>27.2</v>
      </c>
      <c r="G212" s="11">
        <v>21.2</v>
      </c>
      <c r="H212" s="225">
        <v>21.3</v>
      </c>
      <c r="I212" s="12">
        <v>4.0999999999999996</v>
      </c>
      <c r="J212" s="223">
        <v>4.0999999999999996</v>
      </c>
      <c r="K212" s="11">
        <v>7.6</v>
      </c>
      <c r="L212" s="223">
        <v>7.6</v>
      </c>
      <c r="M212" s="12">
        <v>34.6</v>
      </c>
      <c r="N212" s="225">
        <v>32.799999999999997</v>
      </c>
      <c r="O212" s="224">
        <v>86.3</v>
      </c>
      <c r="P212" s="224">
        <v>125.1</v>
      </c>
      <c r="Q212" s="532">
        <v>30.9</v>
      </c>
      <c r="R212" s="478">
        <v>252</v>
      </c>
      <c r="S212" s="533">
        <v>0.42</v>
      </c>
      <c r="T212" s="476"/>
      <c r="U212" s="564">
        <v>985</v>
      </c>
      <c r="V212" s="80"/>
      <c r="W212" s="343" t="s">
        <v>2</v>
      </c>
      <c r="X212" s="344" t="s">
        <v>305</v>
      </c>
      <c r="Y212" s="370">
        <v>22.3</v>
      </c>
      <c r="Z212" s="348"/>
    </row>
    <row r="213" spans="1:26" x14ac:dyDescent="0.2">
      <c r="A213" s="1104"/>
      <c r="B213" s="328">
        <v>45568</v>
      </c>
      <c r="C213" s="432" t="str">
        <f t="shared" si="41"/>
        <v>(木)</v>
      </c>
      <c r="D213" s="531" t="s">
        <v>401</v>
      </c>
      <c r="E213" s="474">
        <v>9.5</v>
      </c>
      <c r="F213" s="475">
        <v>22.3</v>
      </c>
      <c r="G213" s="11">
        <v>22.7</v>
      </c>
      <c r="H213" s="225">
        <v>22.8</v>
      </c>
      <c r="I213" s="12">
        <v>20.5</v>
      </c>
      <c r="J213" s="223">
        <v>5.6</v>
      </c>
      <c r="K213" s="11">
        <v>7.4</v>
      </c>
      <c r="L213" s="223">
        <v>7.4</v>
      </c>
      <c r="M213" s="12">
        <v>22.2</v>
      </c>
      <c r="N213" s="225">
        <v>24.7</v>
      </c>
      <c r="O213" s="224">
        <v>58.4</v>
      </c>
      <c r="P213" s="224">
        <v>89</v>
      </c>
      <c r="Q213" s="532">
        <v>24.8</v>
      </c>
      <c r="R213" s="478">
        <v>179</v>
      </c>
      <c r="S213" s="533">
        <v>0.36</v>
      </c>
      <c r="T213" s="476">
        <v>2.64</v>
      </c>
      <c r="U213" s="564">
        <v>3955</v>
      </c>
      <c r="V213" s="80"/>
      <c r="W213" s="4" t="s">
        <v>19</v>
      </c>
      <c r="X213" s="5" t="s">
        <v>20</v>
      </c>
      <c r="Y213" s="350" t="s">
        <v>21</v>
      </c>
      <c r="Z213" s="5" t="s">
        <v>22</v>
      </c>
    </row>
    <row r="214" spans="1:26" x14ac:dyDescent="0.2">
      <c r="A214" s="1104"/>
      <c r="B214" s="328">
        <v>45569</v>
      </c>
      <c r="C214" s="432" t="str">
        <f t="shared" si="41"/>
        <v>(金)</v>
      </c>
      <c r="D214" s="531" t="s">
        <v>400</v>
      </c>
      <c r="E214" s="474">
        <v>0.5</v>
      </c>
      <c r="F214" s="475">
        <v>27.3</v>
      </c>
      <c r="G214" s="11">
        <v>22.3</v>
      </c>
      <c r="H214" s="225">
        <v>22.5</v>
      </c>
      <c r="I214" s="12">
        <v>5.3</v>
      </c>
      <c r="J214" s="223">
        <v>4</v>
      </c>
      <c r="K214" s="11">
        <v>7.6</v>
      </c>
      <c r="L214" s="223">
        <v>7.4</v>
      </c>
      <c r="M214" s="12">
        <v>29.2</v>
      </c>
      <c r="N214" s="225">
        <v>27.8</v>
      </c>
      <c r="O214" s="224">
        <v>71</v>
      </c>
      <c r="P214" s="224">
        <v>103.1</v>
      </c>
      <c r="Q214" s="532">
        <v>25.4</v>
      </c>
      <c r="R214" s="478">
        <v>226</v>
      </c>
      <c r="S214" s="533">
        <v>0.3</v>
      </c>
      <c r="T214" s="476"/>
      <c r="U214" s="564">
        <v>2869</v>
      </c>
      <c r="V214" s="80"/>
      <c r="W214" s="2" t="s">
        <v>182</v>
      </c>
      <c r="X214" s="396" t="s">
        <v>11</v>
      </c>
      <c r="Y214" s="351">
        <v>22.7</v>
      </c>
      <c r="Z214" s="222">
        <v>22.8</v>
      </c>
    </row>
    <row r="215" spans="1:26" x14ac:dyDescent="0.2">
      <c r="A215" s="1104"/>
      <c r="B215" s="328">
        <v>45570</v>
      </c>
      <c r="C215" s="432" t="str">
        <f t="shared" si="41"/>
        <v>(土)</v>
      </c>
      <c r="D215" s="531" t="s">
        <v>401</v>
      </c>
      <c r="E215" s="474">
        <v>4.5</v>
      </c>
      <c r="F215" s="475">
        <v>22.2</v>
      </c>
      <c r="G215" s="11"/>
      <c r="H215" s="225"/>
      <c r="I215" s="12"/>
      <c r="J215" s="223"/>
      <c r="K215" s="11"/>
      <c r="L215" s="223"/>
      <c r="M215" s="12"/>
      <c r="N215" s="225"/>
      <c r="O215" s="224"/>
      <c r="P215" s="224"/>
      <c r="Q215" s="532"/>
      <c r="R215" s="478"/>
      <c r="S215" s="533"/>
      <c r="T215" s="476"/>
      <c r="U215" s="564">
        <v>1810</v>
      </c>
      <c r="V215" s="80"/>
      <c r="W215" s="3" t="s">
        <v>183</v>
      </c>
      <c r="X215" s="893" t="s">
        <v>184</v>
      </c>
      <c r="Y215" s="352">
        <v>20.5</v>
      </c>
      <c r="Z215" s="223">
        <v>5.6</v>
      </c>
    </row>
    <row r="216" spans="1:26" x14ac:dyDescent="0.2">
      <c r="A216" s="1104"/>
      <c r="B216" s="328">
        <v>45571</v>
      </c>
      <c r="C216" s="432" t="str">
        <f t="shared" si="41"/>
        <v>(日)</v>
      </c>
      <c r="D216" s="531" t="s">
        <v>401</v>
      </c>
      <c r="E216" s="474">
        <v>0</v>
      </c>
      <c r="F216" s="475">
        <v>21.3</v>
      </c>
      <c r="G216" s="11"/>
      <c r="H216" s="225"/>
      <c r="I216" s="12"/>
      <c r="J216" s="223"/>
      <c r="K216" s="11"/>
      <c r="L216" s="223"/>
      <c r="M216" s="12"/>
      <c r="N216" s="225"/>
      <c r="O216" s="224"/>
      <c r="P216" s="224"/>
      <c r="Q216" s="532"/>
      <c r="R216" s="478"/>
      <c r="S216" s="533"/>
      <c r="T216" s="476"/>
      <c r="U216" s="564">
        <v>989</v>
      </c>
      <c r="V216" s="80"/>
      <c r="W216" s="3" t="s">
        <v>12</v>
      </c>
      <c r="X216" s="893"/>
      <c r="Y216" s="352">
        <v>7.4</v>
      </c>
      <c r="Z216" s="223">
        <v>7.4</v>
      </c>
    </row>
    <row r="217" spans="1:26" x14ac:dyDescent="0.2">
      <c r="A217" s="1104"/>
      <c r="B217" s="328">
        <v>45572</v>
      </c>
      <c r="C217" s="432" t="str">
        <f t="shared" si="41"/>
        <v>(月)</v>
      </c>
      <c r="D217" s="531" t="s">
        <v>400</v>
      </c>
      <c r="E217" s="474">
        <v>0</v>
      </c>
      <c r="F217" s="475">
        <v>25.9</v>
      </c>
      <c r="G217" s="11">
        <v>21</v>
      </c>
      <c r="H217" s="225">
        <v>21</v>
      </c>
      <c r="I217" s="12">
        <v>2.9</v>
      </c>
      <c r="J217" s="223">
        <v>4.3</v>
      </c>
      <c r="K217" s="11">
        <v>7.7</v>
      </c>
      <c r="L217" s="223">
        <v>7.7</v>
      </c>
      <c r="M217" s="12">
        <v>34.5</v>
      </c>
      <c r="N217" s="225">
        <v>33.799999999999997</v>
      </c>
      <c r="O217" s="224">
        <v>89.8</v>
      </c>
      <c r="P217" s="224">
        <v>129.30000000000001</v>
      </c>
      <c r="Q217" s="532">
        <v>33.799999999999997</v>
      </c>
      <c r="R217" s="478">
        <v>280</v>
      </c>
      <c r="S217" s="533">
        <v>0.39</v>
      </c>
      <c r="T217" s="476"/>
      <c r="U217" s="564">
        <v>1000</v>
      </c>
      <c r="V217" s="80"/>
      <c r="W217" s="3" t="s">
        <v>185</v>
      </c>
      <c r="X217" s="893" t="s">
        <v>13</v>
      </c>
      <c r="Y217" s="352">
        <v>22.2</v>
      </c>
      <c r="Z217" s="223">
        <v>24.7</v>
      </c>
    </row>
    <row r="218" spans="1:26" x14ac:dyDescent="0.2">
      <c r="A218" s="1104"/>
      <c r="B218" s="328">
        <v>45573</v>
      </c>
      <c r="C218" s="432" t="str">
        <f t="shared" si="41"/>
        <v>(火)</v>
      </c>
      <c r="D218" s="531" t="s">
        <v>402</v>
      </c>
      <c r="E218" s="474">
        <v>37</v>
      </c>
      <c r="F218" s="475">
        <v>20.2</v>
      </c>
      <c r="G218" s="11">
        <v>22</v>
      </c>
      <c r="H218" s="225">
        <v>22</v>
      </c>
      <c r="I218" s="12">
        <v>29.8</v>
      </c>
      <c r="J218" s="223">
        <v>5.8</v>
      </c>
      <c r="K218" s="11">
        <v>7.5</v>
      </c>
      <c r="L218" s="223">
        <v>7.7</v>
      </c>
      <c r="M218" s="12">
        <v>23.8</v>
      </c>
      <c r="N218" s="225">
        <v>35.5</v>
      </c>
      <c r="O218" s="224">
        <v>84.8</v>
      </c>
      <c r="P218" s="224">
        <v>122.9</v>
      </c>
      <c r="Q218" s="532">
        <v>33.1</v>
      </c>
      <c r="R218" s="478">
        <v>272</v>
      </c>
      <c r="S218" s="533">
        <v>0.33</v>
      </c>
      <c r="T218" s="476"/>
      <c r="U218" s="564">
        <v>4056</v>
      </c>
      <c r="V218" s="80"/>
      <c r="W218" s="3" t="s">
        <v>186</v>
      </c>
      <c r="X218" s="893" t="s">
        <v>313</v>
      </c>
      <c r="Y218" s="353">
        <v>58</v>
      </c>
      <c r="Z218" s="224">
        <v>58.4</v>
      </c>
    </row>
    <row r="219" spans="1:26" x14ac:dyDescent="0.2">
      <c r="A219" s="1104"/>
      <c r="B219" s="328">
        <v>45574</v>
      </c>
      <c r="C219" s="432" t="str">
        <f t="shared" si="41"/>
        <v>(水)</v>
      </c>
      <c r="D219" s="531" t="s">
        <v>402</v>
      </c>
      <c r="E219" s="474">
        <v>67.5</v>
      </c>
      <c r="F219" s="475">
        <v>15.8</v>
      </c>
      <c r="G219" s="11">
        <v>18</v>
      </c>
      <c r="H219" s="225">
        <v>18.2</v>
      </c>
      <c r="I219" s="12">
        <v>35.9</v>
      </c>
      <c r="J219" s="223">
        <v>2.2999999999999998</v>
      </c>
      <c r="K219" s="11">
        <v>7.15</v>
      </c>
      <c r="L219" s="223">
        <v>7</v>
      </c>
      <c r="M219" s="12">
        <v>10.6</v>
      </c>
      <c r="N219" s="225">
        <v>16</v>
      </c>
      <c r="O219" s="224">
        <v>34.5</v>
      </c>
      <c r="P219" s="224">
        <v>56</v>
      </c>
      <c r="Q219" s="532">
        <v>15.5</v>
      </c>
      <c r="R219" s="478">
        <v>138</v>
      </c>
      <c r="S219" s="533">
        <v>0.14000000000000001</v>
      </c>
      <c r="T219" s="476"/>
      <c r="U219" s="564">
        <v>6304</v>
      </c>
      <c r="V219" s="80"/>
      <c r="W219" s="3" t="s">
        <v>187</v>
      </c>
      <c r="X219" s="893" t="s">
        <v>313</v>
      </c>
      <c r="Y219" s="353">
        <v>79.2</v>
      </c>
      <c r="Z219" s="224">
        <v>89</v>
      </c>
    </row>
    <row r="220" spans="1:26" x14ac:dyDescent="0.2">
      <c r="A220" s="1104"/>
      <c r="B220" s="328">
        <v>45575</v>
      </c>
      <c r="C220" s="432" t="str">
        <f t="shared" si="41"/>
        <v>(木)</v>
      </c>
      <c r="D220" s="531" t="s">
        <v>401</v>
      </c>
      <c r="E220" s="474">
        <v>0</v>
      </c>
      <c r="F220" s="475">
        <v>17.100000000000001</v>
      </c>
      <c r="G220" s="11">
        <v>18</v>
      </c>
      <c r="H220" s="225">
        <v>18</v>
      </c>
      <c r="I220" s="12">
        <v>7.3</v>
      </c>
      <c r="J220" s="223">
        <v>4.3</v>
      </c>
      <c r="K220" s="11">
        <v>7.1</v>
      </c>
      <c r="L220" s="223">
        <v>6.9</v>
      </c>
      <c r="M220" s="12">
        <v>17.3</v>
      </c>
      <c r="N220" s="225">
        <v>16.100000000000001</v>
      </c>
      <c r="O220" s="224">
        <v>43</v>
      </c>
      <c r="P220" s="224">
        <v>68.2</v>
      </c>
      <c r="Q220" s="532">
        <v>16.7</v>
      </c>
      <c r="R220" s="478">
        <v>161</v>
      </c>
      <c r="S220" s="533">
        <v>0.34</v>
      </c>
      <c r="T220" s="476">
        <v>1.6</v>
      </c>
      <c r="U220" s="564">
        <v>6372</v>
      </c>
      <c r="V220" s="80"/>
      <c r="W220" s="3" t="s">
        <v>188</v>
      </c>
      <c r="X220" s="893" t="s">
        <v>313</v>
      </c>
      <c r="Y220" s="353">
        <v>52</v>
      </c>
      <c r="Z220" s="224">
        <v>59.2</v>
      </c>
    </row>
    <row r="221" spans="1:26" x14ac:dyDescent="0.2">
      <c r="A221" s="1104"/>
      <c r="B221" s="328">
        <v>45576</v>
      </c>
      <c r="C221" s="432" t="str">
        <f t="shared" si="41"/>
        <v>(金)</v>
      </c>
      <c r="D221" s="531" t="s">
        <v>400</v>
      </c>
      <c r="E221" s="474">
        <v>0</v>
      </c>
      <c r="F221" s="475">
        <v>19</v>
      </c>
      <c r="G221" s="11">
        <v>18</v>
      </c>
      <c r="H221" s="225">
        <v>18</v>
      </c>
      <c r="I221" s="12">
        <v>3.8</v>
      </c>
      <c r="J221" s="223">
        <v>4.0999999999999996</v>
      </c>
      <c r="K221" s="11">
        <v>7.3</v>
      </c>
      <c r="L221" s="223">
        <v>7.2</v>
      </c>
      <c r="M221" s="12">
        <v>24.2</v>
      </c>
      <c r="N221" s="225">
        <v>24.2</v>
      </c>
      <c r="O221" s="224">
        <v>65.3</v>
      </c>
      <c r="P221" s="224">
        <v>101.1</v>
      </c>
      <c r="Q221" s="532">
        <v>22.5</v>
      </c>
      <c r="R221" s="478">
        <v>219</v>
      </c>
      <c r="S221" s="533">
        <v>0.32</v>
      </c>
      <c r="T221" s="476"/>
      <c r="U221" s="564">
        <v>2487</v>
      </c>
      <c r="V221" s="80"/>
      <c r="W221" s="3" t="s">
        <v>189</v>
      </c>
      <c r="X221" s="893" t="s">
        <v>313</v>
      </c>
      <c r="Y221" s="353">
        <v>27.2</v>
      </c>
      <c r="Z221" s="224">
        <v>29.8</v>
      </c>
    </row>
    <row r="222" spans="1:26" x14ac:dyDescent="0.2">
      <c r="A222" s="1104"/>
      <c r="B222" s="328">
        <v>45577</v>
      </c>
      <c r="C222" s="432" t="str">
        <f t="shared" si="41"/>
        <v>(土)</v>
      </c>
      <c r="D222" s="531" t="s">
        <v>400</v>
      </c>
      <c r="E222" s="474">
        <v>0</v>
      </c>
      <c r="F222" s="475">
        <v>20.8</v>
      </c>
      <c r="G222" s="11"/>
      <c r="H222" s="225"/>
      <c r="I222" s="12"/>
      <c r="J222" s="223"/>
      <c r="K222" s="11"/>
      <c r="L222" s="223"/>
      <c r="M222" s="12"/>
      <c r="N222" s="225"/>
      <c r="O222" s="224"/>
      <c r="P222" s="224"/>
      <c r="Q222" s="532"/>
      <c r="R222" s="478"/>
      <c r="S222" s="533"/>
      <c r="T222" s="476"/>
      <c r="U222" s="564">
        <v>1311</v>
      </c>
      <c r="V222" s="80"/>
      <c r="W222" s="3" t="s">
        <v>190</v>
      </c>
      <c r="X222" s="893" t="s">
        <v>313</v>
      </c>
      <c r="Y222" s="139">
        <v>18.399999999999999</v>
      </c>
      <c r="Z222" s="225">
        <v>24.8</v>
      </c>
    </row>
    <row r="223" spans="1:26" x14ac:dyDescent="0.2">
      <c r="A223" s="1104"/>
      <c r="B223" s="328">
        <v>45578</v>
      </c>
      <c r="C223" s="432" t="str">
        <f t="shared" si="41"/>
        <v>(日)</v>
      </c>
      <c r="D223" s="531" t="s">
        <v>400</v>
      </c>
      <c r="E223" s="474">
        <v>0</v>
      </c>
      <c r="F223" s="475">
        <v>21.3</v>
      </c>
      <c r="G223" s="11"/>
      <c r="H223" s="225"/>
      <c r="I223" s="12"/>
      <c r="J223" s="223"/>
      <c r="K223" s="11"/>
      <c r="L223" s="223"/>
      <c r="M223" s="12"/>
      <c r="N223" s="225"/>
      <c r="O223" s="224"/>
      <c r="P223" s="224"/>
      <c r="Q223" s="532"/>
      <c r="R223" s="478"/>
      <c r="S223" s="533"/>
      <c r="T223" s="476"/>
      <c r="U223" s="564">
        <v>1294</v>
      </c>
      <c r="V223" s="80"/>
      <c r="W223" s="3" t="s">
        <v>191</v>
      </c>
      <c r="X223" s="893" t="s">
        <v>313</v>
      </c>
      <c r="Y223" s="141">
        <v>188</v>
      </c>
      <c r="Z223" s="226">
        <v>179</v>
      </c>
    </row>
    <row r="224" spans="1:26" x14ac:dyDescent="0.2">
      <c r="A224" s="1104"/>
      <c r="B224" s="328">
        <v>45579</v>
      </c>
      <c r="C224" s="432" t="str">
        <f t="shared" si="41"/>
        <v>(月)</v>
      </c>
      <c r="D224" s="531" t="s">
        <v>400</v>
      </c>
      <c r="E224" s="474">
        <v>0</v>
      </c>
      <c r="F224" s="475">
        <v>20.5</v>
      </c>
      <c r="G224" s="11"/>
      <c r="H224" s="225"/>
      <c r="I224" s="12"/>
      <c r="J224" s="223"/>
      <c r="K224" s="11"/>
      <c r="L224" s="223"/>
      <c r="M224" s="12"/>
      <c r="N224" s="225"/>
      <c r="O224" s="224"/>
      <c r="P224" s="224"/>
      <c r="Q224" s="532"/>
      <c r="R224" s="478"/>
      <c r="S224" s="533"/>
      <c r="T224" s="476"/>
      <c r="U224" s="564">
        <v>1304</v>
      </c>
      <c r="V224" s="80"/>
      <c r="W224" s="3" t="s">
        <v>192</v>
      </c>
      <c r="X224" s="893" t="s">
        <v>313</v>
      </c>
      <c r="Y224" s="140">
        <v>0.56999999999999995</v>
      </c>
      <c r="Z224" s="227">
        <v>0.36</v>
      </c>
    </row>
    <row r="225" spans="1:26" x14ac:dyDescent="0.2">
      <c r="A225" s="1104"/>
      <c r="B225" s="328">
        <v>45580</v>
      </c>
      <c r="C225" s="432" t="str">
        <f t="shared" si="41"/>
        <v>(火)</v>
      </c>
      <c r="D225" s="531" t="s">
        <v>400</v>
      </c>
      <c r="E225" s="474">
        <v>0</v>
      </c>
      <c r="F225" s="475">
        <v>21.4</v>
      </c>
      <c r="G225" s="11">
        <v>19.100000000000001</v>
      </c>
      <c r="H225" s="225">
        <v>19.100000000000001</v>
      </c>
      <c r="I225" s="12">
        <v>2.9</v>
      </c>
      <c r="J225" s="223">
        <v>3.1</v>
      </c>
      <c r="K225" s="11">
        <v>7.7</v>
      </c>
      <c r="L225" s="223">
        <v>7.7</v>
      </c>
      <c r="M225" s="12">
        <v>33</v>
      </c>
      <c r="N225" s="225">
        <v>32.6</v>
      </c>
      <c r="O225" s="224">
        <v>86.8</v>
      </c>
      <c r="P225" s="224">
        <v>129.9</v>
      </c>
      <c r="Q225" s="532">
        <v>30.3</v>
      </c>
      <c r="R225" s="478">
        <v>271</v>
      </c>
      <c r="S225" s="533">
        <v>0.31</v>
      </c>
      <c r="T225" s="476"/>
      <c r="U225" s="564">
        <v>1150</v>
      </c>
      <c r="V225" s="80"/>
      <c r="W225" s="3" t="s">
        <v>14</v>
      </c>
      <c r="X225" s="893" t="s">
        <v>313</v>
      </c>
      <c r="Y225" s="138">
        <v>6.1</v>
      </c>
      <c r="Z225" s="228">
        <v>3.6</v>
      </c>
    </row>
    <row r="226" spans="1:26" x14ac:dyDescent="0.2">
      <c r="A226" s="1104"/>
      <c r="B226" s="328">
        <v>45581</v>
      </c>
      <c r="C226" s="432" t="str">
        <f t="shared" si="41"/>
        <v>(水)</v>
      </c>
      <c r="D226" s="531" t="s">
        <v>400</v>
      </c>
      <c r="E226" s="474">
        <v>0</v>
      </c>
      <c r="F226" s="475">
        <v>23.2</v>
      </c>
      <c r="G226" s="11">
        <v>19.600000000000001</v>
      </c>
      <c r="H226" s="225">
        <v>19.600000000000001</v>
      </c>
      <c r="I226" s="12">
        <v>2.7</v>
      </c>
      <c r="J226" s="223">
        <v>3.2</v>
      </c>
      <c r="K226" s="11">
        <v>7.7</v>
      </c>
      <c r="L226" s="223">
        <v>7.6</v>
      </c>
      <c r="M226" s="12">
        <v>33.6</v>
      </c>
      <c r="N226" s="225">
        <v>32.200000000000003</v>
      </c>
      <c r="O226" s="224">
        <v>88.6</v>
      </c>
      <c r="P226" s="224">
        <v>130.30000000000001</v>
      </c>
      <c r="Q226" s="532">
        <v>32.299999999999997</v>
      </c>
      <c r="R226" s="478">
        <v>275</v>
      </c>
      <c r="S226" s="533">
        <v>0.24</v>
      </c>
      <c r="T226" s="476"/>
      <c r="U226" s="564">
        <v>993</v>
      </c>
      <c r="V226" s="80"/>
      <c r="W226" s="3" t="s">
        <v>15</v>
      </c>
      <c r="X226" s="893" t="s">
        <v>313</v>
      </c>
      <c r="Y226" s="138">
        <v>1.4</v>
      </c>
      <c r="Z226" s="228">
        <v>0.7</v>
      </c>
    </row>
    <row r="227" spans="1:26" x14ac:dyDescent="0.2">
      <c r="A227" s="1104"/>
      <c r="B227" s="328">
        <v>45582</v>
      </c>
      <c r="C227" s="432" t="str">
        <f t="shared" si="41"/>
        <v>(木)</v>
      </c>
      <c r="D227" s="531" t="s">
        <v>400</v>
      </c>
      <c r="E227" s="474">
        <v>0</v>
      </c>
      <c r="F227" s="475">
        <v>22.6</v>
      </c>
      <c r="G227" s="11">
        <v>20.2</v>
      </c>
      <c r="H227" s="225">
        <v>20.2</v>
      </c>
      <c r="I227" s="12">
        <v>2.9</v>
      </c>
      <c r="J227" s="223">
        <v>3.4</v>
      </c>
      <c r="K227" s="11">
        <v>7.8</v>
      </c>
      <c r="L227" s="223">
        <v>7.7</v>
      </c>
      <c r="M227" s="12">
        <v>34.4</v>
      </c>
      <c r="N227" s="225">
        <v>33.4</v>
      </c>
      <c r="O227" s="224">
        <v>90.5</v>
      </c>
      <c r="P227" s="224">
        <v>92.2</v>
      </c>
      <c r="Q227" s="532">
        <v>35.200000000000003</v>
      </c>
      <c r="R227" s="478">
        <v>281</v>
      </c>
      <c r="S227" s="533">
        <v>0.3</v>
      </c>
      <c r="T227" s="476">
        <v>4.26</v>
      </c>
      <c r="U227" s="564">
        <v>989</v>
      </c>
      <c r="V227" s="80"/>
      <c r="W227" s="3" t="s">
        <v>193</v>
      </c>
      <c r="X227" s="893" t="s">
        <v>313</v>
      </c>
      <c r="Y227" s="138">
        <v>7.6</v>
      </c>
      <c r="Z227" s="228">
        <v>8</v>
      </c>
    </row>
    <row r="228" spans="1:26" x14ac:dyDescent="0.2">
      <c r="A228" s="1104"/>
      <c r="B228" s="328">
        <v>45583</v>
      </c>
      <c r="C228" s="432" t="str">
        <f t="shared" si="41"/>
        <v>(金)</v>
      </c>
      <c r="D228" s="531" t="s">
        <v>401</v>
      </c>
      <c r="E228" s="474">
        <v>7.5</v>
      </c>
      <c r="F228" s="475">
        <v>21.7</v>
      </c>
      <c r="G228" s="11">
        <v>20.3</v>
      </c>
      <c r="H228" s="225">
        <v>20.2</v>
      </c>
      <c r="I228" s="12">
        <v>2.9</v>
      </c>
      <c r="J228" s="223">
        <v>3</v>
      </c>
      <c r="K228" s="11">
        <v>7.8</v>
      </c>
      <c r="L228" s="223">
        <v>7.7</v>
      </c>
      <c r="M228" s="12">
        <v>31.4</v>
      </c>
      <c r="N228" s="225">
        <v>30.9</v>
      </c>
      <c r="O228" s="224">
        <v>90</v>
      </c>
      <c r="P228" s="224">
        <v>129.69999999999999</v>
      </c>
      <c r="Q228" s="532">
        <v>21.7</v>
      </c>
      <c r="R228" s="478">
        <v>223</v>
      </c>
      <c r="S228" s="533">
        <v>0.3</v>
      </c>
      <c r="T228" s="476"/>
      <c r="U228" s="564">
        <v>982</v>
      </c>
      <c r="V228" s="80"/>
      <c r="W228" s="3" t="s">
        <v>194</v>
      </c>
      <c r="X228" s="893" t="s">
        <v>313</v>
      </c>
      <c r="Y228" s="303" t="s">
        <v>411</v>
      </c>
      <c r="Z228" s="304" t="s">
        <v>411</v>
      </c>
    </row>
    <row r="229" spans="1:26" x14ac:dyDescent="0.2">
      <c r="A229" s="1104"/>
      <c r="B229" s="328">
        <v>45584</v>
      </c>
      <c r="C229" s="432" t="str">
        <f t="shared" si="41"/>
        <v>(土)</v>
      </c>
      <c r="D229" s="531" t="s">
        <v>400</v>
      </c>
      <c r="E229" s="474">
        <v>0.5</v>
      </c>
      <c r="F229" s="475">
        <v>24</v>
      </c>
      <c r="G229" s="11"/>
      <c r="H229" s="225"/>
      <c r="I229" s="12"/>
      <c r="J229" s="223"/>
      <c r="K229" s="11"/>
      <c r="L229" s="223"/>
      <c r="M229" s="12"/>
      <c r="N229" s="225"/>
      <c r="O229" s="224"/>
      <c r="P229" s="224"/>
      <c r="Q229" s="532"/>
      <c r="R229" s="478"/>
      <c r="S229" s="533"/>
      <c r="T229" s="476"/>
      <c r="U229" s="564">
        <v>3059</v>
      </c>
      <c r="V229" s="80"/>
      <c r="W229" s="3" t="s">
        <v>280</v>
      </c>
      <c r="X229" s="893" t="s">
        <v>313</v>
      </c>
      <c r="Y229" s="140">
        <v>1.8</v>
      </c>
      <c r="Z229" s="229">
        <v>1.87</v>
      </c>
    </row>
    <row r="230" spans="1:26" x14ac:dyDescent="0.2">
      <c r="A230" s="1104"/>
      <c r="B230" s="328">
        <v>45585</v>
      </c>
      <c r="C230" s="432" t="str">
        <f t="shared" si="41"/>
        <v>(日)</v>
      </c>
      <c r="D230" s="531" t="s">
        <v>401</v>
      </c>
      <c r="E230" s="474">
        <v>0</v>
      </c>
      <c r="F230" s="475">
        <v>16.3</v>
      </c>
      <c r="G230" s="11"/>
      <c r="H230" s="225"/>
      <c r="I230" s="12"/>
      <c r="J230" s="223"/>
      <c r="K230" s="11"/>
      <c r="L230" s="223"/>
      <c r="M230" s="12"/>
      <c r="N230" s="225"/>
      <c r="O230" s="224"/>
      <c r="P230" s="224"/>
      <c r="Q230" s="532"/>
      <c r="R230" s="478"/>
      <c r="S230" s="533"/>
      <c r="T230" s="476"/>
      <c r="U230" s="564">
        <v>1014</v>
      </c>
      <c r="V230" s="80"/>
      <c r="W230" s="3" t="s">
        <v>195</v>
      </c>
      <c r="X230" s="893" t="s">
        <v>313</v>
      </c>
      <c r="Y230" s="140">
        <v>2.65</v>
      </c>
      <c r="Z230" s="229">
        <v>2.64</v>
      </c>
    </row>
    <row r="231" spans="1:26" x14ac:dyDescent="0.2">
      <c r="A231" s="1104"/>
      <c r="B231" s="328">
        <v>45586</v>
      </c>
      <c r="C231" s="432" t="str">
        <f t="shared" si="41"/>
        <v>(月)</v>
      </c>
      <c r="D231" s="531" t="s">
        <v>401</v>
      </c>
      <c r="E231" s="474">
        <v>0</v>
      </c>
      <c r="F231" s="475">
        <v>14</v>
      </c>
      <c r="G231" s="11">
        <v>16.600000000000001</v>
      </c>
      <c r="H231" s="225">
        <v>17.100000000000001</v>
      </c>
      <c r="I231" s="12">
        <v>3</v>
      </c>
      <c r="J231" s="223">
        <v>3</v>
      </c>
      <c r="K231" s="11">
        <v>7.8</v>
      </c>
      <c r="L231" s="223">
        <v>7.7</v>
      </c>
      <c r="M231" s="12">
        <v>30.8</v>
      </c>
      <c r="N231" s="225">
        <v>30.4</v>
      </c>
      <c r="O231" s="224">
        <v>87.5</v>
      </c>
      <c r="P231" s="224">
        <v>129.1</v>
      </c>
      <c r="Q231" s="532">
        <v>32.1</v>
      </c>
      <c r="R231" s="478">
        <v>260</v>
      </c>
      <c r="S231" s="533">
        <v>0.32</v>
      </c>
      <c r="T231" s="476"/>
      <c r="U231" s="564">
        <v>936</v>
      </c>
      <c r="V231" s="80"/>
      <c r="W231" s="3" t="s">
        <v>196</v>
      </c>
      <c r="X231" s="893" t="s">
        <v>313</v>
      </c>
      <c r="Y231" s="140">
        <v>0.158</v>
      </c>
      <c r="Z231" s="229">
        <v>0.109</v>
      </c>
    </row>
    <row r="232" spans="1:26" x14ac:dyDescent="0.2">
      <c r="A232" s="1104"/>
      <c r="B232" s="328">
        <v>45587</v>
      </c>
      <c r="C232" s="432" t="str">
        <f t="shared" si="41"/>
        <v>(火)</v>
      </c>
      <c r="D232" s="531" t="s">
        <v>400</v>
      </c>
      <c r="E232" s="474">
        <v>0</v>
      </c>
      <c r="F232" s="475">
        <v>19</v>
      </c>
      <c r="G232" s="11">
        <v>16.7</v>
      </c>
      <c r="H232" s="225">
        <v>16.7</v>
      </c>
      <c r="I232" s="12">
        <v>2.9</v>
      </c>
      <c r="J232" s="223">
        <v>3.3</v>
      </c>
      <c r="K232" s="11">
        <v>7.9</v>
      </c>
      <c r="L232" s="223">
        <v>7.8</v>
      </c>
      <c r="M232" s="12">
        <v>33.4</v>
      </c>
      <c r="N232" s="225">
        <v>32.9</v>
      </c>
      <c r="O232" s="224">
        <v>91</v>
      </c>
      <c r="P232" s="224">
        <v>133.30000000000001</v>
      </c>
      <c r="Q232" s="532">
        <v>33.5</v>
      </c>
      <c r="R232" s="478">
        <v>225</v>
      </c>
      <c r="S232" s="533">
        <v>0.3</v>
      </c>
      <c r="T232" s="476"/>
      <c r="U232" s="564">
        <v>1060</v>
      </c>
      <c r="V232" s="80"/>
      <c r="W232" s="3" t="s">
        <v>197</v>
      </c>
      <c r="X232" s="893" t="s">
        <v>313</v>
      </c>
      <c r="Y232" s="138">
        <v>15.2</v>
      </c>
      <c r="Z232" s="228">
        <v>14.2</v>
      </c>
    </row>
    <row r="233" spans="1:26" x14ac:dyDescent="0.2">
      <c r="A233" s="1104"/>
      <c r="B233" s="328">
        <v>45588</v>
      </c>
      <c r="C233" s="432" t="str">
        <f t="shared" si="41"/>
        <v>(水)</v>
      </c>
      <c r="D233" s="531" t="s">
        <v>401</v>
      </c>
      <c r="E233" s="474">
        <v>0.5</v>
      </c>
      <c r="F233" s="475">
        <v>21.9</v>
      </c>
      <c r="G233" s="11">
        <v>19</v>
      </c>
      <c r="H233" s="225">
        <v>18.8</v>
      </c>
      <c r="I233" s="12">
        <v>4.0999999999999996</v>
      </c>
      <c r="J233" s="223">
        <v>2.9</v>
      </c>
      <c r="K233" s="11">
        <v>7.9</v>
      </c>
      <c r="L233" s="223">
        <v>7.7</v>
      </c>
      <c r="M233" s="12">
        <v>33.6</v>
      </c>
      <c r="N233" s="225">
        <v>33.6</v>
      </c>
      <c r="O233" s="224">
        <v>91.3</v>
      </c>
      <c r="P233" s="224">
        <v>135.1</v>
      </c>
      <c r="Q233" s="532">
        <v>30.3</v>
      </c>
      <c r="R233" s="478">
        <v>240</v>
      </c>
      <c r="S233" s="533">
        <v>0.41</v>
      </c>
      <c r="T233" s="476"/>
      <c r="U233" s="564">
        <v>1302</v>
      </c>
      <c r="V233" s="80"/>
      <c r="W233" s="3" t="s">
        <v>17</v>
      </c>
      <c r="X233" s="893" t="s">
        <v>313</v>
      </c>
      <c r="Y233" s="138">
        <v>22.7</v>
      </c>
      <c r="Z233" s="228">
        <v>20.7</v>
      </c>
    </row>
    <row r="234" spans="1:26" x14ac:dyDescent="0.2">
      <c r="A234" s="1104"/>
      <c r="B234" s="328">
        <v>45589</v>
      </c>
      <c r="C234" s="432" t="str">
        <f t="shared" si="41"/>
        <v>(木)</v>
      </c>
      <c r="D234" s="531" t="s">
        <v>401</v>
      </c>
      <c r="E234" s="474">
        <v>0.5</v>
      </c>
      <c r="F234" s="475">
        <v>23.6</v>
      </c>
      <c r="G234" s="11">
        <v>20.8</v>
      </c>
      <c r="H234" s="225">
        <v>20.7</v>
      </c>
      <c r="I234" s="12">
        <v>3.4</v>
      </c>
      <c r="J234" s="223">
        <v>4</v>
      </c>
      <c r="K234" s="11">
        <v>7.8</v>
      </c>
      <c r="L234" s="223">
        <v>7.8</v>
      </c>
      <c r="M234" s="12">
        <v>36.799999999999997</v>
      </c>
      <c r="N234" s="225">
        <v>36.200000000000003</v>
      </c>
      <c r="O234" s="224">
        <v>90.3</v>
      </c>
      <c r="P234" s="224">
        <v>134.1</v>
      </c>
      <c r="Q234" s="532">
        <v>33.700000000000003</v>
      </c>
      <c r="R234" s="478">
        <v>259</v>
      </c>
      <c r="S234" s="533">
        <v>0.4</v>
      </c>
      <c r="T234" s="476">
        <v>4.26</v>
      </c>
      <c r="U234" s="564">
        <v>1333</v>
      </c>
      <c r="V234" s="80"/>
      <c r="W234" s="3" t="s">
        <v>198</v>
      </c>
      <c r="X234" s="893" t="s">
        <v>184</v>
      </c>
      <c r="Y234" s="276">
        <v>23</v>
      </c>
      <c r="Z234" s="288">
        <v>12</v>
      </c>
    </row>
    <row r="235" spans="1:26" x14ac:dyDescent="0.2">
      <c r="A235" s="1104"/>
      <c r="B235" s="328">
        <v>45590</v>
      </c>
      <c r="C235" s="432" t="str">
        <f t="shared" si="41"/>
        <v>(金)</v>
      </c>
      <c r="D235" s="531" t="s">
        <v>401</v>
      </c>
      <c r="E235" s="474">
        <v>0.5</v>
      </c>
      <c r="F235" s="475">
        <v>18.8</v>
      </c>
      <c r="G235" s="11">
        <v>20.100000000000001</v>
      </c>
      <c r="H235" s="225">
        <v>20.3</v>
      </c>
      <c r="I235" s="12">
        <v>3.4</v>
      </c>
      <c r="J235" s="223">
        <v>4.2</v>
      </c>
      <c r="K235" s="11">
        <v>7.8</v>
      </c>
      <c r="L235" s="223">
        <v>7.7</v>
      </c>
      <c r="M235" s="12">
        <v>35.1</v>
      </c>
      <c r="N235" s="225">
        <v>37.1</v>
      </c>
      <c r="O235" s="224">
        <v>91</v>
      </c>
      <c r="P235" s="224">
        <v>134.30000000000001</v>
      </c>
      <c r="Q235" s="532">
        <v>34.6</v>
      </c>
      <c r="R235" s="478">
        <v>256</v>
      </c>
      <c r="S235" s="533">
        <v>0.33</v>
      </c>
      <c r="T235" s="476"/>
      <c r="U235" s="564">
        <v>1283</v>
      </c>
      <c r="V235" s="80"/>
      <c r="W235" s="3" t="s">
        <v>199</v>
      </c>
      <c r="X235" s="893" t="s">
        <v>313</v>
      </c>
      <c r="Y235" s="276">
        <v>20</v>
      </c>
      <c r="Z235" s="288">
        <v>8</v>
      </c>
    </row>
    <row r="236" spans="1:26" x14ac:dyDescent="0.2">
      <c r="A236" s="1104"/>
      <c r="B236" s="328">
        <v>45591</v>
      </c>
      <c r="C236" s="432" t="str">
        <f t="shared" si="41"/>
        <v>(土)</v>
      </c>
      <c r="D236" s="531" t="s">
        <v>401</v>
      </c>
      <c r="E236" s="474">
        <v>0</v>
      </c>
      <c r="F236" s="475">
        <v>19.3</v>
      </c>
      <c r="G236" s="11"/>
      <c r="H236" s="225"/>
      <c r="I236" s="12"/>
      <c r="J236" s="223"/>
      <c r="K236" s="11"/>
      <c r="L236" s="223"/>
      <c r="M236" s="12"/>
      <c r="N236" s="225"/>
      <c r="O236" s="224"/>
      <c r="P236" s="224"/>
      <c r="Q236" s="532"/>
      <c r="R236" s="478"/>
      <c r="S236" s="533"/>
      <c r="T236" s="476"/>
      <c r="U236" s="564">
        <v>1305</v>
      </c>
      <c r="V236" s="80"/>
      <c r="W236" s="3"/>
      <c r="X236" s="893"/>
      <c r="Y236" s="290"/>
      <c r="Z236" s="289"/>
    </row>
    <row r="237" spans="1:26" x14ac:dyDescent="0.2">
      <c r="A237" s="1104"/>
      <c r="B237" s="328">
        <v>45592</v>
      </c>
      <c r="C237" s="432" t="str">
        <f t="shared" si="41"/>
        <v>(日)</v>
      </c>
      <c r="D237" s="531" t="s">
        <v>400</v>
      </c>
      <c r="E237" s="474">
        <v>6</v>
      </c>
      <c r="F237" s="475">
        <v>20.5</v>
      </c>
      <c r="G237" s="11"/>
      <c r="H237" s="225"/>
      <c r="I237" s="12"/>
      <c r="J237" s="223"/>
      <c r="K237" s="11"/>
      <c r="L237" s="223"/>
      <c r="M237" s="12"/>
      <c r="N237" s="225"/>
      <c r="O237" s="224"/>
      <c r="P237" s="224"/>
      <c r="Q237" s="532"/>
      <c r="R237" s="478"/>
      <c r="S237" s="533"/>
      <c r="T237" s="476"/>
      <c r="U237" s="564">
        <v>1298</v>
      </c>
      <c r="V237" s="80"/>
      <c r="W237" s="3"/>
      <c r="X237" s="893"/>
      <c r="Y237" s="290"/>
      <c r="Z237" s="289"/>
    </row>
    <row r="238" spans="1:26" x14ac:dyDescent="0.2">
      <c r="A238" s="1104"/>
      <c r="B238" s="328">
        <v>45593</v>
      </c>
      <c r="C238" s="432" t="str">
        <f t="shared" si="41"/>
        <v>(月)</v>
      </c>
      <c r="D238" s="531" t="s">
        <v>402</v>
      </c>
      <c r="E238" s="474">
        <v>8.5</v>
      </c>
      <c r="F238" s="475">
        <v>18.8</v>
      </c>
      <c r="G238" s="11">
        <v>19.2</v>
      </c>
      <c r="H238" s="225">
        <v>19.2</v>
      </c>
      <c r="I238" s="12">
        <v>4</v>
      </c>
      <c r="J238" s="223">
        <v>3.8</v>
      </c>
      <c r="K238" s="11">
        <v>7.7</v>
      </c>
      <c r="L238" s="223">
        <v>7.6</v>
      </c>
      <c r="M238" s="12">
        <v>29.1</v>
      </c>
      <c r="N238" s="225">
        <v>34.5</v>
      </c>
      <c r="O238" s="224">
        <v>85.2</v>
      </c>
      <c r="P238" s="224">
        <v>124.5</v>
      </c>
      <c r="Q238" s="532">
        <v>29.5</v>
      </c>
      <c r="R238" s="478">
        <v>228</v>
      </c>
      <c r="S238" s="533">
        <v>0.36</v>
      </c>
      <c r="T238" s="476"/>
      <c r="U238" s="564">
        <v>1242</v>
      </c>
      <c r="V238" s="80"/>
      <c r="W238" s="291"/>
      <c r="X238" s="344"/>
      <c r="Y238" s="293"/>
      <c r="Z238" s="292"/>
    </row>
    <row r="239" spans="1:26" x14ac:dyDescent="0.2">
      <c r="A239" s="1104"/>
      <c r="B239" s="328">
        <v>45594</v>
      </c>
      <c r="C239" s="432" t="str">
        <f t="shared" si="41"/>
        <v>(火)</v>
      </c>
      <c r="D239" s="531" t="s">
        <v>401</v>
      </c>
      <c r="E239" s="474">
        <v>22</v>
      </c>
      <c r="F239" s="475">
        <v>16.7</v>
      </c>
      <c r="G239" s="11">
        <v>18.899999999999999</v>
      </c>
      <c r="H239" s="225">
        <v>18.5</v>
      </c>
      <c r="I239" s="12">
        <v>5.6</v>
      </c>
      <c r="J239" s="223">
        <v>4.7</v>
      </c>
      <c r="K239" s="11">
        <v>7.6</v>
      </c>
      <c r="L239" s="223">
        <v>7.5</v>
      </c>
      <c r="M239" s="12">
        <v>29.5</v>
      </c>
      <c r="N239" s="225">
        <v>32.5</v>
      </c>
      <c r="O239" s="224">
        <v>83</v>
      </c>
      <c r="P239" s="224">
        <v>120.3</v>
      </c>
      <c r="Q239" s="532">
        <v>25.3</v>
      </c>
      <c r="R239" s="478">
        <v>212</v>
      </c>
      <c r="S239" s="533">
        <v>0.38</v>
      </c>
      <c r="T239" s="476"/>
      <c r="U239" s="564">
        <v>1389</v>
      </c>
      <c r="V239" s="80"/>
      <c r="W239" s="9" t="s">
        <v>23</v>
      </c>
      <c r="X239" s="82" t="s">
        <v>24</v>
      </c>
      <c r="Y239" s="1" t="s">
        <v>24</v>
      </c>
      <c r="Z239" s="333" t="s">
        <v>24</v>
      </c>
    </row>
    <row r="240" spans="1:26" x14ac:dyDescent="0.2">
      <c r="A240" s="1104"/>
      <c r="B240" s="328">
        <v>45595</v>
      </c>
      <c r="C240" s="432" t="str">
        <f t="shared" si="41"/>
        <v>(水)</v>
      </c>
      <c r="D240" s="531" t="s">
        <v>402</v>
      </c>
      <c r="E240" s="474">
        <v>17.5</v>
      </c>
      <c r="F240" s="475">
        <v>15.5</v>
      </c>
      <c r="G240" s="11">
        <v>16.399999999999999</v>
      </c>
      <c r="H240" s="225">
        <v>16.399999999999999</v>
      </c>
      <c r="I240" s="12">
        <v>24.6</v>
      </c>
      <c r="J240" s="223">
        <v>4.0999999999999996</v>
      </c>
      <c r="K240" s="11">
        <v>7.2</v>
      </c>
      <c r="L240" s="223">
        <v>7.2</v>
      </c>
      <c r="M240" s="12">
        <v>14.6</v>
      </c>
      <c r="N240" s="225">
        <v>22.4</v>
      </c>
      <c r="O240" s="224">
        <v>54.6</v>
      </c>
      <c r="P240" s="224">
        <v>85.2</v>
      </c>
      <c r="Q240" s="532">
        <v>19.2</v>
      </c>
      <c r="R240" s="478">
        <v>159</v>
      </c>
      <c r="S240" s="533">
        <v>0.39</v>
      </c>
      <c r="T240" s="476"/>
      <c r="U240" s="564">
        <v>4714</v>
      </c>
      <c r="V240" s="80"/>
      <c r="W240" s="719" t="s">
        <v>303</v>
      </c>
      <c r="X240" s="720"/>
      <c r="Y240" s="720"/>
      <c r="Z240" s="721"/>
    </row>
    <row r="241" spans="1:26" x14ac:dyDescent="0.2">
      <c r="A241" s="1104"/>
      <c r="B241" s="328">
        <v>45596</v>
      </c>
      <c r="C241" s="432" t="str">
        <f t="shared" si="41"/>
        <v>(木)</v>
      </c>
      <c r="D241" s="544" t="s">
        <v>400</v>
      </c>
      <c r="E241" s="497">
        <v>0</v>
      </c>
      <c r="F241" s="535">
        <v>16.5</v>
      </c>
      <c r="G241" s="366">
        <v>16.399999999999999</v>
      </c>
      <c r="H241" s="300">
        <v>16.600000000000001</v>
      </c>
      <c r="I241" s="537">
        <v>6.8</v>
      </c>
      <c r="J241" s="536">
        <v>4.0999999999999996</v>
      </c>
      <c r="K241" s="366">
        <v>7.4</v>
      </c>
      <c r="L241" s="300">
        <v>7.2</v>
      </c>
      <c r="M241" s="537">
        <v>22.7</v>
      </c>
      <c r="N241" s="536">
        <v>25.1</v>
      </c>
      <c r="O241" s="538">
        <v>66.2</v>
      </c>
      <c r="P241" s="538">
        <v>96.6</v>
      </c>
      <c r="Q241" s="539">
        <v>18.899999999999999</v>
      </c>
      <c r="R241" s="540">
        <v>162</v>
      </c>
      <c r="S241" s="541">
        <v>0.43</v>
      </c>
      <c r="T241" s="742">
        <v>2.41</v>
      </c>
      <c r="U241" s="517">
        <v>2550</v>
      </c>
      <c r="V241" s="80"/>
      <c r="W241" s="719"/>
      <c r="X241" s="720"/>
      <c r="Y241" s="720"/>
      <c r="Z241" s="721"/>
    </row>
    <row r="242" spans="1:26" s="1" customFormat="1" ht="13.5" customHeight="1" x14ac:dyDescent="0.2">
      <c r="A242" s="1104"/>
      <c r="B242" s="1043" t="s">
        <v>239</v>
      </c>
      <c r="C242" s="1043"/>
      <c r="D242" s="479"/>
      <c r="E242" s="464">
        <f>MAX(E211:E241)</f>
        <v>67.5</v>
      </c>
      <c r="F242" s="480">
        <f t="shared" ref="F242:U242" si="42">IF(COUNT(F211:F241)=0,"",MAX(F211:F241))</f>
        <v>27.3</v>
      </c>
      <c r="G242" s="10">
        <f t="shared" si="42"/>
        <v>22.7</v>
      </c>
      <c r="H242" s="222">
        <f t="shared" si="42"/>
        <v>22.8</v>
      </c>
      <c r="I242" s="466">
        <f t="shared" si="42"/>
        <v>35.9</v>
      </c>
      <c r="J242" s="467">
        <f t="shared" si="42"/>
        <v>5.8</v>
      </c>
      <c r="K242" s="10">
        <f t="shared" si="42"/>
        <v>7.9</v>
      </c>
      <c r="L242" s="222">
        <f t="shared" si="42"/>
        <v>7.8</v>
      </c>
      <c r="M242" s="466">
        <f t="shared" si="42"/>
        <v>36.799999999999997</v>
      </c>
      <c r="N242" s="467">
        <f t="shared" si="42"/>
        <v>37.1</v>
      </c>
      <c r="O242" s="468">
        <f t="shared" si="42"/>
        <v>91.3</v>
      </c>
      <c r="P242" s="468">
        <f t="shared" si="42"/>
        <v>135.1</v>
      </c>
      <c r="Q242" s="518">
        <f t="shared" si="42"/>
        <v>35.6</v>
      </c>
      <c r="R242" s="484">
        <f t="shared" si="42"/>
        <v>287</v>
      </c>
      <c r="S242" s="485">
        <f t="shared" si="42"/>
        <v>0.43</v>
      </c>
      <c r="T242" s="485">
        <f t="shared" ref="T242" si="43">IF(COUNT(T211:T241)=0,"",MAX(T211:T241))</f>
        <v>4.26</v>
      </c>
      <c r="U242" s="486">
        <f t="shared" si="42"/>
        <v>6372</v>
      </c>
      <c r="V242" s="80"/>
      <c r="W242" s="722"/>
      <c r="X242" s="892"/>
      <c r="Y242" s="723"/>
      <c r="Z242" s="724"/>
    </row>
    <row r="243" spans="1:26" s="1" customFormat="1" ht="13.5" customHeight="1" x14ac:dyDescent="0.2">
      <c r="A243" s="1104"/>
      <c r="B243" s="1044" t="s">
        <v>240</v>
      </c>
      <c r="C243" s="1044"/>
      <c r="D243" s="233"/>
      <c r="E243" s="234"/>
      <c r="F243" s="487">
        <f t="shared" ref="F243:S243" si="44">IF(COUNT(F211:F241)=0,"",MIN(F211:F241))</f>
        <v>14</v>
      </c>
      <c r="G243" s="11">
        <f t="shared" si="44"/>
        <v>16.399999999999999</v>
      </c>
      <c r="H243" s="223">
        <f t="shared" si="44"/>
        <v>16.399999999999999</v>
      </c>
      <c r="I243" s="12">
        <f t="shared" si="44"/>
        <v>2.7</v>
      </c>
      <c r="J243" s="225">
        <f t="shared" si="44"/>
        <v>2.2999999999999998</v>
      </c>
      <c r="K243" s="11">
        <f t="shared" si="44"/>
        <v>7.1</v>
      </c>
      <c r="L243" s="223">
        <f t="shared" si="44"/>
        <v>6.9</v>
      </c>
      <c r="M243" s="12">
        <f t="shared" si="44"/>
        <v>10.6</v>
      </c>
      <c r="N243" s="225">
        <f t="shared" si="44"/>
        <v>16</v>
      </c>
      <c r="O243" s="224">
        <f t="shared" si="44"/>
        <v>34.5</v>
      </c>
      <c r="P243" s="224">
        <f t="shared" si="44"/>
        <v>56</v>
      </c>
      <c r="Q243" s="490">
        <f t="shared" si="44"/>
        <v>15.5</v>
      </c>
      <c r="R243" s="491">
        <f t="shared" si="44"/>
        <v>138</v>
      </c>
      <c r="S243" s="492">
        <f t="shared" si="44"/>
        <v>0.14000000000000001</v>
      </c>
      <c r="T243" s="492">
        <f t="shared" ref="T243" si="45">IF(COUNT(T211:T241)=0,"",MIN(T211:T241))</f>
        <v>1.6</v>
      </c>
      <c r="U243" s="493"/>
      <c r="V243" s="80"/>
      <c r="W243" s="722"/>
      <c r="X243" s="892"/>
      <c r="Y243" s="723"/>
      <c r="Z243" s="724"/>
    </row>
    <row r="244" spans="1:26" s="1" customFormat="1" ht="13.5" customHeight="1" x14ac:dyDescent="0.2">
      <c r="A244" s="1104"/>
      <c r="B244" s="1044" t="s">
        <v>241</v>
      </c>
      <c r="C244" s="1044"/>
      <c r="D244" s="233"/>
      <c r="E244" s="235"/>
      <c r="F244" s="494">
        <f t="shared" ref="F244:S244" si="46">IF(COUNT(F211:F241)=0,"",AVERAGE(F211:F241))</f>
        <v>20.499999999999996</v>
      </c>
      <c r="G244" s="309">
        <f t="shared" si="46"/>
        <v>19.436363636363634</v>
      </c>
      <c r="H244" s="510">
        <f t="shared" si="46"/>
        <v>19.477272727272727</v>
      </c>
      <c r="I244" s="511">
        <f t="shared" si="46"/>
        <v>8.2772727272727273</v>
      </c>
      <c r="J244" s="512">
        <f t="shared" si="46"/>
        <v>3.8863636363636358</v>
      </c>
      <c r="K244" s="309">
        <f t="shared" si="46"/>
        <v>7.5977272727272727</v>
      </c>
      <c r="L244" s="510">
        <f t="shared" si="46"/>
        <v>7.5227272727272716</v>
      </c>
      <c r="M244" s="511">
        <f t="shared" si="46"/>
        <v>28.622727272727278</v>
      </c>
      <c r="N244" s="512">
        <f t="shared" si="46"/>
        <v>29.968181818181812</v>
      </c>
      <c r="O244" s="513">
        <f t="shared" si="46"/>
        <v>78.127272727272711</v>
      </c>
      <c r="P244" s="513">
        <f t="shared" si="46"/>
        <v>113.48181818181818</v>
      </c>
      <c r="Q244" s="520">
        <f t="shared" si="46"/>
        <v>27.95</v>
      </c>
      <c r="R244" s="521">
        <f t="shared" si="46"/>
        <v>230.22727272727272</v>
      </c>
      <c r="S244" s="522">
        <f t="shared" si="46"/>
        <v>0.33999999999999997</v>
      </c>
      <c r="T244" s="522">
        <f t="shared" ref="T244" si="47">IF(COUNT(T211:T241)=0,"",AVERAGE(T211:T241))</f>
        <v>3.0339999999999998</v>
      </c>
      <c r="U244" s="523"/>
      <c r="V244" s="80"/>
      <c r="W244" s="722"/>
      <c r="X244" s="892"/>
      <c r="Y244" s="723"/>
      <c r="Z244" s="724"/>
    </row>
    <row r="245" spans="1:26" s="1" customFormat="1" ht="13.5" customHeight="1" x14ac:dyDescent="0.2">
      <c r="A245" s="1105"/>
      <c r="B245" s="1045" t="s">
        <v>242</v>
      </c>
      <c r="C245" s="1045"/>
      <c r="D245" s="496"/>
      <c r="E245" s="497">
        <f>SUM(E211:E241)</f>
        <v>190</v>
      </c>
      <c r="F245" s="236"/>
      <c r="G245" s="236"/>
      <c r="H245" s="388"/>
      <c r="I245" s="236"/>
      <c r="J245" s="388"/>
      <c r="K245" s="499"/>
      <c r="L245" s="500"/>
      <c r="M245" s="524"/>
      <c r="N245" s="525"/>
      <c r="O245" s="526"/>
      <c r="P245" s="526"/>
      <c r="Q245" s="527"/>
      <c r="R245" s="238"/>
      <c r="S245" s="239"/>
      <c r="T245" s="741"/>
      <c r="U245" s="734">
        <f>SUM(U211:U241)</f>
        <v>62309</v>
      </c>
      <c r="V245" s="80"/>
      <c r="W245" s="588"/>
      <c r="X245" s="895"/>
      <c r="Y245" s="589"/>
      <c r="Z245" s="332"/>
    </row>
    <row r="246" spans="1:26" ht="13.5" customHeight="1" x14ac:dyDescent="0.2">
      <c r="A246" s="1103" t="s">
        <v>233</v>
      </c>
      <c r="B246" s="327">
        <v>45597</v>
      </c>
      <c r="C246" s="431" t="str">
        <f>IF(B246="","",IF(WEEKDAY(B246)=1,"(日)",IF(WEEKDAY(B246)=2,"(月)",IF(WEEKDAY(B246)=3,"(火)",IF(WEEKDAY(B246)=4,"(水)",IF(WEEKDAY(B246)=5,"(木)",IF(WEEKDAY(B246)=6,"(金)","(土)")))))))</f>
        <v>(金)</v>
      </c>
      <c r="D246" s="529" t="s">
        <v>400</v>
      </c>
      <c r="E246" s="464">
        <v>1</v>
      </c>
      <c r="F246" s="465">
        <v>15.2</v>
      </c>
      <c r="G246" s="10">
        <v>16.100000000000001</v>
      </c>
      <c r="H246" s="467">
        <v>16.100000000000001</v>
      </c>
      <c r="I246" s="466">
        <v>3.9</v>
      </c>
      <c r="J246" s="222">
        <v>3.7</v>
      </c>
      <c r="K246" s="10">
        <v>7.6</v>
      </c>
      <c r="L246" s="222">
        <v>7.5</v>
      </c>
      <c r="M246" s="466">
        <v>28.6</v>
      </c>
      <c r="N246" s="467">
        <v>28.1</v>
      </c>
      <c r="O246" s="468">
        <v>85.8</v>
      </c>
      <c r="P246" s="468">
        <v>124.5</v>
      </c>
      <c r="Q246" s="518">
        <v>31.7</v>
      </c>
      <c r="R246" s="472">
        <v>248</v>
      </c>
      <c r="S246" s="530">
        <v>0.49</v>
      </c>
      <c r="T246" s="470"/>
      <c r="U246" s="731">
        <v>1220</v>
      </c>
      <c r="V246" s="83" t="s">
        <v>24</v>
      </c>
      <c r="W246" s="338" t="s">
        <v>286</v>
      </c>
      <c r="X246" s="354"/>
      <c r="Y246" s="340">
        <v>45603</v>
      </c>
      <c r="Z246" s="349"/>
    </row>
    <row r="247" spans="1:26" x14ac:dyDescent="0.2">
      <c r="A247" s="1104"/>
      <c r="B247" s="328">
        <v>45598</v>
      </c>
      <c r="C247" s="432" t="str">
        <f t="shared" ref="C247:C275" si="48">IF(B247="","",IF(WEEKDAY(B247)=1,"(日)",IF(WEEKDAY(B247)=2,"(月)",IF(WEEKDAY(B247)=3,"(火)",IF(WEEKDAY(B247)=4,"(水)",IF(WEEKDAY(B247)=5,"(木)",IF(WEEKDAY(B247)=6,"(金)","(土)")))))))</f>
        <v>(土)</v>
      </c>
      <c r="D247" s="531" t="s">
        <v>402</v>
      </c>
      <c r="E247" s="474">
        <v>41.5</v>
      </c>
      <c r="F247" s="475">
        <v>15.6</v>
      </c>
      <c r="G247" s="11"/>
      <c r="H247" s="225"/>
      <c r="I247" s="12"/>
      <c r="J247" s="223"/>
      <c r="K247" s="11"/>
      <c r="L247" s="223"/>
      <c r="M247" s="12"/>
      <c r="N247" s="225"/>
      <c r="O247" s="224"/>
      <c r="P247" s="224"/>
      <c r="Q247" s="532"/>
      <c r="R247" s="478"/>
      <c r="S247" s="533"/>
      <c r="T247" s="476"/>
      <c r="U247" s="564">
        <v>3254</v>
      </c>
      <c r="V247" s="83" t="s">
        <v>24</v>
      </c>
      <c r="W247" s="343" t="s">
        <v>2</v>
      </c>
      <c r="X247" s="344" t="s">
        <v>305</v>
      </c>
      <c r="Y247" s="370">
        <v>13.6</v>
      </c>
      <c r="Z247" s="348"/>
    </row>
    <row r="248" spans="1:26" x14ac:dyDescent="0.2">
      <c r="A248" s="1104"/>
      <c r="B248" s="328">
        <v>45599</v>
      </c>
      <c r="C248" s="432" t="str">
        <f t="shared" si="48"/>
        <v>(日)</v>
      </c>
      <c r="D248" s="531" t="s">
        <v>400</v>
      </c>
      <c r="E248" s="474">
        <v>0</v>
      </c>
      <c r="F248" s="475">
        <v>17.3</v>
      </c>
      <c r="G248" s="11"/>
      <c r="H248" s="225"/>
      <c r="I248" s="12"/>
      <c r="J248" s="223"/>
      <c r="K248" s="11"/>
      <c r="L248" s="223"/>
      <c r="M248" s="12"/>
      <c r="N248" s="225"/>
      <c r="O248" s="224"/>
      <c r="P248" s="224"/>
      <c r="Q248" s="532"/>
      <c r="R248" s="478"/>
      <c r="S248" s="533"/>
      <c r="T248" s="476"/>
      <c r="U248" s="564">
        <v>5633</v>
      </c>
      <c r="V248" s="83" t="s">
        <v>24</v>
      </c>
      <c r="W248" s="4" t="s">
        <v>19</v>
      </c>
      <c r="X248" s="5" t="s">
        <v>20</v>
      </c>
      <c r="Y248" s="350" t="s">
        <v>21</v>
      </c>
      <c r="Z248" s="5" t="s">
        <v>22</v>
      </c>
    </row>
    <row r="249" spans="1:26" x14ac:dyDescent="0.2">
      <c r="A249" s="1104"/>
      <c r="B249" s="328">
        <v>45600</v>
      </c>
      <c r="C249" s="432" t="str">
        <f t="shared" si="48"/>
        <v>(月)</v>
      </c>
      <c r="D249" s="531" t="s">
        <v>400</v>
      </c>
      <c r="E249" s="474">
        <v>0.5</v>
      </c>
      <c r="F249" s="475">
        <v>14.3</v>
      </c>
      <c r="G249" s="11"/>
      <c r="H249" s="225"/>
      <c r="I249" s="12"/>
      <c r="J249" s="223"/>
      <c r="K249" s="11"/>
      <c r="L249" s="223"/>
      <c r="M249" s="12"/>
      <c r="N249" s="225"/>
      <c r="O249" s="224"/>
      <c r="P249" s="224"/>
      <c r="Q249" s="532"/>
      <c r="R249" s="478"/>
      <c r="S249" s="533"/>
      <c r="T249" s="476"/>
      <c r="U249" s="564">
        <v>2022</v>
      </c>
      <c r="V249" s="83" t="s">
        <v>24</v>
      </c>
      <c r="W249" s="2" t="s">
        <v>182</v>
      </c>
      <c r="X249" s="396" t="s">
        <v>11</v>
      </c>
      <c r="Y249" s="351">
        <v>15.1</v>
      </c>
      <c r="Z249" s="222">
        <v>15.3</v>
      </c>
    </row>
    <row r="250" spans="1:26" x14ac:dyDescent="0.2">
      <c r="A250" s="1104"/>
      <c r="B250" s="328">
        <v>45601</v>
      </c>
      <c r="C250" s="432" t="str">
        <f t="shared" si="48"/>
        <v>(火)</v>
      </c>
      <c r="D250" s="531" t="s">
        <v>400</v>
      </c>
      <c r="E250" s="474">
        <v>0</v>
      </c>
      <c r="F250" s="475">
        <v>16.5</v>
      </c>
      <c r="G250" s="11">
        <v>16.5</v>
      </c>
      <c r="H250" s="225">
        <v>16.600000000000001</v>
      </c>
      <c r="I250" s="12">
        <v>3</v>
      </c>
      <c r="J250" s="223">
        <v>3</v>
      </c>
      <c r="K250" s="11">
        <v>7.6</v>
      </c>
      <c r="L250" s="223">
        <v>7.6</v>
      </c>
      <c r="M250" s="12">
        <v>28.9</v>
      </c>
      <c r="N250" s="225">
        <v>27.9</v>
      </c>
      <c r="O250" s="224">
        <v>82.2</v>
      </c>
      <c r="P250" s="224">
        <v>123.5</v>
      </c>
      <c r="Q250" s="532">
        <v>25.8</v>
      </c>
      <c r="R250" s="478">
        <v>257</v>
      </c>
      <c r="S250" s="533">
        <v>0.47</v>
      </c>
      <c r="T250" s="476"/>
      <c r="U250" s="564">
        <v>1204</v>
      </c>
      <c r="V250" s="83" t="s">
        <v>24</v>
      </c>
      <c r="W250" s="3" t="s">
        <v>183</v>
      </c>
      <c r="X250" s="893" t="s">
        <v>184</v>
      </c>
      <c r="Y250" s="352">
        <v>3.4</v>
      </c>
      <c r="Z250" s="223">
        <v>3.3</v>
      </c>
    </row>
    <row r="251" spans="1:26" x14ac:dyDescent="0.2">
      <c r="A251" s="1104"/>
      <c r="B251" s="328">
        <v>45602</v>
      </c>
      <c r="C251" s="432" t="str">
        <f t="shared" si="48"/>
        <v>(水)</v>
      </c>
      <c r="D251" s="531" t="s">
        <v>400</v>
      </c>
      <c r="E251" s="474">
        <v>0.5</v>
      </c>
      <c r="F251" s="475">
        <v>14.7</v>
      </c>
      <c r="G251" s="11">
        <v>16.100000000000001</v>
      </c>
      <c r="H251" s="225">
        <v>16.2</v>
      </c>
      <c r="I251" s="12">
        <v>2.8</v>
      </c>
      <c r="J251" s="223">
        <v>2.9</v>
      </c>
      <c r="K251" s="11">
        <v>7.6</v>
      </c>
      <c r="L251" s="223">
        <v>7.6</v>
      </c>
      <c r="M251" s="12">
        <v>29.6</v>
      </c>
      <c r="N251" s="225">
        <v>28.5</v>
      </c>
      <c r="O251" s="224">
        <v>88</v>
      </c>
      <c r="P251" s="224">
        <v>130.30000000000001</v>
      </c>
      <c r="Q251" s="532">
        <v>30</v>
      </c>
      <c r="R251" s="478">
        <v>263</v>
      </c>
      <c r="S251" s="533">
        <v>0.46</v>
      </c>
      <c r="T251" s="476"/>
      <c r="U251" s="564">
        <v>1140</v>
      </c>
      <c r="V251" s="83" t="s">
        <v>24</v>
      </c>
      <c r="W251" s="3" t="s">
        <v>12</v>
      </c>
      <c r="X251" s="893"/>
      <c r="Y251" s="352">
        <v>7.7</v>
      </c>
      <c r="Z251" s="223">
        <v>7.6</v>
      </c>
    </row>
    <row r="252" spans="1:26" x14ac:dyDescent="0.2">
      <c r="A252" s="1104"/>
      <c r="B252" s="328">
        <v>45603</v>
      </c>
      <c r="C252" s="432" t="str">
        <f t="shared" si="48"/>
        <v>(木)</v>
      </c>
      <c r="D252" s="531" t="s">
        <v>400</v>
      </c>
      <c r="E252" s="474">
        <v>0</v>
      </c>
      <c r="F252" s="475">
        <v>13.6</v>
      </c>
      <c r="G252" s="11">
        <v>15.1</v>
      </c>
      <c r="H252" s="225">
        <v>15.3</v>
      </c>
      <c r="I252" s="12">
        <v>3.4</v>
      </c>
      <c r="J252" s="223">
        <v>3.3</v>
      </c>
      <c r="K252" s="11">
        <v>7.7</v>
      </c>
      <c r="L252" s="223">
        <v>7.6</v>
      </c>
      <c r="M252" s="12">
        <v>29.7</v>
      </c>
      <c r="N252" s="225">
        <v>29</v>
      </c>
      <c r="O252" s="224">
        <v>89.2</v>
      </c>
      <c r="P252" s="224">
        <v>130.30000000000001</v>
      </c>
      <c r="Q252" s="532">
        <v>30.9</v>
      </c>
      <c r="R252" s="478">
        <v>247</v>
      </c>
      <c r="S252" s="533">
        <v>0.44</v>
      </c>
      <c r="T252" s="476">
        <v>3.88</v>
      </c>
      <c r="U252" s="564">
        <v>1055</v>
      </c>
      <c r="V252" s="83" t="s">
        <v>24</v>
      </c>
      <c r="W252" s="3" t="s">
        <v>185</v>
      </c>
      <c r="X252" s="893" t="s">
        <v>13</v>
      </c>
      <c r="Y252" s="352">
        <v>29.7</v>
      </c>
      <c r="Z252" s="223">
        <v>29</v>
      </c>
    </row>
    <row r="253" spans="1:26" x14ac:dyDescent="0.2">
      <c r="A253" s="1104"/>
      <c r="B253" s="328">
        <v>45604</v>
      </c>
      <c r="C253" s="432" t="str">
        <f t="shared" si="48"/>
        <v>(金)</v>
      </c>
      <c r="D253" s="531" t="s">
        <v>400</v>
      </c>
      <c r="E253" s="474">
        <v>0</v>
      </c>
      <c r="F253" s="475">
        <v>11.9</v>
      </c>
      <c r="G253" s="11">
        <v>13.8</v>
      </c>
      <c r="H253" s="225">
        <v>14</v>
      </c>
      <c r="I253" s="12">
        <v>2.9</v>
      </c>
      <c r="J253" s="223">
        <v>3.3</v>
      </c>
      <c r="K253" s="11">
        <v>7.7</v>
      </c>
      <c r="L253" s="223">
        <v>7.7</v>
      </c>
      <c r="M253" s="12">
        <v>29.2</v>
      </c>
      <c r="N253" s="225">
        <v>28.5</v>
      </c>
      <c r="O253" s="224">
        <v>90.1</v>
      </c>
      <c r="P253" s="224">
        <v>134.30000000000001</v>
      </c>
      <c r="Q253" s="532">
        <v>32</v>
      </c>
      <c r="R253" s="478">
        <v>260</v>
      </c>
      <c r="S253" s="533">
        <v>0.32</v>
      </c>
      <c r="T253" s="476"/>
      <c r="U253" s="564">
        <v>1053</v>
      </c>
      <c r="V253" s="83" t="s">
        <v>24</v>
      </c>
      <c r="W253" s="3" t="s">
        <v>186</v>
      </c>
      <c r="X253" s="893" t="s">
        <v>313</v>
      </c>
      <c r="Y253" s="353">
        <v>92.4</v>
      </c>
      <c r="Z253" s="224">
        <v>89.2</v>
      </c>
    </row>
    <row r="254" spans="1:26" x14ac:dyDescent="0.2">
      <c r="A254" s="1104"/>
      <c r="B254" s="328">
        <v>45605</v>
      </c>
      <c r="C254" s="432" t="str">
        <f t="shared" si="48"/>
        <v>(土)</v>
      </c>
      <c r="D254" s="531" t="s">
        <v>400</v>
      </c>
      <c r="E254" s="474">
        <v>0</v>
      </c>
      <c r="F254" s="475">
        <v>10.1</v>
      </c>
      <c r="G254" s="11"/>
      <c r="H254" s="225"/>
      <c r="I254" s="12"/>
      <c r="J254" s="223"/>
      <c r="K254" s="11"/>
      <c r="L254" s="223"/>
      <c r="M254" s="12"/>
      <c r="N254" s="225"/>
      <c r="O254" s="224"/>
      <c r="P254" s="224"/>
      <c r="Q254" s="532"/>
      <c r="R254" s="478"/>
      <c r="S254" s="533"/>
      <c r="T254" s="476"/>
      <c r="U254" s="564">
        <v>1056</v>
      </c>
      <c r="V254" s="83" t="s">
        <v>24</v>
      </c>
      <c r="W254" s="3" t="s">
        <v>187</v>
      </c>
      <c r="X254" s="893" t="s">
        <v>313</v>
      </c>
      <c r="Y254" s="353">
        <v>132.1</v>
      </c>
      <c r="Z254" s="224">
        <v>130.30000000000001</v>
      </c>
    </row>
    <row r="255" spans="1:26" x14ac:dyDescent="0.2">
      <c r="A255" s="1104"/>
      <c r="B255" s="328">
        <v>45606</v>
      </c>
      <c r="C255" s="432" t="str">
        <f t="shared" si="48"/>
        <v>(日)</v>
      </c>
      <c r="D255" s="531" t="s">
        <v>400</v>
      </c>
      <c r="E255" s="474">
        <v>0</v>
      </c>
      <c r="F255" s="475">
        <v>12.4</v>
      </c>
      <c r="G255" s="11"/>
      <c r="H255" s="225"/>
      <c r="I255" s="12"/>
      <c r="J255" s="223"/>
      <c r="K255" s="11"/>
      <c r="L255" s="223"/>
      <c r="M255" s="12"/>
      <c r="N255" s="225"/>
      <c r="O255" s="224"/>
      <c r="P255" s="224"/>
      <c r="Q255" s="532"/>
      <c r="R255" s="478"/>
      <c r="S255" s="533"/>
      <c r="T255" s="476"/>
      <c r="U255" s="564">
        <v>1038</v>
      </c>
      <c r="V255" s="83" t="s">
        <v>24</v>
      </c>
      <c r="W255" s="3" t="s">
        <v>188</v>
      </c>
      <c r="X255" s="893" t="s">
        <v>313</v>
      </c>
      <c r="Y255" s="353">
        <v>85.2</v>
      </c>
      <c r="Z255" s="224">
        <v>85</v>
      </c>
    </row>
    <row r="256" spans="1:26" x14ac:dyDescent="0.2">
      <c r="A256" s="1104"/>
      <c r="B256" s="328">
        <v>45607</v>
      </c>
      <c r="C256" s="432" t="str">
        <f t="shared" si="48"/>
        <v>(月)</v>
      </c>
      <c r="D256" s="531" t="s">
        <v>401</v>
      </c>
      <c r="E256" s="474">
        <v>1</v>
      </c>
      <c r="F256" s="475">
        <v>15.4</v>
      </c>
      <c r="G256" s="11">
        <v>15.7</v>
      </c>
      <c r="H256" s="225">
        <v>15.5</v>
      </c>
      <c r="I256" s="12">
        <v>2.7</v>
      </c>
      <c r="J256" s="223">
        <v>3.2</v>
      </c>
      <c r="K256" s="11">
        <v>7.8</v>
      </c>
      <c r="L256" s="223">
        <v>7.7</v>
      </c>
      <c r="M256" s="12">
        <v>30.8</v>
      </c>
      <c r="N256" s="225">
        <v>29.4</v>
      </c>
      <c r="O256" s="224">
        <v>85.3</v>
      </c>
      <c r="P256" s="224">
        <v>134.1</v>
      </c>
      <c r="Q256" s="532">
        <v>32.700000000000003</v>
      </c>
      <c r="R256" s="478">
        <v>246</v>
      </c>
      <c r="S256" s="533">
        <v>0.35</v>
      </c>
      <c r="T256" s="476"/>
      <c r="U256" s="564">
        <v>1039</v>
      </c>
      <c r="V256" s="83" t="s">
        <v>24</v>
      </c>
      <c r="W256" s="3" t="s">
        <v>189</v>
      </c>
      <c r="X256" s="893" t="s">
        <v>313</v>
      </c>
      <c r="Y256" s="353">
        <v>46.9</v>
      </c>
      <c r="Z256" s="224">
        <v>45.3</v>
      </c>
    </row>
    <row r="257" spans="1:26" x14ac:dyDescent="0.2">
      <c r="A257" s="1104"/>
      <c r="B257" s="328">
        <v>45608</v>
      </c>
      <c r="C257" s="432" t="str">
        <f t="shared" si="48"/>
        <v>(火)</v>
      </c>
      <c r="D257" s="531" t="s">
        <v>400</v>
      </c>
      <c r="E257" s="474">
        <v>0.5</v>
      </c>
      <c r="F257" s="475">
        <v>14.9</v>
      </c>
      <c r="G257" s="11">
        <v>15.2</v>
      </c>
      <c r="H257" s="225">
        <v>15.3</v>
      </c>
      <c r="I257" s="12">
        <v>3.4</v>
      </c>
      <c r="J257" s="223">
        <v>3.9</v>
      </c>
      <c r="K257" s="11">
        <v>7.7</v>
      </c>
      <c r="L257" s="223">
        <v>7.6</v>
      </c>
      <c r="M257" s="12">
        <v>28.1</v>
      </c>
      <c r="N257" s="225">
        <v>29</v>
      </c>
      <c r="O257" s="224">
        <v>87.1</v>
      </c>
      <c r="P257" s="224">
        <v>128.30000000000001</v>
      </c>
      <c r="Q257" s="532">
        <v>28.9</v>
      </c>
      <c r="R257" s="478">
        <v>256</v>
      </c>
      <c r="S257" s="533">
        <v>0.36</v>
      </c>
      <c r="T257" s="476"/>
      <c r="U257" s="564">
        <v>1040</v>
      </c>
      <c r="V257" s="83" t="s">
        <v>24</v>
      </c>
      <c r="W257" s="3" t="s">
        <v>190</v>
      </c>
      <c r="X257" s="893" t="s">
        <v>313</v>
      </c>
      <c r="Y257" s="139">
        <v>28</v>
      </c>
      <c r="Z257" s="225">
        <v>30.9</v>
      </c>
    </row>
    <row r="258" spans="1:26" x14ac:dyDescent="0.2">
      <c r="A258" s="1104"/>
      <c r="B258" s="328">
        <v>45609</v>
      </c>
      <c r="C258" s="432" t="str">
        <f t="shared" si="48"/>
        <v>(水)</v>
      </c>
      <c r="D258" s="531" t="s">
        <v>400</v>
      </c>
      <c r="E258" s="474">
        <v>0</v>
      </c>
      <c r="F258" s="475">
        <v>17.3</v>
      </c>
      <c r="G258" s="11">
        <v>15.6</v>
      </c>
      <c r="H258" s="225">
        <v>15.4</v>
      </c>
      <c r="I258" s="12">
        <v>2.5</v>
      </c>
      <c r="J258" s="223">
        <v>3.1</v>
      </c>
      <c r="K258" s="11">
        <v>7.8</v>
      </c>
      <c r="L258" s="223">
        <v>7.7</v>
      </c>
      <c r="M258" s="12">
        <v>31</v>
      </c>
      <c r="N258" s="225">
        <v>31</v>
      </c>
      <c r="O258" s="224">
        <v>87.7</v>
      </c>
      <c r="P258" s="224">
        <v>131.30000000000001</v>
      </c>
      <c r="Q258" s="532">
        <v>30.7</v>
      </c>
      <c r="R258" s="478">
        <v>274</v>
      </c>
      <c r="S258" s="533">
        <v>0.3</v>
      </c>
      <c r="T258" s="476"/>
      <c r="U258" s="564">
        <v>1032</v>
      </c>
      <c r="V258" s="83" t="s">
        <v>24</v>
      </c>
      <c r="W258" s="3" t="s">
        <v>191</v>
      </c>
      <c r="X258" s="893" t="s">
        <v>313</v>
      </c>
      <c r="Y258" s="141">
        <v>236</v>
      </c>
      <c r="Z258" s="226">
        <v>247</v>
      </c>
    </row>
    <row r="259" spans="1:26" x14ac:dyDescent="0.2">
      <c r="A259" s="1104"/>
      <c r="B259" s="328">
        <v>45610</v>
      </c>
      <c r="C259" s="432" t="str">
        <f t="shared" si="48"/>
        <v>(木)</v>
      </c>
      <c r="D259" s="531" t="s">
        <v>400</v>
      </c>
      <c r="E259" s="474">
        <v>0</v>
      </c>
      <c r="F259" s="475">
        <v>15.2</v>
      </c>
      <c r="G259" s="11">
        <v>15.2</v>
      </c>
      <c r="H259" s="225">
        <v>15.3</v>
      </c>
      <c r="I259" s="12">
        <v>2.9</v>
      </c>
      <c r="J259" s="223">
        <v>2.9</v>
      </c>
      <c r="K259" s="11">
        <v>7.8</v>
      </c>
      <c r="L259" s="223">
        <v>7.8</v>
      </c>
      <c r="M259" s="12">
        <v>30.9</v>
      </c>
      <c r="N259" s="225">
        <v>31.4</v>
      </c>
      <c r="O259" s="224">
        <v>86.6</v>
      </c>
      <c r="P259" s="224">
        <v>134.5</v>
      </c>
      <c r="Q259" s="532">
        <v>33.6</v>
      </c>
      <c r="R259" s="478">
        <v>273</v>
      </c>
      <c r="S259" s="533">
        <v>0.35</v>
      </c>
      <c r="T259" s="476">
        <v>4.3</v>
      </c>
      <c r="U259" s="564">
        <v>1035</v>
      </c>
      <c r="V259" s="83" t="s">
        <v>24</v>
      </c>
      <c r="W259" s="3" t="s">
        <v>192</v>
      </c>
      <c r="X259" s="893" t="s">
        <v>313</v>
      </c>
      <c r="Y259" s="140">
        <v>0.54</v>
      </c>
      <c r="Z259" s="227">
        <v>0.44</v>
      </c>
    </row>
    <row r="260" spans="1:26" x14ac:dyDescent="0.2">
      <c r="A260" s="1104"/>
      <c r="B260" s="328">
        <v>45611</v>
      </c>
      <c r="C260" s="432" t="str">
        <f t="shared" si="48"/>
        <v>(金)</v>
      </c>
      <c r="D260" s="531" t="s">
        <v>402</v>
      </c>
      <c r="E260" s="474">
        <v>5.5</v>
      </c>
      <c r="F260" s="475">
        <v>14.9</v>
      </c>
      <c r="G260" s="11">
        <v>16.100000000000001</v>
      </c>
      <c r="H260" s="225">
        <v>16</v>
      </c>
      <c r="I260" s="12">
        <v>2.8</v>
      </c>
      <c r="J260" s="223">
        <v>3.2</v>
      </c>
      <c r="K260" s="11">
        <v>7.8</v>
      </c>
      <c r="L260" s="223">
        <v>7.7</v>
      </c>
      <c r="M260" s="12">
        <v>31.9</v>
      </c>
      <c r="N260" s="225">
        <v>32.4</v>
      </c>
      <c r="O260" s="224">
        <v>89.3</v>
      </c>
      <c r="P260" s="224">
        <v>134.9</v>
      </c>
      <c r="Q260" s="532">
        <v>33.200000000000003</v>
      </c>
      <c r="R260" s="478">
        <v>241</v>
      </c>
      <c r="S260" s="533">
        <v>0.37</v>
      </c>
      <c r="T260" s="476"/>
      <c r="U260" s="564">
        <v>1030</v>
      </c>
      <c r="V260" s="83" t="s">
        <v>24</v>
      </c>
      <c r="W260" s="3" t="s">
        <v>14</v>
      </c>
      <c r="X260" s="893" t="s">
        <v>313</v>
      </c>
      <c r="Y260" s="138">
        <v>1.7</v>
      </c>
      <c r="Z260" s="228">
        <v>1.6</v>
      </c>
    </row>
    <row r="261" spans="1:26" x14ac:dyDescent="0.2">
      <c r="A261" s="1104"/>
      <c r="B261" s="328">
        <v>45612</v>
      </c>
      <c r="C261" s="432" t="str">
        <f t="shared" si="48"/>
        <v>(土)</v>
      </c>
      <c r="D261" s="531" t="s">
        <v>400</v>
      </c>
      <c r="E261" s="474">
        <v>0</v>
      </c>
      <c r="F261" s="475">
        <v>16.2</v>
      </c>
      <c r="G261" s="11"/>
      <c r="H261" s="225"/>
      <c r="I261" s="12"/>
      <c r="J261" s="223"/>
      <c r="K261" s="11"/>
      <c r="L261" s="223"/>
      <c r="M261" s="12"/>
      <c r="N261" s="225"/>
      <c r="O261" s="224"/>
      <c r="P261" s="224"/>
      <c r="Q261" s="532"/>
      <c r="R261" s="478"/>
      <c r="S261" s="533"/>
      <c r="T261" s="476"/>
      <c r="U261" s="564">
        <v>1014</v>
      </c>
      <c r="V261" s="83" t="s">
        <v>24</v>
      </c>
      <c r="W261" s="3" t="s">
        <v>15</v>
      </c>
      <c r="X261" s="893" t="s">
        <v>313</v>
      </c>
      <c r="Y261" s="138">
        <v>0.6</v>
      </c>
      <c r="Z261" s="228">
        <v>0.5</v>
      </c>
    </row>
    <row r="262" spans="1:26" x14ac:dyDescent="0.2">
      <c r="A262" s="1104"/>
      <c r="B262" s="328">
        <v>45613</v>
      </c>
      <c r="C262" s="432" t="str">
        <f t="shared" si="48"/>
        <v>(日)</v>
      </c>
      <c r="D262" s="531" t="s">
        <v>401</v>
      </c>
      <c r="E262" s="474">
        <v>1</v>
      </c>
      <c r="F262" s="475">
        <v>16.399999999999999</v>
      </c>
      <c r="G262" s="11"/>
      <c r="H262" s="225"/>
      <c r="I262" s="12"/>
      <c r="J262" s="223"/>
      <c r="K262" s="11"/>
      <c r="L262" s="223"/>
      <c r="M262" s="12"/>
      <c r="N262" s="225"/>
      <c r="O262" s="224"/>
      <c r="P262" s="224"/>
      <c r="Q262" s="532"/>
      <c r="R262" s="478"/>
      <c r="S262" s="533"/>
      <c r="T262" s="476"/>
      <c r="U262" s="564">
        <v>1027</v>
      </c>
      <c r="V262" s="83" t="s">
        <v>24</v>
      </c>
      <c r="W262" s="3" t="s">
        <v>193</v>
      </c>
      <c r="X262" s="893" t="s">
        <v>313</v>
      </c>
      <c r="Y262" s="138">
        <v>10.4</v>
      </c>
      <c r="Z262" s="228">
        <v>10.4</v>
      </c>
    </row>
    <row r="263" spans="1:26" x14ac:dyDescent="0.2">
      <c r="A263" s="1104"/>
      <c r="B263" s="328">
        <v>45614</v>
      </c>
      <c r="C263" s="432" t="str">
        <f t="shared" si="48"/>
        <v>(月)</v>
      </c>
      <c r="D263" s="531" t="s">
        <v>401</v>
      </c>
      <c r="E263" s="474">
        <v>0.5</v>
      </c>
      <c r="F263" s="475">
        <v>12.6</v>
      </c>
      <c r="G263" s="11">
        <v>16.899999999999999</v>
      </c>
      <c r="H263" s="225">
        <v>17.100000000000001</v>
      </c>
      <c r="I263" s="12">
        <v>2.8</v>
      </c>
      <c r="J263" s="223">
        <v>3.3</v>
      </c>
      <c r="K263" s="11">
        <v>7.8</v>
      </c>
      <c r="L263" s="223">
        <v>7.8</v>
      </c>
      <c r="M263" s="12">
        <v>31.4</v>
      </c>
      <c r="N263" s="225">
        <v>30.8</v>
      </c>
      <c r="O263" s="224">
        <v>87</v>
      </c>
      <c r="P263" s="224">
        <v>133.9</v>
      </c>
      <c r="Q263" s="532">
        <v>30.3</v>
      </c>
      <c r="R263" s="478">
        <v>255</v>
      </c>
      <c r="S263" s="533">
        <v>0.34</v>
      </c>
      <c r="T263" s="476"/>
      <c r="U263" s="564">
        <v>1034</v>
      </c>
      <c r="V263" s="83" t="s">
        <v>24</v>
      </c>
      <c r="W263" s="3" t="s">
        <v>194</v>
      </c>
      <c r="X263" s="893" t="s">
        <v>313</v>
      </c>
      <c r="Y263" s="303" t="s">
        <v>411</v>
      </c>
      <c r="Z263" s="304" t="s">
        <v>411</v>
      </c>
    </row>
    <row r="264" spans="1:26" x14ac:dyDescent="0.2">
      <c r="A264" s="1104"/>
      <c r="B264" s="328">
        <v>45615</v>
      </c>
      <c r="C264" s="432" t="str">
        <f t="shared" si="48"/>
        <v>(火)</v>
      </c>
      <c r="D264" s="531" t="s">
        <v>400</v>
      </c>
      <c r="E264" s="474">
        <v>0</v>
      </c>
      <c r="F264" s="475">
        <v>8.1999999999999993</v>
      </c>
      <c r="G264" s="11">
        <v>13.7</v>
      </c>
      <c r="H264" s="225">
        <v>14.1</v>
      </c>
      <c r="I264" s="12">
        <v>2.5</v>
      </c>
      <c r="J264" s="223">
        <v>3.1</v>
      </c>
      <c r="K264" s="11">
        <v>7.8</v>
      </c>
      <c r="L264" s="223">
        <v>7.8</v>
      </c>
      <c r="M264" s="12">
        <v>29.7</v>
      </c>
      <c r="N264" s="225">
        <v>32</v>
      </c>
      <c r="O264" s="224">
        <v>89.2</v>
      </c>
      <c r="P264" s="224">
        <v>136.30000000000001</v>
      </c>
      <c r="Q264" s="532">
        <v>31</v>
      </c>
      <c r="R264" s="478">
        <v>265</v>
      </c>
      <c r="S264" s="533">
        <v>0.32</v>
      </c>
      <c r="T264" s="476"/>
      <c r="U264" s="564">
        <v>1036</v>
      </c>
      <c r="V264" s="83" t="s">
        <v>24</v>
      </c>
      <c r="W264" s="3" t="s">
        <v>280</v>
      </c>
      <c r="X264" s="893" t="s">
        <v>313</v>
      </c>
      <c r="Y264" s="140">
        <v>3.13</v>
      </c>
      <c r="Z264" s="229">
        <v>3.31</v>
      </c>
    </row>
    <row r="265" spans="1:26" x14ac:dyDescent="0.2">
      <c r="A265" s="1104"/>
      <c r="B265" s="328">
        <v>45616</v>
      </c>
      <c r="C265" s="432" t="str">
        <f t="shared" si="48"/>
        <v>(水)</v>
      </c>
      <c r="D265" s="531" t="s">
        <v>402</v>
      </c>
      <c r="E265" s="474">
        <v>4</v>
      </c>
      <c r="F265" s="475">
        <v>5.7</v>
      </c>
      <c r="G265" s="11">
        <v>12</v>
      </c>
      <c r="H265" s="225">
        <v>12.2</v>
      </c>
      <c r="I265" s="12">
        <v>3.9</v>
      </c>
      <c r="J265" s="223">
        <v>2.8</v>
      </c>
      <c r="K265" s="11">
        <v>7.9</v>
      </c>
      <c r="L265" s="223">
        <v>7.8</v>
      </c>
      <c r="M265" s="12">
        <v>29.1</v>
      </c>
      <c r="N265" s="225">
        <v>29.5</v>
      </c>
      <c r="O265" s="224">
        <v>92</v>
      </c>
      <c r="P265" s="224">
        <v>136.5</v>
      </c>
      <c r="Q265" s="532">
        <v>34.6</v>
      </c>
      <c r="R265" s="478">
        <v>250</v>
      </c>
      <c r="S265" s="533">
        <v>0.32</v>
      </c>
      <c r="T265" s="476"/>
      <c r="U265" s="564">
        <v>1012</v>
      </c>
      <c r="V265" s="83" t="s">
        <v>24</v>
      </c>
      <c r="W265" s="3" t="s">
        <v>195</v>
      </c>
      <c r="X265" s="893" t="s">
        <v>313</v>
      </c>
      <c r="Y265" s="140">
        <v>4</v>
      </c>
      <c r="Z265" s="229">
        <v>3.88</v>
      </c>
    </row>
    <row r="266" spans="1:26" x14ac:dyDescent="0.2">
      <c r="A266" s="1104"/>
      <c r="B266" s="328">
        <v>45617</v>
      </c>
      <c r="C266" s="432" t="str">
        <f t="shared" si="48"/>
        <v>(木)</v>
      </c>
      <c r="D266" s="531" t="s">
        <v>401</v>
      </c>
      <c r="E266" s="474">
        <v>2.5</v>
      </c>
      <c r="F266" s="475">
        <v>10.3</v>
      </c>
      <c r="G266" s="11">
        <v>12.5</v>
      </c>
      <c r="H266" s="225">
        <v>12.2</v>
      </c>
      <c r="I266" s="12">
        <v>2.2000000000000002</v>
      </c>
      <c r="J266" s="223">
        <v>3</v>
      </c>
      <c r="K266" s="11">
        <v>7.7</v>
      </c>
      <c r="L266" s="223">
        <v>7.7</v>
      </c>
      <c r="M266" s="12">
        <v>28.7</v>
      </c>
      <c r="N266" s="225">
        <v>32.4</v>
      </c>
      <c r="O266" s="224">
        <v>89</v>
      </c>
      <c r="P266" s="224">
        <v>134.30000000000001</v>
      </c>
      <c r="Q266" s="532">
        <v>33</v>
      </c>
      <c r="R266" s="478">
        <v>281</v>
      </c>
      <c r="S266" s="533">
        <v>0.33</v>
      </c>
      <c r="T266" s="476">
        <v>4.3</v>
      </c>
      <c r="U266" s="564">
        <v>1019</v>
      </c>
      <c r="V266" s="83" t="s">
        <v>24</v>
      </c>
      <c r="W266" s="3" t="s">
        <v>196</v>
      </c>
      <c r="X266" s="893" t="s">
        <v>313</v>
      </c>
      <c r="Y266" s="140">
        <v>0.107</v>
      </c>
      <c r="Z266" s="229">
        <v>8.3000000000000004E-2</v>
      </c>
    </row>
    <row r="267" spans="1:26" x14ac:dyDescent="0.2">
      <c r="A267" s="1104"/>
      <c r="B267" s="328">
        <v>45618</v>
      </c>
      <c r="C267" s="432" t="str">
        <f t="shared" si="48"/>
        <v>(金)</v>
      </c>
      <c r="D267" s="531" t="s">
        <v>400</v>
      </c>
      <c r="E267" s="474">
        <v>0</v>
      </c>
      <c r="F267" s="475">
        <v>9.1</v>
      </c>
      <c r="G267" s="11">
        <v>13.4</v>
      </c>
      <c r="H267" s="225">
        <v>13.4</v>
      </c>
      <c r="I267" s="12">
        <v>2.6</v>
      </c>
      <c r="J267" s="223">
        <v>4.3</v>
      </c>
      <c r="K267" s="11">
        <v>7.7</v>
      </c>
      <c r="L267" s="223">
        <v>7.6</v>
      </c>
      <c r="M267" s="12">
        <v>28</v>
      </c>
      <c r="N267" s="225">
        <v>30.4</v>
      </c>
      <c r="O267" s="224">
        <v>88.4</v>
      </c>
      <c r="P267" s="224">
        <v>130.69999999999999</v>
      </c>
      <c r="Q267" s="532">
        <v>29.6</v>
      </c>
      <c r="R267" s="478">
        <v>286</v>
      </c>
      <c r="S267" s="533">
        <v>0.35</v>
      </c>
      <c r="T267" s="476"/>
      <c r="U267" s="564">
        <v>1023</v>
      </c>
      <c r="V267" s="83" t="s">
        <v>24</v>
      </c>
      <c r="W267" s="3" t="s">
        <v>197</v>
      </c>
      <c r="X267" s="893" t="s">
        <v>313</v>
      </c>
      <c r="Y267" s="138">
        <v>22.5</v>
      </c>
      <c r="Z267" s="228">
        <v>23.8</v>
      </c>
    </row>
    <row r="268" spans="1:26" x14ac:dyDescent="0.2">
      <c r="A268" s="1104"/>
      <c r="B268" s="328">
        <v>45619</v>
      </c>
      <c r="C268" s="432" t="str">
        <f t="shared" si="48"/>
        <v>(土)</v>
      </c>
      <c r="D268" s="531" t="s">
        <v>400</v>
      </c>
      <c r="E268" s="474">
        <v>0</v>
      </c>
      <c r="F268" s="475">
        <v>11.4</v>
      </c>
      <c r="G268" s="11"/>
      <c r="H268" s="225"/>
      <c r="I268" s="12"/>
      <c r="J268" s="223"/>
      <c r="K268" s="11"/>
      <c r="L268" s="223"/>
      <c r="M268" s="12"/>
      <c r="N268" s="225"/>
      <c r="O268" s="224"/>
      <c r="P268" s="224"/>
      <c r="Q268" s="532"/>
      <c r="R268" s="478"/>
      <c r="S268" s="533"/>
      <c r="T268" s="476"/>
      <c r="U268" s="564">
        <v>1027</v>
      </c>
      <c r="V268" s="83" t="s">
        <v>24</v>
      </c>
      <c r="W268" s="3" t="s">
        <v>17</v>
      </c>
      <c r="X268" s="893" t="s">
        <v>313</v>
      </c>
      <c r="Y268" s="138">
        <v>21.9</v>
      </c>
      <c r="Z268" s="228">
        <v>21.8</v>
      </c>
    </row>
    <row r="269" spans="1:26" x14ac:dyDescent="0.2">
      <c r="A269" s="1104"/>
      <c r="B269" s="328">
        <v>45620</v>
      </c>
      <c r="C269" s="432" t="str">
        <f t="shared" si="48"/>
        <v>(日)</v>
      </c>
      <c r="D269" s="531" t="s">
        <v>400</v>
      </c>
      <c r="E269" s="474">
        <v>0</v>
      </c>
      <c r="F269" s="475">
        <v>9.6</v>
      </c>
      <c r="G269" s="11"/>
      <c r="H269" s="225"/>
      <c r="I269" s="12"/>
      <c r="J269" s="223"/>
      <c r="K269" s="11"/>
      <c r="L269" s="223"/>
      <c r="M269" s="12"/>
      <c r="N269" s="225"/>
      <c r="O269" s="224"/>
      <c r="P269" s="224"/>
      <c r="Q269" s="532"/>
      <c r="R269" s="478"/>
      <c r="S269" s="533"/>
      <c r="T269" s="476"/>
      <c r="U269" s="564">
        <v>1001</v>
      </c>
      <c r="V269" s="83" t="s">
        <v>24</v>
      </c>
      <c r="W269" s="3" t="s">
        <v>198</v>
      </c>
      <c r="X269" s="893" t="s">
        <v>184</v>
      </c>
      <c r="Y269" s="276">
        <v>9</v>
      </c>
      <c r="Z269" s="288">
        <v>8</v>
      </c>
    </row>
    <row r="270" spans="1:26" x14ac:dyDescent="0.2">
      <c r="A270" s="1104"/>
      <c r="B270" s="328">
        <v>45621</v>
      </c>
      <c r="C270" s="432" t="str">
        <f t="shared" si="48"/>
        <v>(月)</v>
      </c>
      <c r="D270" s="531" t="s">
        <v>400</v>
      </c>
      <c r="E270" s="474">
        <v>0</v>
      </c>
      <c r="F270" s="475">
        <v>9</v>
      </c>
      <c r="G270" s="11">
        <v>11.3</v>
      </c>
      <c r="H270" s="225">
        <v>11.5</v>
      </c>
      <c r="I270" s="12">
        <v>2.6</v>
      </c>
      <c r="J270" s="223">
        <v>2.9</v>
      </c>
      <c r="K270" s="11">
        <v>7.9</v>
      </c>
      <c r="L270" s="223">
        <v>7.8</v>
      </c>
      <c r="M270" s="12">
        <v>25.4</v>
      </c>
      <c r="N270" s="225">
        <v>24.9</v>
      </c>
      <c r="O270" s="224">
        <v>89.6</v>
      </c>
      <c r="P270" s="224">
        <v>131.30000000000001</v>
      </c>
      <c r="Q270" s="532">
        <v>23</v>
      </c>
      <c r="R270" s="478">
        <v>267</v>
      </c>
      <c r="S270" s="533">
        <v>0.36</v>
      </c>
      <c r="T270" s="476"/>
      <c r="U270" s="564">
        <v>1014</v>
      </c>
      <c r="V270" s="83" t="s">
        <v>24</v>
      </c>
      <c r="W270" s="3" t="s">
        <v>199</v>
      </c>
      <c r="X270" s="893" t="s">
        <v>313</v>
      </c>
      <c r="Y270" s="276">
        <v>5</v>
      </c>
      <c r="Z270" s="288">
        <v>4</v>
      </c>
    </row>
    <row r="271" spans="1:26" x14ac:dyDescent="0.2">
      <c r="A271" s="1104"/>
      <c r="B271" s="328">
        <v>45622</v>
      </c>
      <c r="C271" s="432" t="str">
        <f t="shared" si="48"/>
        <v>(火)</v>
      </c>
      <c r="D271" s="531" t="s">
        <v>400</v>
      </c>
      <c r="E271" s="474">
        <v>5.5</v>
      </c>
      <c r="F271" s="475">
        <v>8.4</v>
      </c>
      <c r="G271" s="11">
        <v>12.2</v>
      </c>
      <c r="H271" s="225">
        <v>11.6</v>
      </c>
      <c r="I271" s="12">
        <v>2.2000000000000002</v>
      </c>
      <c r="J271" s="223">
        <v>3.3</v>
      </c>
      <c r="K271" s="11">
        <v>8</v>
      </c>
      <c r="L271" s="223">
        <v>7.8</v>
      </c>
      <c r="M271" s="12">
        <v>26</v>
      </c>
      <c r="N271" s="225">
        <v>29.5</v>
      </c>
      <c r="O271" s="224">
        <v>90.1</v>
      </c>
      <c r="P271" s="224">
        <v>135.30000000000001</v>
      </c>
      <c r="Q271" s="532">
        <v>23</v>
      </c>
      <c r="R271" s="478">
        <v>263</v>
      </c>
      <c r="S271" s="533">
        <v>0.41</v>
      </c>
      <c r="T271" s="476"/>
      <c r="U271" s="564">
        <v>1023</v>
      </c>
      <c r="V271" s="83" t="s">
        <v>24</v>
      </c>
      <c r="W271" s="3"/>
      <c r="X271" s="893"/>
      <c r="Y271" s="290"/>
      <c r="Z271" s="289"/>
    </row>
    <row r="272" spans="1:26" x14ac:dyDescent="0.2">
      <c r="A272" s="1104"/>
      <c r="B272" s="328">
        <v>45623</v>
      </c>
      <c r="C272" s="432" t="str">
        <f t="shared" si="48"/>
        <v>(水)</v>
      </c>
      <c r="D272" s="531" t="s">
        <v>401</v>
      </c>
      <c r="E272" s="474">
        <v>27</v>
      </c>
      <c r="F272" s="475">
        <v>13.2</v>
      </c>
      <c r="G272" s="11">
        <v>13.1</v>
      </c>
      <c r="H272" s="225">
        <v>12.6</v>
      </c>
      <c r="I272" s="12">
        <v>51</v>
      </c>
      <c r="J272" s="223">
        <v>2.1</v>
      </c>
      <c r="K272" s="11">
        <v>7.4</v>
      </c>
      <c r="L272" s="223">
        <v>7.2</v>
      </c>
      <c r="M272" s="12">
        <v>16.399999999999999</v>
      </c>
      <c r="N272" s="225">
        <v>16.600000000000001</v>
      </c>
      <c r="O272" s="224">
        <v>51.8</v>
      </c>
      <c r="P272" s="224">
        <v>86.8</v>
      </c>
      <c r="Q272" s="532">
        <v>20.5</v>
      </c>
      <c r="R272" s="478">
        <v>187</v>
      </c>
      <c r="S272" s="533">
        <v>0.19</v>
      </c>
      <c r="T272" s="476"/>
      <c r="U272" s="564">
        <v>5719</v>
      </c>
      <c r="V272" s="83" t="s">
        <v>24</v>
      </c>
      <c r="W272" s="3"/>
      <c r="X272" s="893"/>
      <c r="Y272" s="290"/>
      <c r="Z272" s="289"/>
    </row>
    <row r="273" spans="1:26" x14ac:dyDescent="0.2">
      <c r="A273" s="1104"/>
      <c r="B273" s="328">
        <v>45624</v>
      </c>
      <c r="C273" s="432" t="str">
        <f t="shared" si="48"/>
        <v>(木)</v>
      </c>
      <c r="D273" s="531" t="s">
        <v>400</v>
      </c>
      <c r="E273" s="474">
        <v>0</v>
      </c>
      <c r="F273" s="475">
        <v>13.9</v>
      </c>
      <c r="G273" s="11">
        <v>13.6</v>
      </c>
      <c r="H273" s="225">
        <v>13.7</v>
      </c>
      <c r="I273" s="12">
        <v>7.8</v>
      </c>
      <c r="J273" s="223">
        <v>3.2</v>
      </c>
      <c r="K273" s="11">
        <v>7.4</v>
      </c>
      <c r="L273" s="223">
        <v>7.2</v>
      </c>
      <c r="M273" s="12">
        <v>21.1</v>
      </c>
      <c r="N273" s="225">
        <v>19.100000000000001</v>
      </c>
      <c r="O273" s="224">
        <v>61.3</v>
      </c>
      <c r="P273" s="224">
        <v>96</v>
      </c>
      <c r="Q273" s="532">
        <v>21.9</v>
      </c>
      <c r="R273" s="478">
        <v>199</v>
      </c>
      <c r="S273" s="533">
        <v>0.31</v>
      </c>
      <c r="T273" s="476">
        <v>2.5099999999999998</v>
      </c>
      <c r="U273" s="564">
        <v>3608</v>
      </c>
      <c r="V273" s="83" t="s">
        <v>24</v>
      </c>
      <c r="W273" s="291"/>
      <c r="X273" s="344"/>
      <c r="Y273" s="293"/>
      <c r="Z273" s="292"/>
    </row>
    <row r="274" spans="1:26" x14ac:dyDescent="0.2">
      <c r="A274" s="1104"/>
      <c r="B274" s="328">
        <v>45625</v>
      </c>
      <c r="C274" s="432" t="str">
        <f t="shared" si="48"/>
        <v>(金)</v>
      </c>
      <c r="D274" s="531" t="s">
        <v>400</v>
      </c>
      <c r="E274" s="474">
        <v>0</v>
      </c>
      <c r="F274" s="475">
        <v>8.4</v>
      </c>
      <c r="G274" s="11">
        <v>11.9</v>
      </c>
      <c r="H274" s="225">
        <v>12.2</v>
      </c>
      <c r="I274" s="12">
        <v>3.6</v>
      </c>
      <c r="J274" s="223">
        <v>4.2</v>
      </c>
      <c r="K274" s="11">
        <v>7.6</v>
      </c>
      <c r="L274" s="223">
        <v>7.5</v>
      </c>
      <c r="M274" s="12">
        <v>24.7</v>
      </c>
      <c r="N274" s="225">
        <v>24.1</v>
      </c>
      <c r="O274" s="224">
        <v>82</v>
      </c>
      <c r="P274" s="224">
        <v>122.1</v>
      </c>
      <c r="Q274" s="532">
        <v>22.7</v>
      </c>
      <c r="R274" s="478">
        <v>262</v>
      </c>
      <c r="S274" s="533">
        <v>0.41</v>
      </c>
      <c r="T274" s="476"/>
      <c r="U274" s="564">
        <v>1621</v>
      </c>
      <c r="V274" s="83" t="s">
        <v>24</v>
      </c>
      <c r="W274" s="9" t="s">
        <v>23</v>
      </c>
      <c r="X274" s="82" t="s">
        <v>24</v>
      </c>
      <c r="Y274" s="1" t="s">
        <v>24</v>
      </c>
      <c r="Z274" s="333" t="s">
        <v>24</v>
      </c>
    </row>
    <row r="275" spans="1:26" x14ac:dyDescent="0.2">
      <c r="A275" s="1104"/>
      <c r="B275" s="328">
        <v>45626</v>
      </c>
      <c r="C275" s="432" t="str">
        <f t="shared" si="48"/>
        <v>(土)</v>
      </c>
      <c r="D275" s="534"/>
      <c r="E275" s="497"/>
      <c r="F275" s="535"/>
      <c r="G275" s="366"/>
      <c r="H275" s="536"/>
      <c r="I275" s="537"/>
      <c r="J275" s="300"/>
      <c r="K275" s="366"/>
      <c r="L275" s="300"/>
      <c r="M275" s="537"/>
      <c r="N275" s="536"/>
      <c r="O275" s="538"/>
      <c r="P275" s="538"/>
      <c r="Q275" s="539"/>
      <c r="R275" s="540"/>
      <c r="S275" s="541"/>
      <c r="T275" s="742"/>
      <c r="U275" s="736">
        <v>1027</v>
      </c>
      <c r="V275" s="83" t="s">
        <v>24</v>
      </c>
      <c r="W275" s="719" t="s">
        <v>303</v>
      </c>
      <c r="X275" s="720"/>
      <c r="Y275" s="720"/>
      <c r="Z275" s="721"/>
    </row>
    <row r="276" spans="1:26" s="1" customFormat="1" ht="13.5" customHeight="1" x14ac:dyDescent="0.2">
      <c r="A276" s="1104"/>
      <c r="B276" s="1043" t="s">
        <v>239</v>
      </c>
      <c r="C276" s="1043"/>
      <c r="D276" s="479"/>
      <c r="E276" s="464">
        <f>MAX(E246:E275)</f>
        <v>41.5</v>
      </c>
      <c r="F276" s="480">
        <f t="shared" ref="F276:U276" si="49">IF(COUNT(F246:F275)=0,"",MAX(F246:F275))</f>
        <v>17.3</v>
      </c>
      <c r="G276" s="10">
        <f t="shared" si="49"/>
        <v>16.899999999999999</v>
      </c>
      <c r="H276" s="222">
        <f t="shared" si="49"/>
        <v>17.100000000000001</v>
      </c>
      <c r="I276" s="466">
        <f t="shared" si="49"/>
        <v>51</v>
      </c>
      <c r="J276" s="467">
        <f t="shared" si="49"/>
        <v>4.3</v>
      </c>
      <c r="K276" s="10">
        <f t="shared" si="49"/>
        <v>8</v>
      </c>
      <c r="L276" s="222">
        <f t="shared" si="49"/>
        <v>7.8</v>
      </c>
      <c r="M276" s="466">
        <f t="shared" si="49"/>
        <v>31.9</v>
      </c>
      <c r="N276" s="467">
        <f t="shared" si="49"/>
        <v>32.4</v>
      </c>
      <c r="O276" s="546">
        <f t="shared" si="49"/>
        <v>92</v>
      </c>
      <c r="P276" s="546">
        <f t="shared" si="49"/>
        <v>136.5</v>
      </c>
      <c r="Q276" s="467">
        <f t="shared" si="49"/>
        <v>34.6</v>
      </c>
      <c r="R276" s="484">
        <f t="shared" si="49"/>
        <v>286</v>
      </c>
      <c r="S276" s="485">
        <f t="shared" si="49"/>
        <v>0.49</v>
      </c>
      <c r="T276" s="485">
        <f t="shared" ref="T276" si="50">IF(COUNT(T246:T275)=0,"",MAX(T246:T275))</f>
        <v>4.3</v>
      </c>
      <c r="U276" s="486">
        <f t="shared" si="49"/>
        <v>5719</v>
      </c>
      <c r="V276" s="80"/>
      <c r="W276" s="960"/>
      <c r="X276" s="957"/>
      <c r="Y276" s="958"/>
      <c r="Z276" s="959"/>
    </row>
    <row r="277" spans="1:26" s="1" customFormat="1" ht="13.5" customHeight="1" x14ac:dyDescent="0.2">
      <c r="A277" s="1104"/>
      <c r="B277" s="1044" t="s">
        <v>240</v>
      </c>
      <c r="C277" s="1044"/>
      <c r="D277" s="233"/>
      <c r="E277" s="234"/>
      <c r="F277" s="487">
        <f t="shared" ref="F277:S277" si="51">IF(COUNT(F246:F275)=0,"",MIN(F246:F275))</f>
        <v>5.7</v>
      </c>
      <c r="G277" s="11">
        <f t="shared" si="51"/>
        <v>11.3</v>
      </c>
      <c r="H277" s="223">
        <f t="shared" si="51"/>
        <v>11.5</v>
      </c>
      <c r="I277" s="12">
        <f t="shared" si="51"/>
        <v>2.2000000000000002</v>
      </c>
      <c r="J277" s="244">
        <f t="shared" si="51"/>
        <v>2.1</v>
      </c>
      <c r="K277" s="11">
        <f t="shared" si="51"/>
        <v>7.4</v>
      </c>
      <c r="L277" s="487">
        <f t="shared" si="51"/>
        <v>7.2</v>
      </c>
      <c r="M277" s="12">
        <f t="shared" si="51"/>
        <v>16.399999999999999</v>
      </c>
      <c r="N277" s="244">
        <f t="shared" si="51"/>
        <v>16.600000000000001</v>
      </c>
      <c r="O277" s="243">
        <f t="shared" si="51"/>
        <v>51.8</v>
      </c>
      <c r="P277" s="243">
        <f t="shared" si="51"/>
        <v>86.8</v>
      </c>
      <c r="Q277" s="490">
        <f t="shared" si="51"/>
        <v>20.5</v>
      </c>
      <c r="R277" s="491">
        <f t="shared" si="51"/>
        <v>187</v>
      </c>
      <c r="S277" s="492">
        <f t="shared" si="51"/>
        <v>0.19</v>
      </c>
      <c r="T277" s="492">
        <f t="shared" ref="T277" si="52">IF(COUNT(T246:T275)=0,"",MIN(T246:T275))</f>
        <v>2.5099999999999998</v>
      </c>
      <c r="U277" s="493"/>
      <c r="V277" s="80"/>
      <c r="W277" s="722"/>
      <c r="X277" s="892"/>
      <c r="Y277" s="723"/>
      <c r="Z277" s="724"/>
    </row>
    <row r="278" spans="1:26" s="1" customFormat="1" ht="13.5" customHeight="1" x14ac:dyDescent="0.2">
      <c r="A278" s="1104"/>
      <c r="B278" s="1044" t="s">
        <v>241</v>
      </c>
      <c r="C278" s="1044"/>
      <c r="D278" s="233"/>
      <c r="E278" s="235"/>
      <c r="F278" s="494">
        <f t="shared" ref="F278:S278" si="53">IF(COUNT(F246:F275)=0,"",AVERAGE(F246:F275))</f>
        <v>12.817241379310342</v>
      </c>
      <c r="G278" s="11">
        <f t="shared" si="53"/>
        <v>14.3</v>
      </c>
      <c r="H278" s="487">
        <f t="shared" si="53"/>
        <v>14.314999999999998</v>
      </c>
      <c r="I278" s="12">
        <f t="shared" si="53"/>
        <v>5.5749999999999993</v>
      </c>
      <c r="J278" s="244">
        <f t="shared" si="53"/>
        <v>3.2349999999999994</v>
      </c>
      <c r="K278" s="11">
        <f t="shared" si="53"/>
        <v>7.7150000000000007</v>
      </c>
      <c r="L278" s="487">
        <f t="shared" si="53"/>
        <v>7.6349999999999998</v>
      </c>
      <c r="M278" s="12">
        <f t="shared" si="53"/>
        <v>27.96</v>
      </c>
      <c r="N278" s="244">
        <f t="shared" si="53"/>
        <v>28.225000000000001</v>
      </c>
      <c r="O278" s="243">
        <f t="shared" si="53"/>
        <v>84.584999999999994</v>
      </c>
      <c r="P278" s="243">
        <f t="shared" si="53"/>
        <v>127.46000000000004</v>
      </c>
      <c r="Q278" s="490">
        <f t="shared" si="53"/>
        <v>28.955000000000002</v>
      </c>
      <c r="R278" s="495">
        <f t="shared" si="53"/>
        <v>254</v>
      </c>
      <c r="S278" s="492">
        <f t="shared" si="53"/>
        <v>0.36250000000000004</v>
      </c>
      <c r="T278" s="492">
        <f t="shared" ref="T278" si="54">IF(COUNT(T246:T275)=0,"",AVERAGE(T246:T275))</f>
        <v>3.7475000000000001</v>
      </c>
      <c r="U278" s="493"/>
      <c r="V278" s="80"/>
      <c r="W278" s="722"/>
      <c r="X278" s="892"/>
      <c r="Y278" s="723"/>
      <c r="Z278" s="724"/>
    </row>
    <row r="279" spans="1:26" s="1" customFormat="1" ht="13.5" customHeight="1" x14ac:dyDescent="0.2">
      <c r="A279" s="1105"/>
      <c r="B279" s="1045" t="s">
        <v>242</v>
      </c>
      <c r="C279" s="1045"/>
      <c r="D279" s="496"/>
      <c r="E279" s="497">
        <f>SUM(E246:E275)</f>
        <v>91</v>
      </c>
      <c r="F279" s="236"/>
      <c r="G279" s="237"/>
      <c r="H279" s="498"/>
      <c r="I279" s="237"/>
      <c r="J279" s="498"/>
      <c r="K279" s="499"/>
      <c r="L279" s="500"/>
      <c r="M279" s="501"/>
      <c r="N279" s="502"/>
      <c r="O279" s="503"/>
      <c r="P279" s="504"/>
      <c r="Q279" s="505"/>
      <c r="R279" s="238"/>
      <c r="S279" s="239"/>
      <c r="T279" s="239"/>
      <c r="U279" s="732">
        <f>SUM(U246:U275)</f>
        <v>47056</v>
      </c>
      <c r="V279" s="80"/>
      <c r="W279" s="725"/>
      <c r="X279" s="894"/>
      <c r="Y279" s="726"/>
      <c r="Z279" s="727"/>
    </row>
    <row r="280" spans="1:26" ht="13.5" customHeight="1" x14ac:dyDescent="0.2">
      <c r="A280" s="1103" t="s">
        <v>234</v>
      </c>
      <c r="B280" s="327">
        <v>45627</v>
      </c>
      <c r="C280" s="431" t="str">
        <f>IF(B280="","",IF(WEEKDAY(B280)=1,"(日)",IF(WEEKDAY(B280)=2,"(月)",IF(WEEKDAY(B280)=3,"(火)",IF(WEEKDAY(B280)=4,"(水)",IF(WEEKDAY(B280)=5,"(木)",IF(WEEKDAY(B280)=6,"(金)","(土)")))))))</f>
        <v>(日)</v>
      </c>
      <c r="D280" s="529" t="s">
        <v>400</v>
      </c>
      <c r="E280" s="464">
        <v>0</v>
      </c>
      <c r="F280" s="465">
        <v>9.6999999999999993</v>
      </c>
      <c r="G280" s="10"/>
      <c r="H280" s="467"/>
      <c r="I280" s="466"/>
      <c r="J280" s="222"/>
      <c r="K280" s="10"/>
      <c r="L280" s="222"/>
      <c r="M280" s="466"/>
      <c r="N280" s="467"/>
      <c r="O280" s="468"/>
      <c r="P280" s="468"/>
      <c r="Q280" s="518"/>
      <c r="R280" s="472"/>
      <c r="S280" s="530"/>
      <c r="T280" s="470"/>
      <c r="U280" s="731">
        <v>1032</v>
      </c>
      <c r="V280" s="83"/>
      <c r="W280" s="338" t="s">
        <v>286</v>
      </c>
      <c r="X280" s="354"/>
      <c r="Y280" s="340">
        <v>45631</v>
      </c>
      <c r="Z280" s="349"/>
    </row>
    <row r="281" spans="1:26" x14ac:dyDescent="0.2">
      <c r="A281" s="1104"/>
      <c r="B281" s="389">
        <v>45628</v>
      </c>
      <c r="C281" s="432" t="str">
        <f t="shared" ref="C281:C310" si="55">IF(B281="","",IF(WEEKDAY(B281)=1,"(日)",IF(WEEKDAY(B281)=2,"(月)",IF(WEEKDAY(B281)=3,"(火)",IF(WEEKDAY(B281)=4,"(水)",IF(WEEKDAY(B281)=5,"(木)",IF(WEEKDAY(B281)=6,"(金)","(土)")))))))</f>
        <v>(月)</v>
      </c>
      <c r="D281" s="531" t="s">
        <v>400</v>
      </c>
      <c r="E281" s="474">
        <v>0</v>
      </c>
      <c r="F281" s="475">
        <v>10.199999999999999</v>
      </c>
      <c r="G281" s="11">
        <v>11.7</v>
      </c>
      <c r="H281" s="225">
        <v>11.6</v>
      </c>
      <c r="I281" s="12">
        <v>2.4</v>
      </c>
      <c r="J281" s="223">
        <v>2.8</v>
      </c>
      <c r="K281" s="11">
        <v>7.7</v>
      </c>
      <c r="L281" s="223">
        <v>7.8</v>
      </c>
      <c r="M281" s="12">
        <v>29.1</v>
      </c>
      <c r="N281" s="225">
        <v>29.4</v>
      </c>
      <c r="O281" s="224">
        <v>91.2</v>
      </c>
      <c r="P281" s="224">
        <v>137.1</v>
      </c>
      <c r="Q281" s="532">
        <v>32.799999999999997</v>
      </c>
      <c r="R281" s="478">
        <v>282</v>
      </c>
      <c r="S281" s="533">
        <v>0.35</v>
      </c>
      <c r="T281" s="476"/>
      <c r="U281" s="738">
        <v>1027</v>
      </c>
      <c r="V281" s="83"/>
      <c r="W281" s="343" t="s">
        <v>2</v>
      </c>
      <c r="X281" s="344" t="s">
        <v>305</v>
      </c>
      <c r="Y281" s="370">
        <v>10.6</v>
      </c>
      <c r="Z281" s="348"/>
    </row>
    <row r="282" spans="1:26" x14ac:dyDescent="0.2">
      <c r="A282" s="1104"/>
      <c r="B282" s="389">
        <v>45629</v>
      </c>
      <c r="C282" s="432" t="str">
        <f t="shared" si="55"/>
        <v>(火)</v>
      </c>
      <c r="D282" s="531" t="s">
        <v>400</v>
      </c>
      <c r="E282" s="474">
        <v>0</v>
      </c>
      <c r="F282" s="475">
        <v>8.8000000000000007</v>
      </c>
      <c r="G282" s="11">
        <v>12</v>
      </c>
      <c r="H282" s="225">
        <v>12.2</v>
      </c>
      <c r="I282" s="12">
        <v>2.9</v>
      </c>
      <c r="J282" s="223">
        <v>3.7</v>
      </c>
      <c r="K282" s="11">
        <v>7.8</v>
      </c>
      <c r="L282" s="223">
        <v>7.7</v>
      </c>
      <c r="M282" s="12">
        <v>29.2</v>
      </c>
      <c r="N282" s="225">
        <v>29.1</v>
      </c>
      <c r="O282" s="224">
        <v>90.3</v>
      </c>
      <c r="P282" s="224">
        <v>137.9</v>
      </c>
      <c r="Q282" s="532">
        <v>34.700000000000003</v>
      </c>
      <c r="R282" s="478">
        <v>306</v>
      </c>
      <c r="S282" s="533">
        <v>0.4</v>
      </c>
      <c r="T282" s="476"/>
      <c r="U282" s="564">
        <v>1028</v>
      </c>
      <c r="V282" s="83"/>
      <c r="W282" s="4" t="s">
        <v>19</v>
      </c>
      <c r="X282" s="5" t="s">
        <v>20</v>
      </c>
      <c r="Y282" s="350" t="s">
        <v>21</v>
      </c>
      <c r="Z282" s="5" t="s">
        <v>22</v>
      </c>
    </row>
    <row r="283" spans="1:26" x14ac:dyDescent="0.2">
      <c r="A283" s="1104"/>
      <c r="B283" s="389">
        <v>45630</v>
      </c>
      <c r="C283" s="432" t="str">
        <f t="shared" si="55"/>
        <v>(水)</v>
      </c>
      <c r="D283" s="531" t="s">
        <v>400</v>
      </c>
      <c r="E283" s="474">
        <v>0</v>
      </c>
      <c r="F283" s="475">
        <v>9.8000000000000007</v>
      </c>
      <c r="G283" s="11">
        <v>12.1</v>
      </c>
      <c r="H283" s="225">
        <v>12.2</v>
      </c>
      <c r="I283" s="12">
        <v>2.9</v>
      </c>
      <c r="J283" s="223">
        <v>3.1</v>
      </c>
      <c r="K283" s="11">
        <v>7.8</v>
      </c>
      <c r="L283" s="223">
        <v>7.7</v>
      </c>
      <c r="M283" s="12">
        <v>29.2</v>
      </c>
      <c r="N283" s="225">
        <v>30.1</v>
      </c>
      <c r="O283" s="224">
        <v>90.8</v>
      </c>
      <c r="P283" s="224">
        <v>137.1</v>
      </c>
      <c r="Q283" s="532">
        <v>34</v>
      </c>
      <c r="R283" s="478">
        <v>285</v>
      </c>
      <c r="S283" s="533">
        <v>0.37</v>
      </c>
      <c r="T283" s="476"/>
      <c r="U283" s="564">
        <v>1047</v>
      </c>
      <c r="V283" s="83"/>
      <c r="W283" s="2" t="s">
        <v>182</v>
      </c>
      <c r="X283" s="396" t="s">
        <v>11</v>
      </c>
      <c r="Y283" s="351">
        <v>12.5</v>
      </c>
      <c r="Z283" s="222">
        <v>12.5</v>
      </c>
    </row>
    <row r="284" spans="1:26" x14ac:dyDescent="0.2">
      <c r="A284" s="1104"/>
      <c r="B284" s="389">
        <v>45631</v>
      </c>
      <c r="C284" s="432" t="str">
        <f t="shared" si="55"/>
        <v>(木)</v>
      </c>
      <c r="D284" s="531" t="s">
        <v>400</v>
      </c>
      <c r="E284" s="474">
        <v>0</v>
      </c>
      <c r="F284" s="475">
        <v>10.6</v>
      </c>
      <c r="G284" s="11">
        <v>12.5</v>
      </c>
      <c r="H284" s="225">
        <v>12.5</v>
      </c>
      <c r="I284" s="12">
        <v>2.9</v>
      </c>
      <c r="J284" s="223">
        <v>3</v>
      </c>
      <c r="K284" s="11">
        <v>7.8</v>
      </c>
      <c r="L284" s="223">
        <v>7.8</v>
      </c>
      <c r="M284" s="12">
        <v>29.6</v>
      </c>
      <c r="N284" s="225">
        <v>29.9</v>
      </c>
      <c r="O284" s="224">
        <v>91.8</v>
      </c>
      <c r="P284" s="224">
        <v>139.1</v>
      </c>
      <c r="Q284" s="532">
        <v>34.700000000000003</v>
      </c>
      <c r="R284" s="478">
        <v>268</v>
      </c>
      <c r="S284" s="533">
        <v>0.36</v>
      </c>
      <c r="T284" s="476">
        <v>4.22</v>
      </c>
      <c r="U284" s="564">
        <v>1048</v>
      </c>
      <c r="V284" s="83"/>
      <c r="W284" s="3" t="s">
        <v>183</v>
      </c>
      <c r="X284" s="893" t="s">
        <v>184</v>
      </c>
      <c r="Y284" s="352">
        <v>2.9</v>
      </c>
      <c r="Z284" s="223">
        <v>3</v>
      </c>
    </row>
    <row r="285" spans="1:26" x14ac:dyDescent="0.2">
      <c r="A285" s="1104"/>
      <c r="B285" s="389">
        <v>45632</v>
      </c>
      <c r="C285" s="432" t="str">
        <f t="shared" si="55"/>
        <v>(金)</v>
      </c>
      <c r="D285" s="531" t="s">
        <v>400</v>
      </c>
      <c r="E285" s="474">
        <v>0</v>
      </c>
      <c r="F285" s="475">
        <v>9.3000000000000007</v>
      </c>
      <c r="G285" s="11">
        <v>11.3</v>
      </c>
      <c r="H285" s="225">
        <v>11.6</v>
      </c>
      <c r="I285" s="12">
        <v>2.8</v>
      </c>
      <c r="J285" s="223">
        <v>3</v>
      </c>
      <c r="K285" s="11">
        <v>7.8</v>
      </c>
      <c r="L285" s="223">
        <v>7.7</v>
      </c>
      <c r="M285" s="12">
        <v>28.6</v>
      </c>
      <c r="N285" s="225">
        <v>29.3</v>
      </c>
      <c r="O285" s="224">
        <v>91.3</v>
      </c>
      <c r="P285" s="224">
        <v>137.69999999999999</v>
      </c>
      <c r="Q285" s="532">
        <v>36.4</v>
      </c>
      <c r="R285" s="478">
        <v>246</v>
      </c>
      <c r="S285" s="533">
        <v>0.32</v>
      </c>
      <c r="T285" s="476"/>
      <c r="U285" s="564">
        <v>1045</v>
      </c>
      <c r="V285" s="83"/>
      <c r="W285" s="3" t="s">
        <v>12</v>
      </c>
      <c r="X285" s="893"/>
      <c r="Y285" s="352">
        <v>7.8</v>
      </c>
      <c r="Z285" s="223">
        <v>7.8</v>
      </c>
    </row>
    <row r="286" spans="1:26" x14ac:dyDescent="0.2">
      <c r="A286" s="1104"/>
      <c r="B286" s="389">
        <v>45633</v>
      </c>
      <c r="C286" s="432" t="str">
        <f t="shared" si="55"/>
        <v>(土)</v>
      </c>
      <c r="D286" s="531" t="s">
        <v>400</v>
      </c>
      <c r="E286" s="474">
        <v>0</v>
      </c>
      <c r="F286" s="475">
        <v>6.7</v>
      </c>
      <c r="G286" s="11"/>
      <c r="H286" s="225"/>
      <c r="I286" s="12"/>
      <c r="J286" s="223"/>
      <c r="K286" s="11"/>
      <c r="L286" s="223"/>
      <c r="M286" s="12"/>
      <c r="N286" s="225"/>
      <c r="O286" s="224"/>
      <c r="P286" s="224"/>
      <c r="Q286" s="532"/>
      <c r="R286" s="478"/>
      <c r="S286" s="533"/>
      <c r="T286" s="476"/>
      <c r="U286" s="564">
        <v>1044</v>
      </c>
      <c r="V286" s="83"/>
      <c r="W286" s="3" t="s">
        <v>185</v>
      </c>
      <c r="X286" s="893" t="s">
        <v>13</v>
      </c>
      <c r="Y286" s="352">
        <v>29.6</v>
      </c>
      <c r="Z286" s="223">
        <v>29.9</v>
      </c>
    </row>
    <row r="287" spans="1:26" x14ac:dyDescent="0.2">
      <c r="A287" s="1104"/>
      <c r="B287" s="389">
        <v>45634</v>
      </c>
      <c r="C287" s="432" t="str">
        <f t="shared" si="55"/>
        <v>(日)</v>
      </c>
      <c r="D287" s="531" t="s">
        <v>401</v>
      </c>
      <c r="E287" s="474">
        <v>0</v>
      </c>
      <c r="F287" s="475">
        <v>5.4</v>
      </c>
      <c r="G287" s="11"/>
      <c r="H287" s="225"/>
      <c r="I287" s="12"/>
      <c r="J287" s="223"/>
      <c r="K287" s="11"/>
      <c r="L287" s="223"/>
      <c r="M287" s="12"/>
      <c r="N287" s="225"/>
      <c r="O287" s="224"/>
      <c r="P287" s="224"/>
      <c r="Q287" s="532"/>
      <c r="R287" s="478"/>
      <c r="S287" s="533"/>
      <c r="T287" s="476"/>
      <c r="U287" s="564">
        <v>1045</v>
      </c>
      <c r="V287" s="83"/>
      <c r="W287" s="3" t="s">
        <v>186</v>
      </c>
      <c r="X287" s="893" t="s">
        <v>313</v>
      </c>
      <c r="Y287" s="353">
        <v>94</v>
      </c>
      <c r="Z287" s="224">
        <v>91.8</v>
      </c>
    </row>
    <row r="288" spans="1:26" x14ac:dyDescent="0.2">
      <c r="A288" s="1104"/>
      <c r="B288" s="389">
        <v>45635</v>
      </c>
      <c r="C288" s="432" t="str">
        <f t="shared" si="55"/>
        <v>(月)</v>
      </c>
      <c r="D288" s="531" t="s">
        <v>400</v>
      </c>
      <c r="E288" s="474">
        <v>0</v>
      </c>
      <c r="F288" s="475">
        <v>5.7</v>
      </c>
      <c r="G288" s="11">
        <v>9.4</v>
      </c>
      <c r="H288" s="225">
        <v>9.6</v>
      </c>
      <c r="I288" s="12">
        <v>2.2999999999999998</v>
      </c>
      <c r="J288" s="223">
        <v>2.5</v>
      </c>
      <c r="K288" s="11">
        <v>7.9</v>
      </c>
      <c r="L288" s="223">
        <v>7.9</v>
      </c>
      <c r="M288" s="12">
        <v>27.4</v>
      </c>
      <c r="N288" s="225">
        <v>28.2</v>
      </c>
      <c r="O288" s="224">
        <v>90.7</v>
      </c>
      <c r="P288" s="224">
        <v>136.9</v>
      </c>
      <c r="Q288" s="532">
        <v>37</v>
      </c>
      <c r="R288" s="478">
        <v>277</v>
      </c>
      <c r="S288" s="533">
        <v>0.38</v>
      </c>
      <c r="T288" s="476"/>
      <c r="U288" s="564">
        <v>1069</v>
      </c>
      <c r="V288" s="83"/>
      <c r="W288" s="3" t="s">
        <v>187</v>
      </c>
      <c r="X288" s="893" t="s">
        <v>313</v>
      </c>
      <c r="Y288" s="353">
        <v>138.9</v>
      </c>
      <c r="Z288" s="224">
        <v>139.1</v>
      </c>
    </row>
    <row r="289" spans="1:26" x14ac:dyDescent="0.2">
      <c r="A289" s="1104"/>
      <c r="B289" s="389">
        <v>45636</v>
      </c>
      <c r="C289" s="432" t="str">
        <f t="shared" si="55"/>
        <v>(火)</v>
      </c>
      <c r="D289" s="531" t="s">
        <v>400</v>
      </c>
      <c r="E289" s="474">
        <v>0</v>
      </c>
      <c r="F289" s="475">
        <v>8</v>
      </c>
      <c r="G289" s="11">
        <v>9.1</v>
      </c>
      <c r="H289" s="225">
        <v>9.1</v>
      </c>
      <c r="I289" s="12">
        <v>2.5</v>
      </c>
      <c r="J289" s="223">
        <v>3</v>
      </c>
      <c r="K289" s="11">
        <v>7.9</v>
      </c>
      <c r="L289" s="223">
        <v>7.8</v>
      </c>
      <c r="M289" s="12">
        <v>27.4</v>
      </c>
      <c r="N289" s="225">
        <v>29.7</v>
      </c>
      <c r="O289" s="224">
        <v>91.2</v>
      </c>
      <c r="P289" s="224">
        <v>139.1</v>
      </c>
      <c r="Q289" s="532">
        <v>35.4</v>
      </c>
      <c r="R289" s="478">
        <v>270</v>
      </c>
      <c r="S289" s="533">
        <v>0.36</v>
      </c>
      <c r="T289" s="476"/>
      <c r="U289" s="564">
        <v>1047</v>
      </c>
      <c r="V289" s="83"/>
      <c r="W289" s="3" t="s">
        <v>188</v>
      </c>
      <c r="X289" s="893" t="s">
        <v>313</v>
      </c>
      <c r="Y289" s="353">
        <v>89.6</v>
      </c>
      <c r="Z289" s="224">
        <v>88.2</v>
      </c>
    </row>
    <row r="290" spans="1:26" x14ac:dyDescent="0.2">
      <c r="A290" s="1104"/>
      <c r="B290" s="389">
        <v>45637</v>
      </c>
      <c r="C290" s="432" t="str">
        <f t="shared" si="55"/>
        <v>(水)</v>
      </c>
      <c r="D290" s="531" t="s">
        <v>400</v>
      </c>
      <c r="E290" s="474">
        <v>0</v>
      </c>
      <c r="F290" s="475">
        <v>5.3</v>
      </c>
      <c r="G290" s="11">
        <v>9.3000000000000007</v>
      </c>
      <c r="H290" s="225">
        <v>9.4</v>
      </c>
      <c r="I290" s="12">
        <v>2</v>
      </c>
      <c r="J290" s="223">
        <v>2.5</v>
      </c>
      <c r="K290" s="11">
        <v>7.9</v>
      </c>
      <c r="L290" s="223">
        <v>7.8</v>
      </c>
      <c r="M290" s="12">
        <v>27.4</v>
      </c>
      <c r="N290" s="225">
        <v>29.5</v>
      </c>
      <c r="O290" s="224">
        <v>90.8</v>
      </c>
      <c r="P290" s="224">
        <v>141.30000000000001</v>
      </c>
      <c r="Q290" s="532">
        <v>40.4</v>
      </c>
      <c r="R290" s="478">
        <v>296</v>
      </c>
      <c r="S290" s="533">
        <v>0.38</v>
      </c>
      <c r="T290" s="476"/>
      <c r="U290" s="564">
        <v>1012</v>
      </c>
      <c r="V290" s="83"/>
      <c r="W290" s="3" t="s">
        <v>189</v>
      </c>
      <c r="X290" s="893" t="s">
        <v>313</v>
      </c>
      <c r="Y290" s="353">
        <v>49.3</v>
      </c>
      <c r="Z290" s="224">
        <v>50.9</v>
      </c>
    </row>
    <row r="291" spans="1:26" x14ac:dyDescent="0.2">
      <c r="A291" s="1104"/>
      <c r="B291" s="389">
        <v>45638</v>
      </c>
      <c r="C291" s="432" t="str">
        <f t="shared" si="55"/>
        <v>(木)</v>
      </c>
      <c r="D291" s="531" t="s">
        <v>400</v>
      </c>
      <c r="E291" s="474">
        <v>0</v>
      </c>
      <c r="F291" s="475">
        <v>4.7</v>
      </c>
      <c r="G291" s="11">
        <v>9.1999999999999993</v>
      </c>
      <c r="H291" s="225">
        <v>9.4</v>
      </c>
      <c r="I291" s="12">
        <v>2.2999999999999998</v>
      </c>
      <c r="J291" s="223">
        <v>3</v>
      </c>
      <c r="K291" s="11">
        <v>7.9</v>
      </c>
      <c r="L291" s="223">
        <v>7.8</v>
      </c>
      <c r="M291" s="12">
        <v>27.3</v>
      </c>
      <c r="N291" s="225">
        <v>31.4</v>
      </c>
      <c r="O291" s="224">
        <v>92.3</v>
      </c>
      <c r="P291" s="224">
        <v>139.1</v>
      </c>
      <c r="Q291" s="532">
        <v>38.700000000000003</v>
      </c>
      <c r="R291" s="478">
        <v>255</v>
      </c>
      <c r="S291" s="533">
        <v>0.34</v>
      </c>
      <c r="T291" s="476">
        <v>4.5599999999999996</v>
      </c>
      <c r="U291" s="564">
        <v>1040</v>
      </c>
      <c r="V291" s="83"/>
      <c r="W291" s="3" t="s">
        <v>190</v>
      </c>
      <c r="X291" s="893" t="s">
        <v>313</v>
      </c>
      <c r="Y291" s="139">
        <v>33.6</v>
      </c>
      <c r="Z291" s="225">
        <v>34.700000000000003</v>
      </c>
    </row>
    <row r="292" spans="1:26" x14ac:dyDescent="0.2">
      <c r="A292" s="1104"/>
      <c r="B292" s="389">
        <v>45639</v>
      </c>
      <c r="C292" s="432" t="str">
        <f t="shared" si="55"/>
        <v>(金)</v>
      </c>
      <c r="D292" s="531" t="s">
        <v>401</v>
      </c>
      <c r="E292" s="474">
        <v>0</v>
      </c>
      <c r="F292" s="475">
        <v>2.5</v>
      </c>
      <c r="G292" s="11">
        <v>8.1999999999999993</v>
      </c>
      <c r="H292" s="225">
        <v>7.8</v>
      </c>
      <c r="I292" s="12">
        <v>2.6</v>
      </c>
      <c r="J292" s="223">
        <v>2.7</v>
      </c>
      <c r="K292" s="11">
        <v>7.9</v>
      </c>
      <c r="L292" s="223">
        <v>7.8</v>
      </c>
      <c r="M292" s="12">
        <v>26.1</v>
      </c>
      <c r="N292" s="225">
        <v>29.2</v>
      </c>
      <c r="O292" s="224">
        <v>94</v>
      </c>
      <c r="P292" s="224">
        <v>139.30000000000001</v>
      </c>
      <c r="Q292" s="532">
        <v>35.799999999999997</v>
      </c>
      <c r="R292" s="478">
        <v>281</v>
      </c>
      <c r="S292" s="533">
        <v>0.33</v>
      </c>
      <c r="T292" s="476"/>
      <c r="U292" s="564">
        <v>1098</v>
      </c>
      <c r="V292" s="83"/>
      <c r="W292" s="3" t="s">
        <v>191</v>
      </c>
      <c r="X292" s="893" t="s">
        <v>313</v>
      </c>
      <c r="Y292" s="141">
        <v>242</v>
      </c>
      <c r="Z292" s="226">
        <v>268</v>
      </c>
    </row>
    <row r="293" spans="1:26" x14ac:dyDescent="0.2">
      <c r="A293" s="1104"/>
      <c r="B293" s="389">
        <v>45640</v>
      </c>
      <c r="C293" s="432" t="str">
        <f t="shared" si="55"/>
        <v>(土)</v>
      </c>
      <c r="D293" s="531" t="s">
        <v>400</v>
      </c>
      <c r="E293" s="474">
        <v>0</v>
      </c>
      <c r="F293" s="475">
        <v>7.2</v>
      </c>
      <c r="G293" s="11"/>
      <c r="H293" s="225"/>
      <c r="I293" s="12"/>
      <c r="J293" s="223"/>
      <c r="K293" s="11"/>
      <c r="L293" s="223"/>
      <c r="M293" s="12"/>
      <c r="N293" s="225"/>
      <c r="O293" s="224"/>
      <c r="P293" s="224"/>
      <c r="Q293" s="532"/>
      <c r="R293" s="478"/>
      <c r="S293" s="533"/>
      <c r="T293" s="476"/>
      <c r="U293" s="564">
        <v>1086</v>
      </c>
      <c r="V293" s="83"/>
      <c r="W293" s="3" t="s">
        <v>192</v>
      </c>
      <c r="X293" s="893" t="s">
        <v>313</v>
      </c>
      <c r="Y293" s="140">
        <v>0.39</v>
      </c>
      <c r="Z293" s="227">
        <v>0.36</v>
      </c>
    </row>
    <row r="294" spans="1:26" x14ac:dyDescent="0.2">
      <c r="A294" s="1104"/>
      <c r="B294" s="389">
        <v>45641</v>
      </c>
      <c r="C294" s="432" t="str">
        <f t="shared" si="55"/>
        <v>(日)</v>
      </c>
      <c r="D294" s="531" t="s">
        <v>400</v>
      </c>
      <c r="E294" s="474">
        <v>0</v>
      </c>
      <c r="F294" s="475">
        <v>3.9</v>
      </c>
      <c r="G294" s="11"/>
      <c r="H294" s="225"/>
      <c r="I294" s="12"/>
      <c r="J294" s="223"/>
      <c r="K294" s="11"/>
      <c r="L294" s="223"/>
      <c r="M294" s="12"/>
      <c r="N294" s="225"/>
      <c r="O294" s="224"/>
      <c r="P294" s="224"/>
      <c r="Q294" s="532"/>
      <c r="R294" s="478"/>
      <c r="S294" s="533"/>
      <c r="T294" s="476"/>
      <c r="U294" s="564">
        <v>1074</v>
      </c>
      <c r="V294" s="83"/>
      <c r="W294" s="3" t="s">
        <v>14</v>
      </c>
      <c r="X294" s="893" t="s">
        <v>313</v>
      </c>
      <c r="Y294" s="138">
        <v>3.1</v>
      </c>
      <c r="Z294" s="228">
        <v>1.9</v>
      </c>
    </row>
    <row r="295" spans="1:26" x14ac:dyDescent="0.2">
      <c r="A295" s="1104"/>
      <c r="B295" s="389">
        <v>45642</v>
      </c>
      <c r="C295" s="432" t="str">
        <f t="shared" si="55"/>
        <v>(月)</v>
      </c>
      <c r="D295" s="531" t="s">
        <v>400</v>
      </c>
      <c r="E295" s="474">
        <v>0</v>
      </c>
      <c r="F295" s="475">
        <v>6.2</v>
      </c>
      <c r="G295" s="11">
        <v>8.4</v>
      </c>
      <c r="H295" s="225">
        <v>8.3000000000000007</v>
      </c>
      <c r="I295" s="12">
        <v>1.6</v>
      </c>
      <c r="J295" s="223">
        <v>2.2000000000000002</v>
      </c>
      <c r="K295" s="11">
        <v>7.9</v>
      </c>
      <c r="L295" s="223">
        <v>7.8</v>
      </c>
      <c r="M295" s="12">
        <v>26.5</v>
      </c>
      <c r="N295" s="225">
        <v>26.5</v>
      </c>
      <c r="O295" s="224">
        <v>91.5</v>
      </c>
      <c r="P295" s="224">
        <v>138.9</v>
      </c>
      <c r="Q295" s="532">
        <v>31.1</v>
      </c>
      <c r="R295" s="478">
        <v>286</v>
      </c>
      <c r="S295" s="533">
        <v>0.32</v>
      </c>
      <c r="T295" s="476"/>
      <c r="U295" s="564">
        <v>1088</v>
      </c>
      <c r="V295" s="83"/>
      <c r="W295" s="3" t="s">
        <v>15</v>
      </c>
      <c r="X295" s="893" t="s">
        <v>313</v>
      </c>
      <c r="Y295" s="138">
        <v>1</v>
      </c>
      <c r="Z295" s="228">
        <v>0.6</v>
      </c>
    </row>
    <row r="296" spans="1:26" x14ac:dyDescent="0.2">
      <c r="A296" s="1104"/>
      <c r="B296" s="389">
        <v>45643</v>
      </c>
      <c r="C296" s="432" t="str">
        <f t="shared" si="55"/>
        <v>(火)</v>
      </c>
      <c r="D296" s="531" t="s">
        <v>400</v>
      </c>
      <c r="E296" s="474">
        <v>0</v>
      </c>
      <c r="F296" s="475">
        <v>4.5</v>
      </c>
      <c r="G296" s="11">
        <v>8.6</v>
      </c>
      <c r="H296" s="225">
        <v>8.6</v>
      </c>
      <c r="I296" s="12">
        <v>2</v>
      </c>
      <c r="J296" s="223">
        <v>2.7</v>
      </c>
      <c r="K296" s="11">
        <v>7.9</v>
      </c>
      <c r="L296" s="223">
        <v>7.9</v>
      </c>
      <c r="M296" s="12">
        <v>26.7</v>
      </c>
      <c r="N296" s="225">
        <v>29.1</v>
      </c>
      <c r="O296" s="224">
        <v>92</v>
      </c>
      <c r="P296" s="224">
        <v>139.69999999999999</v>
      </c>
      <c r="Q296" s="532">
        <v>33.299999999999997</v>
      </c>
      <c r="R296" s="478">
        <v>285</v>
      </c>
      <c r="S296" s="533">
        <v>0.31</v>
      </c>
      <c r="T296" s="476"/>
      <c r="U296" s="564">
        <v>1094</v>
      </c>
      <c r="V296" s="83"/>
      <c r="W296" s="3" t="s">
        <v>193</v>
      </c>
      <c r="X296" s="893" t="s">
        <v>313</v>
      </c>
      <c r="Y296" s="138">
        <v>11.2</v>
      </c>
      <c r="Z296" s="228">
        <v>10.6</v>
      </c>
    </row>
    <row r="297" spans="1:26" x14ac:dyDescent="0.2">
      <c r="A297" s="1104"/>
      <c r="B297" s="389">
        <v>45644</v>
      </c>
      <c r="C297" s="432" t="str">
        <f t="shared" si="55"/>
        <v>(水)</v>
      </c>
      <c r="D297" s="531" t="s">
        <v>400</v>
      </c>
      <c r="E297" s="474">
        <v>0</v>
      </c>
      <c r="F297" s="475">
        <v>5</v>
      </c>
      <c r="G297" s="11">
        <v>8.6</v>
      </c>
      <c r="H297" s="225">
        <v>8.6999999999999993</v>
      </c>
      <c r="I297" s="12">
        <v>2.2999999999999998</v>
      </c>
      <c r="J297" s="223">
        <v>2.7</v>
      </c>
      <c r="K297" s="11">
        <v>7.9</v>
      </c>
      <c r="L297" s="223">
        <v>7.8</v>
      </c>
      <c r="M297" s="12">
        <v>24.3</v>
      </c>
      <c r="N297" s="225">
        <v>28.1</v>
      </c>
      <c r="O297" s="224">
        <v>90.5</v>
      </c>
      <c r="P297" s="224">
        <v>137.1</v>
      </c>
      <c r="Q297" s="532">
        <v>26.5</v>
      </c>
      <c r="R297" s="478">
        <v>267</v>
      </c>
      <c r="S297" s="533">
        <v>0.36</v>
      </c>
      <c r="T297" s="476"/>
      <c r="U297" s="564">
        <v>1081</v>
      </c>
      <c r="V297" s="83"/>
      <c r="W297" s="3" t="s">
        <v>194</v>
      </c>
      <c r="X297" s="893" t="s">
        <v>313</v>
      </c>
      <c r="Y297" s="303">
        <v>0</v>
      </c>
      <c r="Z297" s="304">
        <v>0</v>
      </c>
    </row>
    <row r="298" spans="1:26" x14ac:dyDescent="0.2">
      <c r="A298" s="1104"/>
      <c r="B298" s="389">
        <v>45645</v>
      </c>
      <c r="C298" s="432" t="str">
        <f t="shared" si="55"/>
        <v>(木)</v>
      </c>
      <c r="D298" s="531" t="s">
        <v>471</v>
      </c>
      <c r="E298" s="474">
        <v>0</v>
      </c>
      <c r="F298" s="475">
        <v>2.9</v>
      </c>
      <c r="G298" s="11">
        <v>8.6</v>
      </c>
      <c r="H298" s="225">
        <v>8.6</v>
      </c>
      <c r="I298" s="12">
        <v>3.2</v>
      </c>
      <c r="J298" s="223">
        <v>2.9</v>
      </c>
      <c r="K298" s="11">
        <v>8</v>
      </c>
      <c r="L298" s="223">
        <v>7.9</v>
      </c>
      <c r="M298" s="12">
        <v>25.1</v>
      </c>
      <c r="N298" s="225">
        <v>25.1</v>
      </c>
      <c r="O298" s="224">
        <v>92.2</v>
      </c>
      <c r="P298" s="224">
        <v>136.30000000000001</v>
      </c>
      <c r="Q298" s="532">
        <v>25.7</v>
      </c>
      <c r="R298" s="478">
        <v>275</v>
      </c>
      <c r="S298" s="533">
        <v>0.34</v>
      </c>
      <c r="T298" s="476">
        <v>4.74</v>
      </c>
      <c r="U298" s="564">
        <v>1034</v>
      </c>
      <c r="V298" s="83"/>
      <c r="W298" s="3" t="s">
        <v>280</v>
      </c>
      <c r="X298" s="893" t="s">
        <v>313</v>
      </c>
      <c r="Y298" s="140">
        <v>3.58</v>
      </c>
      <c r="Z298" s="229">
        <v>3.66</v>
      </c>
    </row>
    <row r="299" spans="1:26" x14ac:dyDescent="0.2">
      <c r="A299" s="1104"/>
      <c r="B299" s="389">
        <v>45646</v>
      </c>
      <c r="C299" s="432" t="str">
        <f t="shared" si="55"/>
        <v>(金)</v>
      </c>
      <c r="D299" s="531" t="s">
        <v>400</v>
      </c>
      <c r="E299" s="474">
        <v>0</v>
      </c>
      <c r="F299" s="475">
        <v>2.2000000000000002</v>
      </c>
      <c r="G299" s="11">
        <v>7.7</v>
      </c>
      <c r="H299" s="225">
        <v>7.9</v>
      </c>
      <c r="I299" s="12">
        <v>2.7</v>
      </c>
      <c r="J299" s="223">
        <v>2.8</v>
      </c>
      <c r="K299" s="11">
        <v>7.9</v>
      </c>
      <c r="L299" s="223">
        <v>7.9</v>
      </c>
      <c r="M299" s="12">
        <v>23.4</v>
      </c>
      <c r="N299" s="225">
        <v>25.8</v>
      </c>
      <c r="O299" s="224">
        <v>90.6</v>
      </c>
      <c r="P299" s="224">
        <v>135.30000000000001</v>
      </c>
      <c r="Q299" s="532">
        <v>24</v>
      </c>
      <c r="R299" s="478">
        <v>254</v>
      </c>
      <c r="S299" s="533">
        <v>0.32</v>
      </c>
      <c r="T299" s="476"/>
      <c r="U299" s="564">
        <v>997</v>
      </c>
      <c r="V299" s="83"/>
      <c r="W299" s="3" t="s">
        <v>195</v>
      </c>
      <c r="X299" s="893" t="s">
        <v>313</v>
      </c>
      <c r="Y299" s="140">
        <v>4.33</v>
      </c>
      <c r="Z299" s="229">
        <v>4.22</v>
      </c>
    </row>
    <row r="300" spans="1:26" x14ac:dyDescent="0.2">
      <c r="A300" s="1104"/>
      <c r="B300" s="389">
        <v>45647</v>
      </c>
      <c r="C300" s="432" t="str">
        <f t="shared" si="55"/>
        <v>(土)</v>
      </c>
      <c r="D300" s="531" t="s">
        <v>400</v>
      </c>
      <c r="E300" s="474">
        <v>0</v>
      </c>
      <c r="F300" s="475">
        <v>6.1</v>
      </c>
      <c r="G300" s="11"/>
      <c r="H300" s="225"/>
      <c r="I300" s="12"/>
      <c r="J300" s="223"/>
      <c r="K300" s="11"/>
      <c r="L300" s="223"/>
      <c r="M300" s="12"/>
      <c r="N300" s="225"/>
      <c r="O300" s="224"/>
      <c r="P300" s="224"/>
      <c r="Q300" s="532"/>
      <c r="R300" s="478"/>
      <c r="S300" s="533"/>
      <c r="T300" s="476"/>
      <c r="U300" s="564">
        <v>998</v>
      </c>
      <c r="V300" s="83"/>
      <c r="W300" s="3" t="s">
        <v>196</v>
      </c>
      <c r="X300" s="893" t="s">
        <v>313</v>
      </c>
      <c r="Y300" s="140">
        <v>8.7999999999999995E-2</v>
      </c>
      <c r="Z300" s="229">
        <v>8.5999999999999993E-2</v>
      </c>
    </row>
    <row r="301" spans="1:26" x14ac:dyDescent="0.2">
      <c r="A301" s="1104"/>
      <c r="B301" s="389">
        <v>45648</v>
      </c>
      <c r="C301" s="432" t="str">
        <f t="shared" si="55"/>
        <v>(日)</v>
      </c>
      <c r="D301" s="531" t="s">
        <v>400</v>
      </c>
      <c r="E301" s="474">
        <v>0</v>
      </c>
      <c r="F301" s="475">
        <v>8.1</v>
      </c>
      <c r="G301" s="11"/>
      <c r="H301" s="225"/>
      <c r="I301" s="12"/>
      <c r="J301" s="223"/>
      <c r="K301" s="11"/>
      <c r="L301" s="223"/>
      <c r="M301" s="12"/>
      <c r="N301" s="225"/>
      <c r="O301" s="224"/>
      <c r="P301" s="224"/>
      <c r="Q301" s="532"/>
      <c r="R301" s="478"/>
      <c r="S301" s="533"/>
      <c r="T301" s="476"/>
      <c r="U301" s="564">
        <v>995</v>
      </c>
      <c r="V301" s="83"/>
      <c r="W301" s="3" t="s">
        <v>197</v>
      </c>
      <c r="X301" s="893" t="s">
        <v>313</v>
      </c>
      <c r="Y301" s="138">
        <v>24.5</v>
      </c>
      <c r="Z301" s="228">
        <v>25.1</v>
      </c>
    </row>
    <row r="302" spans="1:26" x14ac:dyDescent="0.2">
      <c r="A302" s="1104"/>
      <c r="B302" s="389">
        <v>45649</v>
      </c>
      <c r="C302" s="432" t="str">
        <f t="shared" si="55"/>
        <v>(月)</v>
      </c>
      <c r="D302" s="531" t="s">
        <v>400</v>
      </c>
      <c r="E302" s="474">
        <v>0</v>
      </c>
      <c r="F302" s="475">
        <v>5.6</v>
      </c>
      <c r="G302" s="11">
        <v>7.7</v>
      </c>
      <c r="H302" s="225">
        <v>7.9</v>
      </c>
      <c r="I302" s="12">
        <v>2.5</v>
      </c>
      <c r="J302" s="223">
        <v>2.6</v>
      </c>
      <c r="K302" s="11">
        <v>8</v>
      </c>
      <c r="L302" s="223">
        <v>7.9</v>
      </c>
      <c r="M302" s="12">
        <v>23.6</v>
      </c>
      <c r="N302" s="225">
        <v>23.3</v>
      </c>
      <c r="O302" s="224">
        <v>90.1</v>
      </c>
      <c r="P302" s="224">
        <v>133.30000000000001</v>
      </c>
      <c r="Q302" s="532">
        <v>24.5</v>
      </c>
      <c r="R302" s="478">
        <v>251</v>
      </c>
      <c r="S302" s="533">
        <v>0.4</v>
      </c>
      <c r="T302" s="476"/>
      <c r="U302" s="564">
        <v>1001</v>
      </c>
      <c r="V302" s="83"/>
      <c r="W302" s="3" t="s">
        <v>17</v>
      </c>
      <c r="X302" s="893" t="s">
        <v>313</v>
      </c>
      <c r="Y302" s="138">
        <v>32.700000000000003</v>
      </c>
      <c r="Z302" s="228">
        <v>31.8</v>
      </c>
    </row>
    <row r="303" spans="1:26" x14ac:dyDescent="0.2">
      <c r="A303" s="1104"/>
      <c r="B303" s="389">
        <v>45650</v>
      </c>
      <c r="C303" s="432" t="str">
        <f t="shared" si="55"/>
        <v>(火)</v>
      </c>
      <c r="D303" s="531" t="s">
        <v>400</v>
      </c>
      <c r="E303" s="474">
        <v>0</v>
      </c>
      <c r="F303" s="475">
        <v>5.8</v>
      </c>
      <c r="G303" s="11">
        <v>7.3</v>
      </c>
      <c r="H303" s="225">
        <v>7.4</v>
      </c>
      <c r="I303" s="12">
        <v>2.2999999999999998</v>
      </c>
      <c r="J303" s="223">
        <v>2.6</v>
      </c>
      <c r="K303" s="11">
        <v>7.9</v>
      </c>
      <c r="L303" s="223">
        <v>7.8</v>
      </c>
      <c r="M303" s="12">
        <v>23.4</v>
      </c>
      <c r="N303" s="225">
        <v>22.2</v>
      </c>
      <c r="O303" s="224">
        <v>91.4</v>
      </c>
      <c r="P303" s="224">
        <v>138.69999999999999</v>
      </c>
      <c r="Q303" s="532">
        <v>26.1</v>
      </c>
      <c r="R303" s="478">
        <v>256</v>
      </c>
      <c r="S303" s="533">
        <v>0.37</v>
      </c>
      <c r="T303" s="476"/>
      <c r="U303" s="564">
        <v>1005</v>
      </c>
      <c r="V303" s="83"/>
      <c r="W303" s="3" t="s">
        <v>198</v>
      </c>
      <c r="X303" s="893" t="s">
        <v>184</v>
      </c>
      <c r="Y303" s="276">
        <v>6</v>
      </c>
      <c r="Z303" s="288">
        <v>6</v>
      </c>
    </row>
    <row r="304" spans="1:26" x14ac:dyDescent="0.2">
      <c r="A304" s="1104"/>
      <c r="B304" s="389">
        <v>45651</v>
      </c>
      <c r="C304" s="432" t="str">
        <f t="shared" si="55"/>
        <v>(水)</v>
      </c>
      <c r="D304" s="531" t="s">
        <v>400</v>
      </c>
      <c r="E304" s="474">
        <v>0</v>
      </c>
      <c r="F304" s="475">
        <v>6.1</v>
      </c>
      <c r="G304" s="11">
        <v>7.3</v>
      </c>
      <c r="H304" s="225">
        <v>7.4</v>
      </c>
      <c r="I304" s="12">
        <v>2.4</v>
      </c>
      <c r="J304" s="223">
        <v>2.6</v>
      </c>
      <c r="K304" s="11">
        <v>7.9</v>
      </c>
      <c r="L304" s="223">
        <v>7.9</v>
      </c>
      <c r="M304" s="12">
        <v>23</v>
      </c>
      <c r="N304" s="225">
        <v>22.1</v>
      </c>
      <c r="O304" s="224">
        <v>92.3</v>
      </c>
      <c r="P304" s="224">
        <v>136.30000000000001</v>
      </c>
      <c r="Q304" s="532">
        <v>20.8</v>
      </c>
      <c r="R304" s="478">
        <v>271</v>
      </c>
      <c r="S304" s="533">
        <v>0.37</v>
      </c>
      <c r="T304" s="476"/>
      <c r="U304" s="564">
        <v>1006</v>
      </c>
      <c r="V304" s="83"/>
      <c r="W304" s="3" t="s">
        <v>199</v>
      </c>
      <c r="X304" s="893" t="s">
        <v>313</v>
      </c>
      <c r="Y304" s="276">
        <v>4</v>
      </c>
      <c r="Z304" s="288">
        <v>4</v>
      </c>
    </row>
    <row r="305" spans="1:26" x14ac:dyDescent="0.2">
      <c r="A305" s="1104"/>
      <c r="B305" s="389">
        <v>45652</v>
      </c>
      <c r="C305" s="432" t="str">
        <f t="shared" si="55"/>
        <v>(木)</v>
      </c>
      <c r="D305" s="531" t="s">
        <v>400</v>
      </c>
      <c r="E305" s="474">
        <v>0</v>
      </c>
      <c r="F305" s="475">
        <v>5.2</v>
      </c>
      <c r="G305" s="11">
        <v>8.5</v>
      </c>
      <c r="H305" s="225">
        <v>8.4</v>
      </c>
      <c r="I305" s="12">
        <v>2.4</v>
      </c>
      <c r="J305" s="223">
        <v>2.8</v>
      </c>
      <c r="K305" s="11">
        <v>8</v>
      </c>
      <c r="L305" s="223">
        <v>7.8</v>
      </c>
      <c r="M305" s="12">
        <v>25.2</v>
      </c>
      <c r="N305" s="225">
        <v>24.2</v>
      </c>
      <c r="O305" s="224">
        <v>91</v>
      </c>
      <c r="P305" s="224">
        <v>136.5</v>
      </c>
      <c r="Q305" s="532">
        <v>24.1</v>
      </c>
      <c r="R305" s="478">
        <v>279</v>
      </c>
      <c r="S305" s="533">
        <v>0.36</v>
      </c>
      <c r="T305" s="476">
        <v>4.8099999999999996</v>
      </c>
      <c r="U305" s="564">
        <v>999</v>
      </c>
      <c r="V305" s="83"/>
      <c r="W305" s="3"/>
      <c r="X305" s="893"/>
      <c r="Y305" s="290"/>
      <c r="Z305" s="289"/>
    </row>
    <row r="306" spans="1:26" x14ac:dyDescent="0.2">
      <c r="A306" s="1104"/>
      <c r="B306" s="389">
        <v>45653</v>
      </c>
      <c r="C306" s="432" t="str">
        <f t="shared" si="55"/>
        <v>(金)</v>
      </c>
      <c r="D306" s="531" t="s">
        <v>400</v>
      </c>
      <c r="E306" s="474">
        <v>0</v>
      </c>
      <c r="F306" s="475">
        <v>5.9</v>
      </c>
      <c r="G306" s="11">
        <v>8.8000000000000007</v>
      </c>
      <c r="H306" s="225">
        <v>8.9</v>
      </c>
      <c r="I306" s="12">
        <v>2.6</v>
      </c>
      <c r="J306" s="223">
        <v>2.6</v>
      </c>
      <c r="K306" s="11">
        <v>7.9</v>
      </c>
      <c r="L306" s="223">
        <v>7.8</v>
      </c>
      <c r="M306" s="12">
        <v>25.7</v>
      </c>
      <c r="N306" s="225">
        <v>26</v>
      </c>
      <c r="O306" s="224">
        <v>92.2</v>
      </c>
      <c r="P306" s="224">
        <v>139.5</v>
      </c>
      <c r="Q306" s="532">
        <v>27.1</v>
      </c>
      <c r="R306" s="478">
        <v>275</v>
      </c>
      <c r="S306" s="533">
        <v>0.35</v>
      </c>
      <c r="T306" s="476"/>
      <c r="U306" s="564">
        <v>987</v>
      </c>
      <c r="V306" s="83"/>
      <c r="W306" s="3"/>
      <c r="X306" s="893"/>
      <c r="Y306" s="290"/>
      <c r="Z306" s="289"/>
    </row>
    <row r="307" spans="1:26" x14ac:dyDescent="0.2">
      <c r="A307" s="1104"/>
      <c r="B307" s="389">
        <v>45654</v>
      </c>
      <c r="C307" s="432" t="str">
        <f t="shared" si="55"/>
        <v>(土)</v>
      </c>
      <c r="D307" s="531" t="s">
        <v>400</v>
      </c>
      <c r="E307" s="474">
        <v>0</v>
      </c>
      <c r="F307" s="475">
        <v>3.9</v>
      </c>
      <c r="G307" s="11"/>
      <c r="H307" s="225"/>
      <c r="I307" s="12"/>
      <c r="J307" s="223"/>
      <c r="K307" s="11"/>
      <c r="L307" s="223"/>
      <c r="M307" s="12"/>
      <c r="N307" s="225"/>
      <c r="O307" s="224"/>
      <c r="P307" s="224"/>
      <c r="Q307" s="532"/>
      <c r="R307" s="478"/>
      <c r="S307" s="533"/>
      <c r="T307" s="476"/>
      <c r="U307" s="738">
        <v>970</v>
      </c>
      <c r="V307" s="83"/>
      <c r="W307" s="291"/>
      <c r="X307" s="344"/>
      <c r="Y307" s="293"/>
      <c r="Z307" s="292"/>
    </row>
    <row r="308" spans="1:26" x14ac:dyDescent="0.2">
      <c r="A308" s="1104"/>
      <c r="B308" s="389">
        <v>45655</v>
      </c>
      <c r="C308" s="432" t="str">
        <f t="shared" si="55"/>
        <v>(日)</v>
      </c>
      <c r="D308" s="531" t="s">
        <v>400</v>
      </c>
      <c r="E308" s="474">
        <v>0</v>
      </c>
      <c r="F308" s="475">
        <v>1.3</v>
      </c>
      <c r="G308" s="11"/>
      <c r="H308" s="225"/>
      <c r="I308" s="12"/>
      <c r="J308" s="223"/>
      <c r="K308" s="11"/>
      <c r="L308" s="223"/>
      <c r="M308" s="12"/>
      <c r="N308" s="225"/>
      <c r="O308" s="224"/>
      <c r="P308" s="224"/>
      <c r="Q308" s="532"/>
      <c r="R308" s="478"/>
      <c r="S308" s="533"/>
      <c r="T308" s="476"/>
      <c r="U308" s="564">
        <v>950</v>
      </c>
      <c r="V308" s="83"/>
      <c r="W308" s="9" t="s">
        <v>23</v>
      </c>
      <c r="X308" s="82" t="s">
        <v>24</v>
      </c>
      <c r="Y308" s="1" t="s">
        <v>24</v>
      </c>
      <c r="Z308" s="333" t="s">
        <v>24</v>
      </c>
    </row>
    <row r="309" spans="1:26" x14ac:dyDescent="0.2">
      <c r="A309" s="1104"/>
      <c r="B309" s="389">
        <v>45656</v>
      </c>
      <c r="C309" s="432" t="str">
        <f t="shared" si="55"/>
        <v>(月)</v>
      </c>
      <c r="D309" s="531" t="s">
        <v>400</v>
      </c>
      <c r="E309" s="474">
        <v>0</v>
      </c>
      <c r="F309" s="475">
        <v>2.8</v>
      </c>
      <c r="G309" s="11"/>
      <c r="H309" s="225"/>
      <c r="I309" s="12"/>
      <c r="J309" s="223"/>
      <c r="K309" s="11"/>
      <c r="L309" s="223"/>
      <c r="M309" s="12"/>
      <c r="N309" s="225"/>
      <c r="O309" s="224"/>
      <c r="P309" s="224"/>
      <c r="Q309" s="532"/>
      <c r="R309" s="478"/>
      <c r="S309" s="533"/>
      <c r="T309" s="476"/>
      <c r="U309" s="564">
        <v>948</v>
      </c>
      <c r="V309" s="83"/>
      <c r="W309" s="719" t="s">
        <v>303</v>
      </c>
      <c r="X309" s="720"/>
      <c r="Y309" s="720"/>
      <c r="Z309" s="721"/>
    </row>
    <row r="310" spans="1:26" x14ac:dyDescent="0.2">
      <c r="A310" s="1104"/>
      <c r="B310" s="389">
        <v>45657</v>
      </c>
      <c r="C310" s="432" t="str">
        <f t="shared" si="55"/>
        <v>(火)</v>
      </c>
      <c r="D310" s="473" t="s">
        <v>400</v>
      </c>
      <c r="E310" s="497">
        <v>0</v>
      </c>
      <c r="F310" s="535">
        <v>3.6</v>
      </c>
      <c r="G310" s="366"/>
      <c r="H310" s="300"/>
      <c r="I310" s="537"/>
      <c r="J310" s="536"/>
      <c r="K310" s="366"/>
      <c r="L310" s="300"/>
      <c r="M310" s="537"/>
      <c r="N310" s="536"/>
      <c r="O310" s="538"/>
      <c r="P310" s="538"/>
      <c r="Q310" s="539"/>
      <c r="R310" s="540"/>
      <c r="S310" s="541"/>
      <c r="T310" s="742"/>
      <c r="U310" s="739">
        <v>945</v>
      </c>
      <c r="V310" s="83"/>
      <c r="W310" s="960"/>
      <c r="X310" s="892"/>
      <c r="Y310" s="723"/>
      <c r="Z310" s="724"/>
    </row>
    <row r="311" spans="1:26" ht="13.5" customHeight="1" x14ac:dyDescent="0.2">
      <c r="A311" s="1109"/>
      <c r="B311" s="1043" t="s">
        <v>239</v>
      </c>
      <c r="C311" s="1043"/>
      <c r="D311" s="479"/>
      <c r="E311" s="464">
        <f>MAX(E280:E310)</f>
        <v>0</v>
      </c>
      <c r="F311" s="480">
        <f t="shared" ref="F311:U311" si="56">IF(COUNT(F280:F310)=0,"",MAX(F280:F310))</f>
        <v>10.6</v>
      </c>
      <c r="G311" s="10">
        <f t="shared" si="56"/>
        <v>12.5</v>
      </c>
      <c r="H311" s="222">
        <f t="shared" si="56"/>
        <v>12.5</v>
      </c>
      <c r="I311" s="466">
        <f t="shared" si="56"/>
        <v>3.2</v>
      </c>
      <c r="J311" s="467">
        <f t="shared" si="56"/>
        <v>3.7</v>
      </c>
      <c r="K311" s="10">
        <f t="shared" si="56"/>
        <v>8</v>
      </c>
      <c r="L311" s="222">
        <f t="shared" si="56"/>
        <v>7.9</v>
      </c>
      <c r="M311" s="466">
        <f t="shared" si="56"/>
        <v>29.6</v>
      </c>
      <c r="N311" s="467">
        <f t="shared" si="56"/>
        <v>31.4</v>
      </c>
      <c r="O311" s="468">
        <f t="shared" si="56"/>
        <v>94</v>
      </c>
      <c r="P311" s="468">
        <f t="shared" si="56"/>
        <v>141.30000000000001</v>
      </c>
      <c r="Q311" s="518">
        <f t="shared" si="56"/>
        <v>40.4</v>
      </c>
      <c r="R311" s="484">
        <f t="shared" si="56"/>
        <v>306</v>
      </c>
      <c r="S311" s="485">
        <f t="shared" si="56"/>
        <v>0.4</v>
      </c>
      <c r="T311" s="485">
        <f t="shared" ref="T311" si="57">IF(COUNT(T280:T310)=0,"",MAX(T280:T310))</f>
        <v>4.8099999999999996</v>
      </c>
      <c r="U311" s="486">
        <f t="shared" si="56"/>
        <v>1098</v>
      </c>
      <c r="V311" s="83"/>
      <c r="W311" s="722"/>
      <c r="X311" s="892"/>
      <c r="Y311" s="723"/>
      <c r="Z311" s="724"/>
    </row>
    <row r="312" spans="1:26" x14ac:dyDescent="0.2">
      <c r="A312" s="1109"/>
      <c r="B312" s="1044" t="s">
        <v>240</v>
      </c>
      <c r="C312" s="1044"/>
      <c r="D312" s="233"/>
      <c r="E312" s="234"/>
      <c r="F312" s="487">
        <f t="shared" ref="F312:S312" si="58">IF(COUNT(F280:F310)=0,"",MIN(F280:F310))</f>
        <v>1.3</v>
      </c>
      <c r="G312" s="11">
        <f t="shared" si="58"/>
        <v>7.3</v>
      </c>
      <c r="H312" s="223">
        <f t="shared" si="58"/>
        <v>7.4</v>
      </c>
      <c r="I312" s="12">
        <f t="shared" si="58"/>
        <v>1.6</v>
      </c>
      <c r="J312" s="225">
        <f t="shared" si="58"/>
        <v>2.2000000000000002</v>
      </c>
      <c r="K312" s="11">
        <f t="shared" si="58"/>
        <v>7.7</v>
      </c>
      <c r="L312" s="223">
        <f t="shared" si="58"/>
        <v>7.7</v>
      </c>
      <c r="M312" s="12">
        <f t="shared" si="58"/>
        <v>23</v>
      </c>
      <c r="N312" s="225">
        <f t="shared" si="58"/>
        <v>22.1</v>
      </c>
      <c r="O312" s="224">
        <f t="shared" si="58"/>
        <v>90.1</v>
      </c>
      <c r="P312" s="224">
        <f t="shared" si="58"/>
        <v>133.30000000000001</v>
      </c>
      <c r="Q312" s="490">
        <f t="shared" si="58"/>
        <v>20.8</v>
      </c>
      <c r="R312" s="491">
        <f t="shared" si="58"/>
        <v>246</v>
      </c>
      <c r="S312" s="492">
        <f t="shared" si="58"/>
        <v>0.31</v>
      </c>
      <c r="T312" s="492">
        <f t="shared" ref="T312" si="59">IF(COUNT(T280:T310)=0,"",MIN(T280:T310))</f>
        <v>4.22</v>
      </c>
      <c r="U312" s="493"/>
      <c r="V312" s="83"/>
      <c r="W312" s="722"/>
      <c r="X312" s="892"/>
      <c r="Y312" s="723"/>
      <c r="Z312" s="724"/>
    </row>
    <row r="313" spans="1:26" x14ac:dyDescent="0.2">
      <c r="A313" s="1109"/>
      <c r="B313" s="1044" t="s">
        <v>241</v>
      </c>
      <c r="C313" s="1044"/>
      <c r="D313" s="233"/>
      <c r="E313" s="235"/>
      <c r="F313" s="487">
        <f t="shared" ref="F313:S313" si="60">IF(COUNT(F280:F310)=0,"",AVERAGE(F280:F310))</f>
        <v>5.9032258064516139</v>
      </c>
      <c r="G313" s="11">
        <f t="shared" si="60"/>
        <v>9.3150000000000013</v>
      </c>
      <c r="H313" s="223">
        <f t="shared" si="60"/>
        <v>9.3750000000000018</v>
      </c>
      <c r="I313" s="12">
        <f t="shared" si="60"/>
        <v>2.48</v>
      </c>
      <c r="J313" s="225">
        <f t="shared" si="60"/>
        <v>2.79</v>
      </c>
      <c r="K313" s="11">
        <f t="shared" si="60"/>
        <v>7.8850000000000025</v>
      </c>
      <c r="L313" s="223">
        <f t="shared" si="60"/>
        <v>7.8150000000000022</v>
      </c>
      <c r="M313" s="12">
        <f t="shared" si="60"/>
        <v>26.410000000000004</v>
      </c>
      <c r="N313" s="225">
        <f t="shared" si="60"/>
        <v>27.410000000000004</v>
      </c>
      <c r="O313" s="224">
        <f t="shared" si="60"/>
        <v>91.41</v>
      </c>
      <c r="P313" s="224">
        <f t="shared" si="60"/>
        <v>137.81</v>
      </c>
      <c r="Q313" s="520">
        <f t="shared" si="60"/>
        <v>31.155000000000001</v>
      </c>
      <c r="R313" s="495">
        <f t="shared" si="60"/>
        <v>273.25</v>
      </c>
      <c r="S313" s="492">
        <f t="shared" si="60"/>
        <v>0.35450000000000004</v>
      </c>
      <c r="T313" s="492">
        <f t="shared" ref="T313" si="61">IF(COUNT(T280:T310)=0,"",AVERAGE(T280:T310))</f>
        <v>4.5824999999999996</v>
      </c>
      <c r="U313" s="493"/>
      <c r="V313" s="83"/>
      <c r="W313" s="722"/>
      <c r="X313" s="892"/>
      <c r="Y313" s="723"/>
      <c r="Z313" s="724"/>
    </row>
    <row r="314" spans="1:26" ht="13.5" customHeight="1" x14ac:dyDescent="0.2">
      <c r="A314" s="1110"/>
      <c r="B314" s="1045" t="s">
        <v>242</v>
      </c>
      <c r="C314" s="1045"/>
      <c r="D314" s="496"/>
      <c r="E314" s="497">
        <f>SUM(E280:E310)</f>
        <v>0</v>
      </c>
      <c r="F314" s="236"/>
      <c r="G314" s="236"/>
      <c r="H314" s="388"/>
      <c r="I314" s="236"/>
      <c r="J314" s="388"/>
      <c r="K314" s="499"/>
      <c r="L314" s="500"/>
      <c r="M314" s="524"/>
      <c r="N314" s="525"/>
      <c r="O314" s="526"/>
      <c r="P314" s="526"/>
      <c r="Q314" s="527"/>
      <c r="R314" s="238"/>
      <c r="S314" s="239"/>
      <c r="T314" s="741"/>
      <c r="U314" s="734">
        <f>SUM(U280:U310)</f>
        <v>31840</v>
      </c>
      <c r="V314" s="83"/>
      <c r="W314" s="588"/>
      <c r="X314" s="895"/>
      <c r="Y314" s="591"/>
      <c r="Z314" s="592"/>
    </row>
    <row r="315" spans="1:26" x14ac:dyDescent="0.2">
      <c r="A315" s="1103" t="s">
        <v>235</v>
      </c>
      <c r="B315" s="327">
        <v>45658</v>
      </c>
      <c r="C315" s="431" t="str">
        <f>IF(B315="","",IF(WEEKDAY(B315)=1,"(日)",IF(WEEKDAY(B315)=2,"(月)",IF(WEEKDAY(B315)=3,"(火)",IF(WEEKDAY(B315)=4,"(水)",IF(WEEKDAY(B315)=5,"(木)",IF(WEEKDAY(B315)=6,"(金)","(土)")))))))</f>
        <v>(水)</v>
      </c>
      <c r="D315" s="529" t="s">
        <v>400</v>
      </c>
      <c r="E315" s="464">
        <v>0</v>
      </c>
      <c r="F315" s="465">
        <v>7.4</v>
      </c>
      <c r="G315" s="10"/>
      <c r="H315" s="467"/>
      <c r="I315" s="466"/>
      <c r="J315" s="222"/>
      <c r="K315" s="10"/>
      <c r="L315" s="222"/>
      <c r="M315" s="466"/>
      <c r="N315" s="467"/>
      <c r="O315" s="468"/>
      <c r="P315" s="468"/>
      <c r="Q315" s="518"/>
      <c r="R315" s="472"/>
      <c r="S315" s="530"/>
      <c r="T315" s="470"/>
      <c r="U315" s="731">
        <v>941</v>
      </c>
      <c r="V315" s="83"/>
      <c r="W315" s="338" t="s">
        <v>286</v>
      </c>
      <c r="X315" s="354"/>
      <c r="Y315" s="340">
        <v>45666</v>
      </c>
      <c r="Z315" s="349"/>
    </row>
    <row r="316" spans="1:26" x14ac:dyDescent="0.2">
      <c r="A316" s="1109"/>
      <c r="B316" s="328">
        <v>45659</v>
      </c>
      <c r="C316" s="432" t="str">
        <f t="shared" ref="C316:C345" si="62">IF(B316="","",IF(WEEKDAY(B316)=1,"(日)",IF(WEEKDAY(B316)=2,"(月)",IF(WEEKDAY(B316)=3,"(火)",IF(WEEKDAY(B316)=4,"(水)",IF(WEEKDAY(B316)=5,"(木)",IF(WEEKDAY(B316)=6,"(金)","(土)")))))))</f>
        <v>(木)</v>
      </c>
      <c r="D316" s="549" t="s">
        <v>400</v>
      </c>
      <c r="E316" s="197">
        <v>0</v>
      </c>
      <c r="F316" s="550">
        <v>5.5</v>
      </c>
      <c r="G316" s="121"/>
      <c r="H316" s="551"/>
      <c r="I316" s="552"/>
      <c r="J316" s="553"/>
      <c r="K316" s="121"/>
      <c r="L316" s="553"/>
      <c r="M316" s="552"/>
      <c r="N316" s="554"/>
      <c r="O316" s="555"/>
      <c r="P316" s="556"/>
      <c r="Q316" s="557"/>
      <c r="R316" s="558"/>
      <c r="S316" s="559"/>
      <c r="T316" s="743"/>
      <c r="U316" s="738">
        <v>944</v>
      </c>
      <c r="V316" s="83"/>
      <c r="W316" s="343" t="s">
        <v>2</v>
      </c>
      <c r="X316" s="344" t="s">
        <v>305</v>
      </c>
      <c r="Y316" s="370">
        <v>7.7</v>
      </c>
      <c r="Z316" s="348"/>
    </row>
    <row r="317" spans="1:26" x14ac:dyDescent="0.2">
      <c r="A317" s="1109"/>
      <c r="B317" s="328">
        <v>45660</v>
      </c>
      <c r="C317" s="432" t="str">
        <f t="shared" si="62"/>
        <v>(金)</v>
      </c>
      <c r="D317" s="531" t="s">
        <v>401</v>
      </c>
      <c r="E317" s="474">
        <v>0</v>
      </c>
      <c r="F317" s="475">
        <v>5.4</v>
      </c>
      <c r="G317" s="11"/>
      <c r="H317" s="225"/>
      <c r="I317" s="12"/>
      <c r="J317" s="223"/>
      <c r="K317" s="11"/>
      <c r="L317" s="223"/>
      <c r="M317" s="12"/>
      <c r="N317" s="225"/>
      <c r="O317" s="224"/>
      <c r="P317" s="224"/>
      <c r="Q317" s="532"/>
      <c r="R317" s="478"/>
      <c r="S317" s="533"/>
      <c r="T317" s="476"/>
      <c r="U317" s="564">
        <v>939</v>
      </c>
      <c r="V317" s="83"/>
      <c r="W317" s="4" t="s">
        <v>19</v>
      </c>
      <c r="X317" s="5" t="s">
        <v>20</v>
      </c>
      <c r="Y317" s="350" t="s">
        <v>21</v>
      </c>
      <c r="Z317" s="5" t="s">
        <v>22</v>
      </c>
    </row>
    <row r="318" spans="1:26" x14ac:dyDescent="0.2">
      <c r="A318" s="1109"/>
      <c r="B318" s="328">
        <v>45661</v>
      </c>
      <c r="C318" s="432" t="str">
        <f t="shared" si="62"/>
        <v>(土)</v>
      </c>
      <c r="D318" s="531" t="s">
        <v>400</v>
      </c>
      <c r="E318" s="474">
        <v>0</v>
      </c>
      <c r="F318" s="475">
        <v>2.9</v>
      </c>
      <c r="G318" s="11"/>
      <c r="H318" s="225"/>
      <c r="I318" s="12"/>
      <c r="J318" s="223"/>
      <c r="K318" s="11"/>
      <c r="L318" s="223"/>
      <c r="M318" s="12"/>
      <c r="N318" s="225"/>
      <c r="O318" s="224"/>
      <c r="P318" s="224"/>
      <c r="Q318" s="532"/>
      <c r="R318" s="478"/>
      <c r="S318" s="533"/>
      <c r="T318" s="476"/>
      <c r="U318" s="564">
        <v>941</v>
      </c>
      <c r="V318" s="83"/>
      <c r="W318" s="2" t="s">
        <v>182</v>
      </c>
      <c r="X318" s="396" t="s">
        <v>11</v>
      </c>
      <c r="Y318" s="351">
        <v>7.9</v>
      </c>
      <c r="Z318" s="222">
        <v>8</v>
      </c>
    </row>
    <row r="319" spans="1:26" x14ac:dyDescent="0.2">
      <c r="A319" s="1109"/>
      <c r="B319" s="328">
        <v>45662</v>
      </c>
      <c r="C319" s="432" t="str">
        <f t="shared" si="62"/>
        <v>(日)</v>
      </c>
      <c r="D319" s="531" t="s">
        <v>400</v>
      </c>
      <c r="E319" s="474">
        <v>0</v>
      </c>
      <c r="F319" s="475">
        <v>1.4</v>
      </c>
      <c r="G319" s="11"/>
      <c r="H319" s="225"/>
      <c r="I319" s="12"/>
      <c r="J319" s="223"/>
      <c r="K319" s="11"/>
      <c r="L319" s="223"/>
      <c r="M319" s="12"/>
      <c r="N319" s="225"/>
      <c r="O319" s="224"/>
      <c r="P319" s="224"/>
      <c r="Q319" s="532"/>
      <c r="R319" s="478"/>
      <c r="S319" s="533"/>
      <c r="T319" s="476"/>
      <c r="U319" s="564">
        <v>946</v>
      </c>
      <c r="V319" s="83"/>
      <c r="W319" s="3" t="s">
        <v>183</v>
      </c>
      <c r="X319" s="893" t="s">
        <v>184</v>
      </c>
      <c r="Y319" s="352">
        <v>3.8</v>
      </c>
      <c r="Z319" s="223">
        <v>2.8</v>
      </c>
    </row>
    <row r="320" spans="1:26" x14ac:dyDescent="0.2">
      <c r="A320" s="1109"/>
      <c r="B320" s="328">
        <v>45663</v>
      </c>
      <c r="C320" s="432" t="str">
        <f t="shared" si="62"/>
        <v>(月)</v>
      </c>
      <c r="D320" s="531" t="s">
        <v>401</v>
      </c>
      <c r="E320" s="474">
        <v>8.5</v>
      </c>
      <c r="F320" s="475">
        <v>1.8</v>
      </c>
      <c r="G320" s="11">
        <v>7.6</v>
      </c>
      <c r="H320" s="225">
        <v>7.6</v>
      </c>
      <c r="I320" s="12">
        <v>2.8</v>
      </c>
      <c r="J320" s="223">
        <v>2.4</v>
      </c>
      <c r="K320" s="11">
        <v>8</v>
      </c>
      <c r="L320" s="223">
        <v>7.9</v>
      </c>
      <c r="M320" s="12">
        <v>22.4</v>
      </c>
      <c r="N320" s="225">
        <v>24</v>
      </c>
      <c r="O320" s="224">
        <v>91.2</v>
      </c>
      <c r="P320" s="224">
        <v>137.1</v>
      </c>
      <c r="Q320" s="532">
        <v>22.5</v>
      </c>
      <c r="R320" s="478">
        <v>299</v>
      </c>
      <c r="S320" s="533">
        <v>0.34</v>
      </c>
      <c r="T320" s="476"/>
      <c r="U320" s="564">
        <v>970</v>
      </c>
      <c r="V320" s="83"/>
      <c r="W320" s="3" t="s">
        <v>12</v>
      </c>
      <c r="X320" s="893"/>
      <c r="Y320" s="352">
        <v>7.9</v>
      </c>
      <c r="Z320" s="223">
        <v>7.9</v>
      </c>
    </row>
    <row r="321" spans="1:26" x14ac:dyDescent="0.2">
      <c r="A321" s="1109"/>
      <c r="B321" s="328">
        <v>45664</v>
      </c>
      <c r="C321" s="432" t="str">
        <f t="shared" si="62"/>
        <v>(火)</v>
      </c>
      <c r="D321" s="531" t="s">
        <v>401</v>
      </c>
      <c r="E321" s="474">
        <v>0</v>
      </c>
      <c r="F321" s="475">
        <v>5</v>
      </c>
      <c r="G321" s="11">
        <v>8.9</v>
      </c>
      <c r="H321" s="225">
        <v>8.8000000000000007</v>
      </c>
      <c r="I321" s="12">
        <v>5.6</v>
      </c>
      <c r="J321" s="223">
        <v>5.2</v>
      </c>
      <c r="K321" s="11">
        <v>7.7</v>
      </c>
      <c r="L321" s="223">
        <v>7.7</v>
      </c>
      <c r="M321" s="12">
        <v>22</v>
      </c>
      <c r="N321" s="225">
        <v>24</v>
      </c>
      <c r="O321" s="224">
        <v>85</v>
      </c>
      <c r="P321" s="224">
        <v>128.9</v>
      </c>
      <c r="Q321" s="532">
        <v>26.7</v>
      </c>
      <c r="R321" s="478">
        <v>306</v>
      </c>
      <c r="S321" s="533">
        <v>0.45</v>
      </c>
      <c r="T321" s="476"/>
      <c r="U321" s="564">
        <v>2306</v>
      </c>
      <c r="V321" s="83"/>
      <c r="W321" s="3" t="s">
        <v>185</v>
      </c>
      <c r="X321" s="893" t="s">
        <v>13</v>
      </c>
      <c r="Y321" s="352">
        <v>25.6</v>
      </c>
      <c r="Z321" s="223">
        <v>25.2</v>
      </c>
    </row>
    <row r="322" spans="1:26" x14ac:dyDescent="0.2">
      <c r="A322" s="1109"/>
      <c r="B322" s="328">
        <v>45665</v>
      </c>
      <c r="C322" s="432" t="str">
        <f t="shared" si="62"/>
        <v>(水)</v>
      </c>
      <c r="D322" s="531" t="s">
        <v>400</v>
      </c>
      <c r="E322" s="474">
        <v>0</v>
      </c>
      <c r="F322" s="475">
        <v>4.4000000000000004</v>
      </c>
      <c r="G322" s="11">
        <v>8.9</v>
      </c>
      <c r="H322" s="225">
        <v>8.9</v>
      </c>
      <c r="I322" s="12">
        <v>4.8899999999999997</v>
      </c>
      <c r="J322" s="223">
        <v>4.2</v>
      </c>
      <c r="K322" s="11">
        <v>7.7</v>
      </c>
      <c r="L322" s="223">
        <v>7.5</v>
      </c>
      <c r="M322" s="12">
        <v>21.8</v>
      </c>
      <c r="N322" s="225">
        <v>23</v>
      </c>
      <c r="O322" s="224">
        <v>82.4</v>
      </c>
      <c r="P322" s="224">
        <v>123.3</v>
      </c>
      <c r="Q322" s="532">
        <v>23.6</v>
      </c>
      <c r="R322" s="478">
        <v>279</v>
      </c>
      <c r="S322" s="533">
        <v>0.45</v>
      </c>
      <c r="T322" s="476"/>
      <c r="U322" s="564">
        <v>2185</v>
      </c>
      <c r="V322" s="83"/>
      <c r="W322" s="3" t="s">
        <v>186</v>
      </c>
      <c r="X322" s="893" t="s">
        <v>313</v>
      </c>
      <c r="Y322" s="353">
        <v>90.8</v>
      </c>
      <c r="Z322" s="224">
        <v>89.2</v>
      </c>
    </row>
    <row r="323" spans="1:26" x14ac:dyDescent="0.2">
      <c r="A323" s="1109"/>
      <c r="B323" s="328">
        <v>45666</v>
      </c>
      <c r="C323" s="432" t="str">
        <f t="shared" si="62"/>
        <v>(木)</v>
      </c>
      <c r="D323" s="531" t="s">
        <v>400</v>
      </c>
      <c r="E323" s="474">
        <v>0</v>
      </c>
      <c r="F323" s="475">
        <v>7.7</v>
      </c>
      <c r="G323" s="11">
        <v>7.9</v>
      </c>
      <c r="H323" s="225">
        <v>8</v>
      </c>
      <c r="I323" s="12">
        <v>3.8</v>
      </c>
      <c r="J323" s="223">
        <v>2.8</v>
      </c>
      <c r="K323" s="11">
        <v>7.9</v>
      </c>
      <c r="L323" s="223">
        <v>7.9</v>
      </c>
      <c r="M323" s="12">
        <v>25.6</v>
      </c>
      <c r="N323" s="225">
        <v>25.2</v>
      </c>
      <c r="O323" s="224">
        <v>89.2</v>
      </c>
      <c r="P323" s="224">
        <v>136.1</v>
      </c>
      <c r="Q323" s="532">
        <v>30.8</v>
      </c>
      <c r="R323" s="478">
        <v>321</v>
      </c>
      <c r="S323" s="533">
        <v>0.43</v>
      </c>
      <c r="T323" s="476">
        <v>4.72</v>
      </c>
      <c r="U323" s="564">
        <v>999</v>
      </c>
      <c r="V323" s="83"/>
      <c r="W323" s="3" t="s">
        <v>187</v>
      </c>
      <c r="X323" s="893" t="s">
        <v>313</v>
      </c>
      <c r="Y323" s="353">
        <v>137.30000000000001</v>
      </c>
      <c r="Z323" s="224">
        <v>136.1</v>
      </c>
    </row>
    <row r="324" spans="1:26" x14ac:dyDescent="0.2">
      <c r="A324" s="1109"/>
      <c r="B324" s="328">
        <v>45667</v>
      </c>
      <c r="C324" s="432" t="str">
        <f t="shared" si="62"/>
        <v>(金)</v>
      </c>
      <c r="D324" s="531" t="s">
        <v>400</v>
      </c>
      <c r="E324" s="474">
        <v>0</v>
      </c>
      <c r="F324" s="475">
        <v>4.3</v>
      </c>
      <c r="G324" s="11">
        <v>7.3</v>
      </c>
      <c r="H324" s="225">
        <v>7.3</v>
      </c>
      <c r="I324" s="12">
        <v>2.4</v>
      </c>
      <c r="J324" s="223">
        <v>2.8</v>
      </c>
      <c r="K324" s="11">
        <v>7.9</v>
      </c>
      <c r="L324" s="223">
        <v>7.9</v>
      </c>
      <c r="M324" s="12">
        <v>24.9</v>
      </c>
      <c r="N324" s="225">
        <v>25.9</v>
      </c>
      <c r="O324" s="224">
        <v>91.8</v>
      </c>
      <c r="P324" s="224">
        <v>138.1</v>
      </c>
      <c r="Q324" s="532">
        <v>30.7</v>
      </c>
      <c r="R324" s="478">
        <v>255</v>
      </c>
      <c r="S324" s="533">
        <v>0.3</v>
      </c>
      <c r="T324" s="476"/>
      <c r="U324" s="564">
        <v>1007</v>
      </c>
      <c r="V324" s="83"/>
      <c r="W324" s="3" t="s">
        <v>188</v>
      </c>
      <c r="X324" s="893" t="s">
        <v>313</v>
      </c>
      <c r="Y324" s="353">
        <v>87.2</v>
      </c>
      <c r="Z324" s="224">
        <v>87.2</v>
      </c>
    </row>
    <row r="325" spans="1:26" x14ac:dyDescent="0.2">
      <c r="A325" s="1109"/>
      <c r="B325" s="328">
        <v>45668</v>
      </c>
      <c r="C325" s="432" t="str">
        <f t="shared" si="62"/>
        <v>(土)</v>
      </c>
      <c r="D325" s="531" t="s">
        <v>400</v>
      </c>
      <c r="E325" s="474">
        <v>0</v>
      </c>
      <c r="F325" s="475">
        <v>5</v>
      </c>
      <c r="G325" s="11"/>
      <c r="H325" s="225"/>
      <c r="I325" s="12"/>
      <c r="J325" s="223"/>
      <c r="K325" s="11"/>
      <c r="L325" s="223"/>
      <c r="M325" s="12"/>
      <c r="N325" s="225"/>
      <c r="O325" s="224"/>
      <c r="P325" s="224"/>
      <c r="Q325" s="532"/>
      <c r="R325" s="478"/>
      <c r="S325" s="533"/>
      <c r="T325" s="476"/>
      <c r="U325" s="564">
        <v>997</v>
      </c>
      <c r="V325" s="83"/>
      <c r="W325" s="3" t="s">
        <v>189</v>
      </c>
      <c r="X325" s="893" t="s">
        <v>313</v>
      </c>
      <c r="Y325" s="353">
        <v>50.1</v>
      </c>
      <c r="Z325" s="224">
        <v>48.9</v>
      </c>
    </row>
    <row r="326" spans="1:26" x14ac:dyDescent="0.2">
      <c r="A326" s="1109"/>
      <c r="B326" s="328">
        <v>45669</v>
      </c>
      <c r="C326" s="432" t="str">
        <f t="shared" si="62"/>
        <v>(日)</v>
      </c>
      <c r="D326" s="531" t="s">
        <v>401</v>
      </c>
      <c r="E326" s="474">
        <v>0</v>
      </c>
      <c r="F326" s="475">
        <v>1.5</v>
      </c>
      <c r="G326" s="11"/>
      <c r="H326" s="225"/>
      <c r="I326" s="12"/>
      <c r="J326" s="223"/>
      <c r="K326" s="11"/>
      <c r="L326" s="223"/>
      <c r="M326" s="12"/>
      <c r="N326" s="225"/>
      <c r="O326" s="224"/>
      <c r="P326" s="224"/>
      <c r="Q326" s="532"/>
      <c r="R326" s="478"/>
      <c r="S326" s="533"/>
      <c r="T326" s="476"/>
      <c r="U326" s="564">
        <v>1007</v>
      </c>
      <c r="V326" s="83"/>
      <c r="W326" s="3" t="s">
        <v>190</v>
      </c>
      <c r="X326" s="893" t="s">
        <v>313</v>
      </c>
      <c r="Y326" s="139">
        <v>30</v>
      </c>
      <c r="Z326" s="225">
        <v>30.8</v>
      </c>
    </row>
    <row r="327" spans="1:26" x14ac:dyDescent="0.2">
      <c r="A327" s="1109"/>
      <c r="B327" s="328">
        <v>45670</v>
      </c>
      <c r="C327" s="432" t="str">
        <f t="shared" si="62"/>
        <v>(月)</v>
      </c>
      <c r="D327" s="531" t="s">
        <v>400</v>
      </c>
      <c r="E327" s="474">
        <v>0</v>
      </c>
      <c r="F327" s="475">
        <v>4.9000000000000004</v>
      </c>
      <c r="G327" s="11"/>
      <c r="H327" s="225"/>
      <c r="I327" s="12"/>
      <c r="J327" s="223"/>
      <c r="K327" s="11"/>
      <c r="L327" s="223"/>
      <c r="M327" s="12"/>
      <c r="N327" s="225"/>
      <c r="O327" s="224"/>
      <c r="P327" s="224"/>
      <c r="Q327" s="532"/>
      <c r="R327" s="478"/>
      <c r="S327" s="533"/>
      <c r="T327" s="476"/>
      <c r="U327" s="564">
        <v>1005</v>
      </c>
      <c r="V327" s="83"/>
      <c r="W327" s="3" t="s">
        <v>191</v>
      </c>
      <c r="X327" s="893" t="s">
        <v>313</v>
      </c>
      <c r="Y327" s="141">
        <v>341</v>
      </c>
      <c r="Z327" s="226">
        <v>321</v>
      </c>
    </row>
    <row r="328" spans="1:26" x14ac:dyDescent="0.2">
      <c r="A328" s="1109"/>
      <c r="B328" s="328">
        <v>45671</v>
      </c>
      <c r="C328" s="432" t="str">
        <f t="shared" si="62"/>
        <v>(火)</v>
      </c>
      <c r="D328" s="531" t="s">
        <v>400</v>
      </c>
      <c r="E328" s="474">
        <v>0</v>
      </c>
      <c r="F328" s="475">
        <v>4</v>
      </c>
      <c r="G328" s="11">
        <v>9.4</v>
      </c>
      <c r="H328" s="225">
        <v>8.6999999999999993</v>
      </c>
      <c r="I328" s="12">
        <v>3</v>
      </c>
      <c r="J328" s="223">
        <v>2.8</v>
      </c>
      <c r="K328" s="11">
        <v>7.9</v>
      </c>
      <c r="L328" s="223">
        <v>7.8</v>
      </c>
      <c r="M328" s="12">
        <v>24.4</v>
      </c>
      <c r="N328" s="225">
        <v>24.4</v>
      </c>
      <c r="O328" s="224">
        <v>91.8</v>
      </c>
      <c r="P328" s="224">
        <v>133.1</v>
      </c>
      <c r="Q328" s="532">
        <v>23.9</v>
      </c>
      <c r="R328" s="478">
        <v>311</v>
      </c>
      <c r="S328" s="533">
        <v>0.32</v>
      </c>
      <c r="T328" s="476"/>
      <c r="U328" s="564">
        <v>1014</v>
      </c>
      <c r="V328" s="83"/>
      <c r="W328" s="3" t="s">
        <v>192</v>
      </c>
      <c r="X328" s="893" t="s">
        <v>313</v>
      </c>
      <c r="Y328" s="140">
        <v>0.63</v>
      </c>
      <c r="Z328" s="227">
        <v>0.43</v>
      </c>
    </row>
    <row r="329" spans="1:26" x14ac:dyDescent="0.2">
      <c r="A329" s="1109"/>
      <c r="B329" s="328">
        <v>45672</v>
      </c>
      <c r="C329" s="432" t="str">
        <f t="shared" si="62"/>
        <v>(水)</v>
      </c>
      <c r="D329" s="531" t="s">
        <v>400</v>
      </c>
      <c r="E329" s="474">
        <v>0</v>
      </c>
      <c r="F329" s="475">
        <v>3.1</v>
      </c>
      <c r="G329" s="11">
        <v>7.9</v>
      </c>
      <c r="H329" s="225">
        <v>8</v>
      </c>
      <c r="I329" s="12">
        <v>3.8</v>
      </c>
      <c r="J329" s="223">
        <v>2.9</v>
      </c>
      <c r="K329" s="11">
        <v>7.8</v>
      </c>
      <c r="L329" s="223">
        <v>7.7</v>
      </c>
      <c r="M329" s="12">
        <v>24</v>
      </c>
      <c r="N329" s="225">
        <v>26.6</v>
      </c>
      <c r="O329" s="224">
        <v>91.6</v>
      </c>
      <c r="P329" s="224">
        <v>134.9</v>
      </c>
      <c r="Q329" s="532">
        <v>27.1</v>
      </c>
      <c r="R329" s="478">
        <v>293</v>
      </c>
      <c r="S329" s="533">
        <v>0.34</v>
      </c>
      <c r="T329" s="476"/>
      <c r="U329" s="564">
        <v>1007</v>
      </c>
      <c r="V329" s="83"/>
      <c r="W329" s="3" t="s">
        <v>14</v>
      </c>
      <c r="X329" s="893" t="s">
        <v>313</v>
      </c>
      <c r="Y329" s="138">
        <v>2.5</v>
      </c>
      <c r="Z329" s="228">
        <v>1.9</v>
      </c>
    </row>
    <row r="330" spans="1:26" x14ac:dyDescent="0.2">
      <c r="A330" s="1109"/>
      <c r="B330" s="328">
        <v>45673</v>
      </c>
      <c r="C330" s="432" t="str">
        <f t="shared" si="62"/>
        <v>(木)</v>
      </c>
      <c r="D330" s="531" t="s">
        <v>401</v>
      </c>
      <c r="E330" s="474">
        <v>0</v>
      </c>
      <c r="F330" s="475">
        <v>2.9</v>
      </c>
      <c r="G330" s="11">
        <v>8</v>
      </c>
      <c r="H330" s="225">
        <v>7.5</v>
      </c>
      <c r="I330" s="12">
        <v>4</v>
      </c>
      <c r="J330" s="223">
        <v>3.2</v>
      </c>
      <c r="K330" s="11">
        <v>7.9</v>
      </c>
      <c r="L330" s="223">
        <v>7.8</v>
      </c>
      <c r="M330" s="12">
        <v>25.7</v>
      </c>
      <c r="N330" s="225">
        <v>28</v>
      </c>
      <c r="O330" s="224">
        <v>91.3</v>
      </c>
      <c r="P330" s="224">
        <v>135.9</v>
      </c>
      <c r="Q330" s="532">
        <v>29.6</v>
      </c>
      <c r="R330" s="478">
        <v>289</v>
      </c>
      <c r="S330" s="533">
        <v>0.32</v>
      </c>
      <c r="T330" s="476">
        <v>4.75</v>
      </c>
      <c r="U330" s="564">
        <v>1010</v>
      </c>
      <c r="V330" s="83"/>
      <c r="W330" s="3" t="s">
        <v>15</v>
      </c>
      <c r="X330" s="893" t="s">
        <v>313</v>
      </c>
      <c r="Y330" s="138">
        <v>1</v>
      </c>
      <c r="Z330" s="228">
        <v>0.8</v>
      </c>
    </row>
    <row r="331" spans="1:26" x14ac:dyDescent="0.2">
      <c r="A331" s="1109"/>
      <c r="B331" s="328">
        <v>45674</v>
      </c>
      <c r="C331" s="432" t="str">
        <f t="shared" si="62"/>
        <v>(金)</v>
      </c>
      <c r="D331" s="531" t="s">
        <v>400</v>
      </c>
      <c r="E331" s="474">
        <v>0</v>
      </c>
      <c r="F331" s="475">
        <v>6.3</v>
      </c>
      <c r="G331" s="11">
        <v>7.4</v>
      </c>
      <c r="H331" s="225">
        <v>7.5</v>
      </c>
      <c r="I331" s="12">
        <v>3.5</v>
      </c>
      <c r="J331" s="223">
        <v>2.9</v>
      </c>
      <c r="K331" s="11">
        <v>8</v>
      </c>
      <c r="L331" s="223">
        <v>7.9</v>
      </c>
      <c r="M331" s="12">
        <v>23.9</v>
      </c>
      <c r="N331" s="225">
        <v>26.3</v>
      </c>
      <c r="O331" s="224">
        <v>91.6</v>
      </c>
      <c r="P331" s="224">
        <v>136.1</v>
      </c>
      <c r="Q331" s="532">
        <v>27.5</v>
      </c>
      <c r="R331" s="478">
        <v>301</v>
      </c>
      <c r="S331" s="533">
        <v>0.35</v>
      </c>
      <c r="T331" s="476"/>
      <c r="U331" s="564">
        <v>1002</v>
      </c>
      <c r="V331" s="83"/>
      <c r="W331" s="3" t="s">
        <v>193</v>
      </c>
      <c r="X331" s="893" t="s">
        <v>313</v>
      </c>
      <c r="Y331" s="138">
        <v>11.4</v>
      </c>
      <c r="Z331" s="228">
        <v>11.4</v>
      </c>
    </row>
    <row r="332" spans="1:26" x14ac:dyDescent="0.2">
      <c r="A332" s="1109"/>
      <c r="B332" s="328">
        <v>45675</v>
      </c>
      <c r="C332" s="432" t="str">
        <f t="shared" si="62"/>
        <v>(土)</v>
      </c>
      <c r="D332" s="531" t="s">
        <v>400</v>
      </c>
      <c r="E332" s="474">
        <v>0</v>
      </c>
      <c r="F332" s="475">
        <v>2</v>
      </c>
      <c r="G332" s="11"/>
      <c r="H332" s="225"/>
      <c r="I332" s="12"/>
      <c r="J332" s="223"/>
      <c r="K332" s="11"/>
      <c r="L332" s="223"/>
      <c r="M332" s="12"/>
      <c r="N332" s="225"/>
      <c r="O332" s="224"/>
      <c r="P332" s="224"/>
      <c r="Q332" s="532"/>
      <c r="R332" s="478"/>
      <c r="S332" s="533"/>
      <c r="T332" s="476"/>
      <c r="U332" s="564">
        <v>1001</v>
      </c>
      <c r="V332" s="83"/>
      <c r="W332" s="3" t="s">
        <v>194</v>
      </c>
      <c r="X332" s="893" t="s">
        <v>313</v>
      </c>
      <c r="Y332" s="303">
        <v>0</v>
      </c>
      <c r="Z332" s="304">
        <v>0</v>
      </c>
    </row>
    <row r="333" spans="1:26" x14ac:dyDescent="0.2">
      <c r="A333" s="1109"/>
      <c r="B333" s="328">
        <v>45676</v>
      </c>
      <c r="C333" s="432" t="str">
        <f t="shared" si="62"/>
        <v>(日)</v>
      </c>
      <c r="D333" s="531" t="s">
        <v>400</v>
      </c>
      <c r="E333" s="474">
        <v>1.5</v>
      </c>
      <c r="F333" s="475">
        <v>1.3</v>
      </c>
      <c r="G333" s="11"/>
      <c r="H333" s="225"/>
      <c r="I333" s="12"/>
      <c r="J333" s="223"/>
      <c r="K333" s="11"/>
      <c r="L333" s="223"/>
      <c r="M333" s="12"/>
      <c r="N333" s="225"/>
      <c r="O333" s="224"/>
      <c r="P333" s="224"/>
      <c r="Q333" s="532"/>
      <c r="R333" s="478"/>
      <c r="S333" s="533"/>
      <c r="T333" s="476"/>
      <c r="U333" s="564">
        <v>985</v>
      </c>
      <c r="V333" s="83"/>
      <c r="W333" s="3" t="s">
        <v>280</v>
      </c>
      <c r="X333" s="893" t="s">
        <v>313</v>
      </c>
      <c r="Y333" s="140">
        <v>3.9</v>
      </c>
      <c r="Z333" s="229">
        <v>3.96</v>
      </c>
    </row>
    <row r="334" spans="1:26" x14ac:dyDescent="0.2">
      <c r="A334" s="1109"/>
      <c r="B334" s="328">
        <v>45677</v>
      </c>
      <c r="C334" s="432" t="str">
        <f t="shared" si="62"/>
        <v>(月)</v>
      </c>
      <c r="D334" s="531" t="s">
        <v>401</v>
      </c>
      <c r="E334" s="474">
        <v>2.5</v>
      </c>
      <c r="F334" s="475">
        <v>7</v>
      </c>
      <c r="G334" s="11">
        <v>8.6</v>
      </c>
      <c r="H334" s="225">
        <v>8.3000000000000007</v>
      </c>
      <c r="I334" s="12">
        <v>2.9</v>
      </c>
      <c r="J334" s="223">
        <v>2.9</v>
      </c>
      <c r="K334" s="11">
        <v>7.8</v>
      </c>
      <c r="L334" s="223">
        <v>7.8</v>
      </c>
      <c r="M334" s="12">
        <v>23.7</v>
      </c>
      <c r="N334" s="225">
        <v>27</v>
      </c>
      <c r="O334" s="224">
        <v>92</v>
      </c>
      <c r="P334" s="224">
        <v>135.69999999999999</v>
      </c>
      <c r="Q334" s="532">
        <v>24.2</v>
      </c>
      <c r="R334" s="478">
        <v>278</v>
      </c>
      <c r="S334" s="533">
        <v>0.34</v>
      </c>
      <c r="T334" s="476"/>
      <c r="U334" s="564">
        <v>1001</v>
      </c>
      <c r="V334" s="83"/>
      <c r="W334" s="3" t="s">
        <v>195</v>
      </c>
      <c r="X334" s="893" t="s">
        <v>313</v>
      </c>
      <c r="Y334" s="140">
        <v>4.84</v>
      </c>
      <c r="Z334" s="229">
        <v>4.72</v>
      </c>
    </row>
    <row r="335" spans="1:26" x14ac:dyDescent="0.2">
      <c r="A335" s="1109"/>
      <c r="B335" s="328">
        <v>45678</v>
      </c>
      <c r="C335" s="432" t="str">
        <f t="shared" si="62"/>
        <v>(火)</v>
      </c>
      <c r="D335" s="531" t="s">
        <v>400</v>
      </c>
      <c r="E335" s="474">
        <v>0</v>
      </c>
      <c r="F335" s="475">
        <v>7.5</v>
      </c>
      <c r="G335" s="11">
        <v>10.5</v>
      </c>
      <c r="H335" s="225">
        <v>10.8</v>
      </c>
      <c r="I335" s="12">
        <v>11.4</v>
      </c>
      <c r="J335" s="223">
        <v>4.2</v>
      </c>
      <c r="K335" s="11">
        <v>7.8</v>
      </c>
      <c r="L335" s="223">
        <v>7.6</v>
      </c>
      <c r="M335" s="12">
        <v>24.1</v>
      </c>
      <c r="N335" s="225">
        <v>28.1</v>
      </c>
      <c r="O335" s="224">
        <v>78.7</v>
      </c>
      <c r="P335" s="224">
        <v>123.7</v>
      </c>
      <c r="Q335" s="532">
        <v>32</v>
      </c>
      <c r="R335" s="478">
        <v>271</v>
      </c>
      <c r="S335" s="533">
        <v>0.32</v>
      </c>
      <c r="T335" s="476"/>
      <c r="U335" s="564">
        <v>3582</v>
      </c>
      <c r="V335" s="83"/>
      <c r="W335" s="3" t="s">
        <v>196</v>
      </c>
      <c r="X335" s="893" t="s">
        <v>313</v>
      </c>
      <c r="Y335" s="140">
        <v>0.113</v>
      </c>
      <c r="Z335" s="229">
        <v>0.108</v>
      </c>
    </row>
    <row r="336" spans="1:26" x14ac:dyDescent="0.2">
      <c r="A336" s="1109"/>
      <c r="B336" s="328">
        <v>45679</v>
      </c>
      <c r="C336" s="432" t="str">
        <f t="shared" si="62"/>
        <v>(水)</v>
      </c>
      <c r="D336" s="531" t="s">
        <v>400</v>
      </c>
      <c r="E336" s="474">
        <v>0</v>
      </c>
      <c r="F336" s="475">
        <v>6.1</v>
      </c>
      <c r="G336" s="11">
        <v>9.6</v>
      </c>
      <c r="H336" s="225">
        <v>9.9</v>
      </c>
      <c r="I336" s="12">
        <v>4.8</v>
      </c>
      <c r="J336" s="223">
        <v>4.2</v>
      </c>
      <c r="K336" s="11">
        <v>7.8</v>
      </c>
      <c r="L336" s="223">
        <v>7.6</v>
      </c>
      <c r="M336" s="12">
        <v>27.7</v>
      </c>
      <c r="N336" s="225">
        <v>29.5</v>
      </c>
      <c r="O336" s="224">
        <v>84.7</v>
      </c>
      <c r="P336" s="224">
        <v>130.1</v>
      </c>
      <c r="Q336" s="532">
        <v>32.4</v>
      </c>
      <c r="R336" s="478">
        <v>319</v>
      </c>
      <c r="S336" s="533">
        <v>0.38</v>
      </c>
      <c r="T336" s="476"/>
      <c r="U336" s="564">
        <v>2835</v>
      </c>
      <c r="V336" s="83"/>
      <c r="W336" s="3" t="s">
        <v>197</v>
      </c>
      <c r="X336" s="893" t="s">
        <v>313</v>
      </c>
      <c r="Y336" s="138">
        <v>25.8</v>
      </c>
      <c r="Z336" s="228">
        <v>26.4</v>
      </c>
    </row>
    <row r="337" spans="1:26" x14ac:dyDescent="0.2">
      <c r="A337" s="1109"/>
      <c r="B337" s="328">
        <v>45680</v>
      </c>
      <c r="C337" s="432" t="str">
        <f t="shared" si="62"/>
        <v>(木)</v>
      </c>
      <c r="D337" s="531" t="s">
        <v>400</v>
      </c>
      <c r="E337" s="474">
        <v>0</v>
      </c>
      <c r="F337" s="475">
        <v>5.2</v>
      </c>
      <c r="G337" s="11">
        <v>9.1</v>
      </c>
      <c r="H337" s="225">
        <v>9.1</v>
      </c>
      <c r="I337" s="12">
        <v>6.2</v>
      </c>
      <c r="J337" s="223">
        <v>4.3</v>
      </c>
      <c r="K337" s="11">
        <v>7.8</v>
      </c>
      <c r="L337" s="223">
        <v>7.7</v>
      </c>
      <c r="M337" s="12">
        <v>26.3</v>
      </c>
      <c r="N337" s="225">
        <v>24.6</v>
      </c>
      <c r="O337" s="224">
        <v>91.2</v>
      </c>
      <c r="P337" s="224">
        <v>137.69999999999999</v>
      </c>
      <c r="Q337" s="532">
        <v>33.299999999999997</v>
      </c>
      <c r="R337" s="478">
        <v>250</v>
      </c>
      <c r="S337" s="533">
        <v>0.43</v>
      </c>
      <c r="T337" s="476">
        <v>4.8</v>
      </c>
      <c r="U337" s="564">
        <v>2582</v>
      </c>
      <c r="V337" s="83"/>
      <c r="W337" s="3" t="s">
        <v>17</v>
      </c>
      <c r="X337" s="893" t="s">
        <v>313</v>
      </c>
      <c r="Y337" s="138">
        <v>32.6</v>
      </c>
      <c r="Z337" s="228">
        <v>32</v>
      </c>
    </row>
    <row r="338" spans="1:26" x14ac:dyDescent="0.2">
      <c r="A338" s="1109"/>
      <c r="B338" s="328">
        <v>45681</v>
      </c>
      <c r="C338" s="432" t="str">
        <f t="shared" si="62"/>
        <v>(金)</v>
      </c>
      <c r="D338" s="531" t="s">
        <v>400</v>
      </c>
      <c r="E338" s="474">
        <v>0</v>
      </c>
      <c r="F338" s="475">
        <v>5</v>
      </c>
      <c r="G338" s="11">
        <v>9</v>
      </c>
      <c r="H338" s="225">
        <v>9</v>
      </c>
      <c r="I338" s="12">
        <v>4</v>
      </c>
      <c r="J338" s="223">
        <v>3.4</v>
      </c>
      <c r="K338" s="11">
        <v>7.9</v>
      </c>
      <c r="L338" s="223">
        <v>7.6</v>
      </c>
      <c r="M338" s="12">
        <v>26.2</v>
      </c>
      <c r="N338" s="225">
        <v>26.4</v>
      </c>
      <c r="O338" s="224">
        <v>89.7</v>
      </c>
      <c r="P338" s="224">
        <v>135.30000000000001</v>
      </c>
      <c r="Q338" s="532">
        <v>35.6</v>
      </c>
      <c r="R338" s="478">
        <v>255</v>
      </c>
      <c r="S338" s="533">
        <v>0.34</v>
      </c>
      <c r="T338" s="476"/>
      <c r="U338" s="564">
        <v>3256</v>
      </c>
      <c r="V338" s="83"/>
      <c r="W338" s="3" t="s">
        <v>198</v>
      </c>
      <c r="X338" s="893" t="s">
        <v>184</v>
      </c>
      <c r="Y338" s="276">
        <v>7</v>
      </c>
      <c r="Z338" s="288">
        <v>6</v>
      </c>
    </row>
    <row r="339" spans="1:26" x14ac:dyDescent="0.2">
      <c r="A339" s="1109"/>
      <c r="B339" s="328">
        <v>45682</v>
      </c>
      <c r="C339" s="432" t="str">
        <f t="shared" si="62"/>
        <v>(土)</v>
      </c>
      <c r="D339" s="531" t="s">
        <v>401</v>
      </c>
      <c r="E339" s="474">
        <v>2</v>
      </c>
      <c r="F339" s="475">
        <v>4.2</v>
      </c>
      <c r="G339" s="11"/>
      <c r="H339" s="225"/>
      <c r="I339" s="12"/>
      <c r="J339" s="223"/>
      <c r="K339" s="11"/>
      <c r="L339" s="223"/>
      <c r="M339" s="12"/>
      <c r="N339" s="225"/>
      <c r="O339" s="224"/>
      <c r="P339" s="224"/>
      <c r="Q339" s="532"/>
      <c r="R339" s="478"/>
      <c r="S339" s="533"/>
      <c r="T339" s="476"/>
      <c r="U339" s="564">
        <v>1677</v>
      </c>
      <c r="V339" s="83"/>
      <c r="W339" s="3" t="s">
        <v>199</v>
      </c>
      <c r="X339" s="893" t="s">
        <v>313</v>
      </c>
      <c r="Y339" s="276">
        <v>5</v>
      </c>
      <c r="Z339" s="288">
        <v>3</v>
      </c>
    </row>
    <row r="340" spans="1:26" x14ac:dyDescent="0.2">
      <c r="A340" s="1109"/>
      <c r="B340" s="328">
        <v>45683</v>
      </c>
      <c r="C340" s="432" t="str">
        <f t="shared" si="62"/>
        <v>(日)</v>
      </c>
      <c r="D340" s="531" t="s">
        <v>400</v>
      </c>
      <c r="E340" s="474">
        <v>0</v>
      </c>
      <c r="F340" s="475">
        <v>4.4000000000000004</v>
      </c>
      <c r="G340" s="11"/>
      <c r="H340" s="225"/>
      <c r="I340" s="12"/>
      <c r="J340" s="223"/>
      <c r="K340" s="11"/>
      <c r="L340" s="223"/>
      <c r="M340" s="12"/>
      <c r="N340" s="225"/>
      <c r="O340" s="224"/>
      <c r="P340" s="224"/>
      <c r="Q340" s="532"/>
      <c r="R340" s="478"/>
      <c r="S340" s="533"/>
      <c r="T340" s="476"/>
      <c r="U340" s="564">
        <v>993</v>
      </c>
      <c r="V340" s="83"/>
      <c r="W340" s="3"/>
      <c r="X340" s="893"/>
      <c r="Y340" s="290"/>
      <c r="Z340" s="289"/>
    </row>
    <row r="341" spans="1:26" x14ac:dyDescent="0.2">
      <c r="A341" s="1109"/>
      <c r="B341" s="328">
        <v>45684</v>
      </c>
      <c r="C341" s="432" t="str">
        <f t="shared" si="62"/>
        <v>(月)</v>
      </c>
      <c r="D341" s="531" t="s">
        <v>400</v>
      </c>
      <c r="E341" s="474">
        <v>0</v>
      </c>
      <c r="F341" s="475">
        <v>4.7</v>
      </c>
      <c r="G341" s="11">
        <v>7.7</v>
      </c>
      <c r="H341" s="225">
        <v>7.8</v>
      </c>
      <c r="I341" s="12">
        <v>4.2</v>
      </c>
      <c r="J341" s="223">
        <v>3.1</v>
      </c>
      <c r="K341" s="11">
        <v>7.9</v>
      </c>
      <c r="L341" s="223">
        <v>7.8</v>
      </c>
      <c r="M341" s="12">
        <v>23.4</v>
      </c>
      <c r="N341" s="225">
        <v>25.4</v>
      </c>
      <c r="O341" s="224">
        <v>90</v>
      </c>
      <c r="P341" s="224">
        <v>133.1</v>
      </c>
      <c r="Q341" s="532">
        <v>24.3</v>
      </c>
      <c r="R341" s="478">
        <v>307</v>
      </c>
      <c r="S341" s="533">
        <v>0.33</v>
      </c>
      <c r="T341" s="476"/>
      <c r="U341" s="564">
        <v>995</v>
      </c>
      <c r="V341" s="83"/>
      <c r="W341" s="3"/>
      <c r="X341" s="893"/>
      <c r="Y341" s="290"/>
      <c r="Z341" s="289"/>
    </row>
    <row r="342" spans="1:26" ht="13.5" customHeight="1" x14ac:dyDescent="0.2">
      <c r="A342" s="1109"/>
      <c r="B342" s="328">
        <v>45685</v>
      </c>
      <c r="C342" s="432" t="str">
        <f t="shared" si="62"/>
        <v>(火)</v>
      </c>
      <c r="D342" s="549" t="s">
        <v>400</v>
      </c>
      <c r="E342" s="197">
        <v>0</v>
      </c>
      <c r="F342" s="550">
        <v>6.7</v>
      </c>
      <c r="G342" s="121">
        <v>9</v>
      </c>
      <c r="H342" s="551">
        <v>8.8000000000000007</v>
      </c>
      <c r="I342" s="552">
        <v>4.5999999999999996</v>
      </c>
      <c r="J342" s="553">
        <v>3.5</v>
      </c>
      <c r="K342" s="121">
        <v>7.9</v>
      </c>
      <c r="L342" s="553">
        <v>7.8</v>
      </c>
      <c r="M342" s="552">
        <v>24.3</v>
      </c>
      <c r="N342" s="551">
        <v>23.9</v>
      </c>
      <c r="O342" s="556">
        <v>92.2</v>
      </c>
      <c r="P342" s="556">
        <v>133.9</v>
      </c>
      <c r="Q342" s="557">
        <v>24</v>
      </c>
      <c r="R342" s="558">
        <v>239</v>
      </c>
      <c r="S342" s="559">
        <v>0.35</v>
      </c>
      <c r="T342" s="743"/>
      <c r="U342" s="738">
        <v>998</v>
      </c>
      <c r="V342" s="83"/>
      <c r="W342" s="291"/>
      <c r="X342" s="344"/>
      <c r="Y342" s="293"/>
      <c r="Z342" s="292"/>
    </row>
    <row r="343" spans="1:26" x14ac:dyDescent="0.2">
      <c r="A343" s="1109"/>
      <c r="B343" s="328">
        <v>45686</v>
      </c>
      <c r="C343" s="432" t="str">
        <f t="shared" si="62"/>
        <v>(水)</v>
      </c>
      <c r="D343" s="531" t="s">
        <v>400</v>
      </c>
      <c r="E343" s="474">
        <v>0</v>
      </c>
      <c r="F343" s="475">
        <v>8.3000000000000007</v>
      </c>
      <c r="G343" s="11">
        <v>9.3000000000000007</v>
      </c>
      <c r="H343" s="225">
        <v>9.6</v>
      </c>
      <c r="I343" s="12">
        <v>4.7</v>
      </c>
      <c r="J343" s="223">
        <v>4.4000000000000004</v>
      </c>
      <c r="K343" s="11">
        <v>7.9</v>
      </c>
      <c r="L343" s="223">
        <v>7.9</v>
      </c>
      <c r="M343" s="12">
        <v>24.1</v>
      </c>
      <c r="N343" s="225">
        <v>23.5</v>
      </c>
      <c r="O343" s="224">
        <v>91.3</v>
      </c>
      <c r="P343" s="224">
        <v>134.5</v>
      </c>
      <c r="Q343" s="532">
        <v>23.3</v>
      </c>
      <c r="R343" s="478">
        <v>233</v>
      </c>
      <c r="S343" s="533">
        <v>0.38</v>
      </c>
      <c r="T343" s="476"/>
      <c r="U343" s="564">
        <v>1261</v>
      </c>
      <c r="V343" s="83"/>
      <c r="W343" s="9" t="s">
        <v>23</v>
      </c>
      <c r="X343" s="82" t="s">
        <v>24</v>
      </c>
      <c r="Y343" s="1" t="s">
        <v>24</v>
      </c>
      <c r="Z343" s="333" t="s">
        <v>24</v>
      </c>
    </row>
    <row r="344" spans="1:26" x14ac:dyDescent="0.2">
      <c r="A344" s="1109"/>
      <c r="B344" s="328">
        <v>45687</v>
      </c>
      <c r="C344" s="432" t="str">
        <f t="shared" si="62"/>
        <v>(木)</v>
      </c>
      <c r="D344" s="531" t="s">
        <v>400</v>
      </c>
      <c r="E344" s="474">
        <v>0</v>
      </c>
      <c r="F344" s="475">
        <v>4.5</v>
      </c>
      <c r="G344" s="11">
        <v>8.1</v>
      </c>
      <c r="H344" s="225">
        <v>8.3000000000000007</v>
      </c>
      <c r="I344" s="12">
        <v>3.6</v>
      </c>
      <c r="J344" s="223">
        <v>3.7</v>
      </c>
      <c r="K344" s="11">
        <v>8</v>
      </c>
      <c r="L344" s="223">
        <v>7.8</v>
      </c>
      <c r="M344" s="12">
        <v>23.8</v>
      </c>
      <c r="N344" s="225">
        <v>23.2</v>
      </c>
      <c r="O344" s="224">
        <v>91.5</v>
      </c>
      <c r="P344" s="224">
        <v>134.30000000000001</v>
      </c>
      <c r="Q344" s="532">
        <v>23.1</v>
      </c>
      <c r="R344" s="478">
        <v>235</v>
      </c>
      <c r="S344" s="533">
        <v>0.35</v>
      </c>
      <c r="T344" s="476">
        <v>4.79</v>
      </c>
      <c r="U344" s="564">
        <v>1094</v>
      </c>
      <c r="V344" s="83"/>
      <c r="W344" s="719" t="s">
        <v>303</v>
      </c>
      <c r="X344" s="720"/>
      <c r="Y344" s="720"/>
      <c r="Z344" s="721"/>
    </row>
    <row r="345" spans="1:26" x14ac:dyDescent="0.2">
      <c r="A345" s="1109"/>
      <c r="B345" s="328">
        <v>45688</v>
      </c>
      <c r="C345" s="432" t="str">
        <f t="shared" si="62"/>
        <v>(金)</v>
      </c>
      <c r="D345" s="473" t="s">
        <v>400</v>
      </c>
      <c r="E345" s="474">
        <v>0</v>
      </c>
      <c r="F345" s="475">
        <v>6.2</v>
      </c>
      <c r="G345" s="11">
        <v>7.6</v>
      </c>
      <c r="H345" s="223">
        <v>7.6</v>
      </c>
      <c r="I345" s="12">
        <v>4.2</v>
      </c>
      <c r="J345" s="225">
        <v>3.7</v>
      </c>
      <c r="K345" s="11">
        <v>8</v>
      </c>
      <c r="L345" s="223">
        <v>8</v>
      </c>
      <c r="M345" s="12">
        <v>24.2</v>
      </c>
      <c r="N345" s="225">
        <v>24.2</v>
      </c>
      <c r="O345" s="224">
        <v>91</v>
      </c>
      <c r="P345" s="224">
        <v>136.1</v>
      </c>
      <c r="Q345" s="532">
        <v>25.9</v>
      </c>
      <c r="R345" s="478">
        <v>278</v>
      </c>
      <c r="S345" s="533">
        <v>0.36</v>
      </c>
      <c r="T345" s="476"/>
      <c r="U345" s="739">
        <v>991</v>
      </c>
      <c r="V345" s="83"/>
      <c r="W345" s="960"/>
      <c r="X345" s="892"/>
      <c r="Y345" s="723"/>
      <c r="Z345" s="724"/>
    </row>
    <row r="346" spans="1:26" x14ac:dyDescent="0.2">
      <c r="A346" s="1109"/>
      <c r="B346" s="1043" t="s">
        <v>239</v>
      </c>
      <c r="C346" s="1043"/>
      <c r="D346" s="479"/>
      <c r="E346" s="464">
        <f>MAX(E315:E345)</f>
        <v>8.5</v>
      </c>
      <c r="F346" s="480">
        <f t="shared" ref="F346:U346" si="63">IF(COUNT(F315:F345)=0,"",MAX(F315:F345))</f>
        <v>8.3000000000000007</v>
      </c>
      <c r="G346" s="10">
        <f t="shared" si="63"/>
        <v>10.5</v>
      </c>
      <c r="H346" s="222">
        <f t="shared" si="63"/>
        <v>10.8</v>
      </c>
      <c r="I346" s="466">
        <f t="shared" si="63"/>
        <v>11.4</v>
      </c>
      <c r="J346" s="467">
        <f t="shared" si="63"/>
        <v>5.2</v>
      </c>
      <c r="K346" s="10">
        <f t="shared" si="63"/>
        <v>8</v>
      </c>
      <c r="L346" s="222">
        <f t="shared" si="63"/>
        <v>8</v>
      </c>
      <c r="M346" s="466">
        <f t="shared" si="63"/>
        <v>27.7</v>
      </c>
      <c r="N346" s="467">
        <f t="shared" si="63"/>
        <v>29.5</v>
      </c>
      <c r="O346" s="468">
        <f t="shared" si="63"/>
        <v>92.2</v>
      </c>
      <c r="P346" s="468">
        <f t="shared" si="63"/>
        <v>138.1</v>
      </c>
      <c r="Q346" s="518">
        <f t="shared" si="63"/>
        <v>35.6</v>
      </c>
      <c r="R346" s="484">
        <f t="shared" si="63"/>
        <v>321</v>
      </c>
      <c r="S346" s="485">
        <f t="shared" si="63"/>
        <v>0.45</v>
      </c>
      <c r="T346" s="485">
        <f t="shared" ref="T346" si="64">IF(COUNT(T315:T345)=0,"",MAX(T315:T345))</f>
        <v>4.8</v>
      </c>
      <c r="U346" s="486">
        <f t="shared" si="63"/>
        <v>3582</v>
      </c>
      <c r="V346" s="83"/>
      <c r="W346" s="722"/>
      <c r="X346" s="892"/>
      <c r="Y346" s="723"/>
      <c r="Z346" s="724"/>
    </row>
    <row r="347" spans="1:26" x14ac:dyDescent="0.2">
      <c r="A347" s="1109"/>
      <c r="B347" s="1044" t="s">
        <v>240</v>
      </c>
      <c r="C347" s="1044"/>
      <c r="D347" s="233"/>
      <c r="E347" s="234"/>
      <c r="F347" s="487">
        <f t="shared" ref="F347:S347" si="65">IF(COUNT(F315:F345)=0,"",MIN(F315:F345))</f>
        <v>1.3</v>
      </c>
      <c r="G347" s="11">
        <f t="shared" si="65"/>
        <v>7.3</v>
      </c>
      <c r="H347" s="223">
        <f t="shared" si="65"/>
        <v>7.3</v>
      </c>
      <c r="I347" s="12">
        <f t="shared" si="65"/>
        <v>2.4</v>
      </c>
      <c r="J347" s="225">
        <f t="shared" si="65"/>
        <v>2.4</v>
      </c>
      <c r="K347" s="11">
        <f t="shared" si="65"/>
        <v>7.7</v>
      </c>
      <c r="L347" s="223">
        <f t="shared" si="65"/>
        <v>7.5</v>
      </c>
      <c r="M347" s="12">
        <f t="shared" si="65"/>
        <v>21.8</v>
      </c>
      <c r="N347" s="225">
        <f t="shared" si="65"/>
        <v>23</v>
      </c>
      <c r="O347" s="224">
        <f t="shared" si="65"/>
        <v>78.7</v>
      </c>
      <c r="P347" s="224">
        <f t="shared" si="65"/>
        <v>123.3</v>
      </c>
      <c r="Q347" s="490">
        <f t="shared" si="65"/>
        <v>22.5</v>
      </c>
      <c r="R347" s="491">
        <f t="shared" si="65"/>
        <v>233</v>
      </c>
      <c r="S347" s="492">
        <f t="shared" si="65"/>
        <v>0.3</v>
      </c>
      <c r="T347" s="492">
        <f t="shared" ref="T347" si="66">IF(COUNT(T315:T345)=0,"",MIN(T315:T345))</f>
        <v>4.72</v>
      </c>
      <c r="U347" s="493"/>
      <c r="V347" s="83"/>
      <c r="W347" s="722"/>
      <c r="X347" s="892"/>
      <c r="Y347" s="723"/>
      <c r="Z347" s="724"/>
    </row>
    <row r="348" spans="1:26" x14ac:dyDescent="0.2">
      <c r="A348" s="1109"/>
      <c r="B348" s="1044" t="s">
        <v>241</v>
      </c>
      <c r="C348" s="1044"/>
      <c r="D348" s="416"/>
      <c r="E348" s="235"/>
      <c r="F348" s="494">
        <f t="shared" ref="F348:S348" si="67">IF(COUNT(F315:F345)=0,"",AVERAGE(F315:F345))</f>
        <v>4.7290322580645157</v>
      </c>
      <c r="G348" s="309">
        <f t="shared" si="67"/>
        <v>8.5157894736842099</v>
      </c>
      <c r="H348" s="510">
        <f t="shared" si="67"/>
        <v>8.5</v>
      </c>
      <c r="I348" s="511">
        <f t="shared" si="67"/>
        <v>4.44157894736842</v>
      </c>
      <c r="J348" s="512">
        <f t="shared" si="67"/>
        <v>3.5052631578947371</v>
      </c>
      <c r="K348" s="309">
        <f t="shared" si="67"/>
        <v>7.8736842105263154</v>
      </c>
      <c r="L348" s="510">
        <f t="shared" si="67"/>
        <v>7.7736842105263149</v>
      </c>
      <c r="M348" s="511">
        <f t="shared" si="67"/>
        <v>24.342105263157894</v>
      </c>
      <c r="N348" s="512">
        <f t="shared" si="67"/>
        <v>25.431578947368418</v>
      </c>
      <c r="O348" s="513">
        <f t="shared" si="67"/>
        <v>89.378947368421052</v>
      </c>
      <c r="P348" s="513">
        <f t="shared" si="67"/>
        <v>133.57368421052632</v>
      </c>
      <c r="Q348" s="520">
        <f t="shared" si="67"/>
        <v>27.394736842105271</v>
      </c>
      <c r="R348" s="521">
        <f t="shared" si="67"/>
        <v>279.94736842105266</v>
      </c>
      <c r="S348" s="522">
        <f t="shared" si="67"/>
        <v>0.36210526315789471</v>
      </c>
      <c r="T348" s="522">
        <f t="shared" ref="T348" si="68">IF(COUNT(T315:T345)=0,"",AVERAGE(T315:T345))</f>
        <v>4.7649999999999997</v>
      </c>
      <c r="U348" s="523"/>
      <c r="V348" s="83"/>
      <c r="W348" s="722"/>
      <c r="X348" s="892"/>
      <c r="Y348" s="723"/>
      <c r="Z348" s="724"/>
    </row>
    <row r="349" spans="1:26" x14ac:dyDescent="0.2">
      <c r="A349" s="1110"/>
      <c r="B349" s="1045" t="s">
        <v>242</v>
      </c>
      <c r="C349" s="1045"/>
      <c r="D349" s="394"/>
      <c r="E349" s="497">
        <f>SUM(E315:E345)</f>
        <v>14.5</v>
      </c>
      <c r="F349" s="236"/>
      <c r="G349" s="236"/>
      <c r="H349" s="388"/>
      <c r="I349" s="236"/>
      <c r="J349" s="388"/>
      <c r="K349" s="499"/>
      <c r="L349" s="500"/>
      <c r="M349" s="524"/>
      <c r="N349" s="525"/>
      <c r="O349" s="526"/>
      <c r="P349" s="526"/>
      <c r="Q349" s="527"/>
      <c r="R349" s="238"/>
      <c r="S349" s="239"/>
      <c r="T349" s="741"/>
      <c r="U349" s="734">
        <f>SUM(U315:U345)</f>
        <v>42471</v>
      </c>
      <c r="V349" s="83"/>
      <c r="W349" s="588"/>
      <c r="X349" s="895"/>
      <c r="Y349" s="593"/>
      <c r="Z349" s="594"/>
    </row>
    <row r="350" spans="1:26" x14ac:dyDescent="0.2">
      <c r="A350" s="1103" t="s">
        <v>251</v>
      </c>
      <c r="B350" s="327">
        <v>45689</v>
      </c>
      <c r="C350" s="431" t="str">
        <f>IF(B350="","",IF(WEEKDAY(B350)=1,"(日)",IF(WEEKDAY(B350)=2,"(月)",IF(WEEKDAY(B350)=3,"(火)",IF(WEEKDAY(B350)=4,"(水)",IF(WEEKDAY(B350)=5,"(木)",IF(WEEKDAY(B350)=6,"(金)","(土)")))))))</f>
        <v>(土)</v>
      </c>
      <c r="D350" s="529" t="s">
        <v>400</v>
      </c>
      <c r="E350" s="464">
        <v>0</v>
      </c>
      <c r="F350" s="465">
        <v>4.3</v>
      </c>
      <c r="G350" s="10"/>
      <c r="H350" s="560"/>
      <c r="I350" s="466"/>
      <c r="J350" s="480"/>
      <c r="K350" s="10"/>
      <c r="L350" s="480"/>
      <c r="M350" s="466"/>
      <c r="N350" s="560"/>
      <c r="O350" s="546"/>
      <c r="P350" s="546"/>
      <c r="Q350" s="483"/>
      <c r="R350" s="472"/>
      <c r="S350" s="530"/>
      <c r="T350" s="530"/>
      <c r="U350" s="731">
        <v>948</v>
      </c>
      <c r="V350" s="83"/>
      <c r="W350" s="338" t="s">
        <v>286</v>
      </c>
      <c r="X350" s="354"/>
      <c r="Y350" s="340">
        <v>45694</v>
      </c>
      <c r="Z350" s="349"/>
    </row>
    <row r="351" spans="1:26" x14ac:dyDescent="0.2">
      <c r="A351" s="1104"/>
      <c r="B351" s="389">
        <v>45690</v>
      </c>
      <c r="C351" s="432" t="str">
        <f t="shared" ref="C351:C377" si="69">IF(B351="","",IF(WEEKDAY(B351)=1,"(日)",IF(WEEKDAY(B351)=2,"(月)",IF(WEEKDAY(B351)=3,"(火)",IF(WEEKDAY(B351)=4,"(水)",IF(WEEKDAY(B351)=5,"(木)",IF(WEEKDAY(B351)=6,"(金)","(土)")))))))</f>
        <v>(日)</v>
      </c>
      <c r="D351" s="531" t="s">
        <v>402</v>
      </c>
      <c r="E351" s="474">
        <v>7.5</v>
      </c>
      <c r="F351" s="475">
        <v>4.0999999999999996</v>
      </c>
      <c r="G351" s="11"/>
      <c r="H351" s="244"/>
      <c r="I351" s="12"/>
      <c r="J351" s="487"/>
      <c r="K351" s="11"/>
      <c r="L351" s="487"/>
      <c r="M351" s="12"/>
      <c r="N351" s="244"/>
      <c r="O351" s="243"/>
      <c r="P351" s="243"/>
      <c r="Q351" s="561"/>
      <c r="R351" s="478"/>
      <c r="S351" s="533"/>
      <c r="T351" s="533"/>
      <c r="U351" s="564">
        <v>935</v>
      </c>
      <c r="V351" s="83"/>
      <c r="W351" s="343" t="s">
        <v>2</v>
      </c>
      <c r="X351" s="344" t="s">
        <v>305</v>
      </c>
      <c r="Y351" s="370">
        <v>5</v>
      </c>
      <c r="Z351" s="348"/>
    </row>
    <row r="352" spans="1:26" x14ac:dyDescent="0.2">
      <c r="A352" s="1104"/>
      <c r="B352" s="389">
        <v>45691</v>
      </c>
      <c r="C352" s="432" t="str">
        <f t="shared" si="69"/>
        <v>(月)</v>
      </c>
      <c r="D352" s="531" t="s">
        <v>401</v>
      </c>
      <c r="E352" s="474">
        <v>0</v>
      </c>
      <c r="F352" s="475">
        <v>5.0999999999999996</v>
      </c>
      <c r="G352" s="11">
        <v>8.6</v>
      </c>
      <c r="H352" s="244">
        <v>8.6</v>
      </c>
      <c r="I352" s="12">
        <v>5.5</v>
      </c>
      <c r="J352" s="487">
        <v>5.0999999999999996</v>
      </c>
      <c r="K352" s="11">
        <v>7.7</v>
      </c>
      <c r="L352" s="487">
        <v>7.8</v>
      </c>
      <c r="M352" s="12">
        <v>22.3</v>
      </c>
      <c r="N352" s="225">
        <v>21.7</v>
      </c>
      <c r="O352" s="243">
        <v>84.1</v>
      </c>
      <c r="P352" s="243">
        <v>120.3</v>
      </c>
      <c r="Q352" s="561">
        <v>25.2</v>
      </c>
      <c r="R352" s="478">
        <v>264</v>
      </c>
      <c r="S352" s="533">
        <v>0.36</v>
      </c>
      <c r="T352" s="533"/>
      <c r="U352" s="564">
        <v>939</v>
      </c>
      <c r="V352" s="83"/>
      <c r="W352" s="4" t="s">
        <v>19</v>
      </c>
      <c r="X352" s="5" t="s">
        <v>20</v>
      </c>
      <c r="Y352" s="350" t="s">
        <v>21</v>
      </c>
      <c r="Z352" s="5" t="s">
        <v>22</v>
      </c>
    </row>
    <row r="353" spans="1:26" x14ac:dyDescent="0.2">
      <c r="A353" s="1104"/>
      <c r="B353" s="389">
        <v>45692</v>
      </c>
      <c r="C353" s="432" t="str">
        <f t="shared" si="69"/>
        <v>(火)</v>
      </c>
      <c r="D353" s="531" t="s">
        <v>400</v>
      </c>
      <c r="E353" s="474">
        <v>0</v>
      </c>
      <c r="F353" s="475">
        <v>6.4</v>
      </c>
      <c r="G353" s="11">
        <v>9.1</v>
      </c>
      <c r="H353" s="225">
        <v>9.1</v>
      </c>
      <c r="I353" s="12">
        <v>3.9</v>
      </c>
      <c r="J353" s="487">
        <v>3.8</v>
      </c>
      <c r="K353" s="11">
        <v>7.8</v>
      </c>
      <c r="L353" s="487">
        <v>7.8</v>
      </c>
      <c r="M353" s="12">
        <v>23.3</v>
      </c>
      <c r="N353" s="225">
        <v>23.7</v>
      </c>
      <c r="O353" s="224">
        <v>87.7</v>
      </c>
      <c r="P353" s="243">
        <v>132.30000000000001</v>
      </c>
      <c r="Q353" s="561">
        <v>24.6</v>
      </c>
      <c r="R353" s="478">
        <v>258</v>
      </c>
      <c r="S353" s="533">
        <v>0.33</v>
      </c>
      <c r="T353" s="476"/>
      <c r="U353" s="564">
        <v>948</v>
      </c>
      <c r="V353" s="83"/>
      <c r="W353" s="2" t="s">
        <v>182</v>
      </c>
      <c r="X353" s="396" t="s">
        <v>11</v>
      </c>
      <c r="Y353" s="351">
        <v>6.8</v>
      </c>
      <c r="Z353" s="222">
        <v>7.1</v>
      </c>
    </row>
    <row r="354" spans="1:26" x14ac:dyDescent="0.2">
      <c r="A354" s="1104"/>
      <c r="B354" s="389">
        <v>45693</v>
      </c>
      <c r="C354" s="432" t="str">
        <f t="shared" si="69"/>
        <v>(水)</v>
      </c>
      <c r="D354" s="531" t="s">
        <v>400</v>
      </c>
      <c r="E354" s="474">
        <v>0</v>
      </c>
      <c r="F354" s="475">
        <v>4</v>
      </c>
      <c r="G354" s="11">
        <v>8.5</v>
      </c>
      <c r="H354" s="225">
        <v>8.5</v>
      </c>
      <c r="I354" s="12">
        <v>3.6</v>
      </c>
      <c r="J354" s="223">
        <v>4.5999999999999996</v>
      </c>
      <c r="K354" s="11">
        <v>7.8</v>
      </c>
      <c r="L354" s="223">
        <v>7.8</v>
      </c>
      <c r="M354" s="12">
        <v>25.7</v>
      </c>
      <c r="N354" s="225">
        <v>24.2</v>
      </c>
      <c r="O354" s="224">
        <v>91.2</v>
      </c>
      <c r="P354" s="224">
        <v>138.30000000000001</v>
      </c>
      <c r="Q354" s="561">
        <v>30.5</v>
      </c>
      <c r="R354" s="478">
        <v>280</v>
      </c>
      <c r="S354" s="533">
        <v>0.33</v>
      </c>
      <c r="T354" s="476"/>
      <c r="U354" s="564">
        <v>954</v>
      </c>
      <c r="V354" s="83"/>
      <c r="W354" s="3" t="s">
        <v>183</v>
      </c>
      <c r="X354" s="893" t="s">
        <v>184</v>
      </c>
      <c r="Y354" s="352">
        <v>3.2</v>
      </c>
      <c r="Z354" s="223">
        <v>3.7</v>
      </c>
    </row>
    <row r="355" spans="1:26" x14ac:dyDescent="0.2">
      <c r="A355" s="1104"/>
      <c r="B355" s="389">
        <v>45694</v>
      </c>
      <c r="C355" s="432" t="str">
        <f t="shared" si="69"/>
        <v>(木)</v>
      </c>
      <c r="D355" s="531" t="s">
        <v>400</v>
      </c>
      <c r="E355" s="474">
        <v>0</v>
      </c>
      <c r="F355" s="475">
        <v>5</v>
      </c>
      <c r="G355" s="11">
        <v>6.8</v>
      </c>
      <c r="H355" s="225">
        <v>7.1</v>
      </c>
      <c r="I355" s="12">
        <v>3.2</v>
      </c>
      <c r="J355" s="223">
        <v>3.7</v>
      </c>
      <c r="K355" s="11">
        <v>8</v>
      </c>
      <c r="L355" s="223">
        <v>7.8</v>
      </c>
      <c r="M355" s="12">
        <v>24.8</v>
      </c>
      <c r="N355" s="225">
        <v>24.6</v>
      </c>
      <c r="O355" s="224">
        <v>92.7</v>
      </c>
      <c r="P355" s="224">
        <v>137.30000000000001</v>
      </c>
      <c r="Q355" s="561">
        <v>32</v>
      </c>
      <c r="R355" s="478">
        <v>286</v>
      </c>
      <c r="S355" s="533">
        <v>0.33</v>
      </c>
      <c r="T355" s="476">
        <v>4.71</v>
      </c>
      <c r="U355" s="564">
        <v>974</v>
      </c>
      <c r="V355" s="83"/>
      <c r="W355" s="3" t="s">
        <v>12</v>
      </c>
      <c r="X355" s="893"/>
      <c r="Y355" s="352">
        <v>8</v>
      </c>
      <c r="Z355" s="223">
        <v>7.8</v>
      </c>
    </row>
    <row r="356" spans="1:26" x14ac:dyDescent="0.2">
      <c r="A356" s="1104"/>
      <c r="B356" s="389">
        <v>45695</v>
      </c>
      <c r="C356" s="432" t="str">
        <f t="shared" si="69"/>
        <v>(金)</v>
      </c>
      <c r="D356" s="531" t="s">
        <v>400</v>
      </c>
      <c r="E356" s="474">
        <v>0</v>
      </c>
      <c r="F356" s="475">
        <v>4.4000000000000004</v>
      </c>
      <c r="G356" s="11">
        <v>7.4</v>
      </c>
      <c r="H356" s="225">
        <v>7.3</v>
      </c>
      <c r="I356" s="12">
        <v>3</v>
      </c>
      <c r="J356" s="223">
        <v>3.6</v>
      </c>
      <c r="K356" s="11">
        <v>8</v>
      </c>
      <c r="L356" s="223">
        <v>7.9</v>
      </c>
      <c r="M356" s="12">
        <v>24.4</v>
      </c>
      <c r="N356" s="225">
        <v>24.9</v>
      </c>
      <c r="O356" s="224">
        <v>93.2</v>
      </c>
      <c r="P356" s="224">
        <v>137.1</v>
      </c>
      <c r="Q356" s="532">
        <v>34.700000000000003</v>
      </c>
      <c r="R356" s="478">
        <v>281</v>
      </c>
      <c r="S356" s="533">
        <v>0.35</v>
      </c>
      <c r="T356" s="476"/>
      <c r="U356" s="564">
        <v>1464</v>
      </c>
      <c r="V356" s="83"/>
      <c r="W356" s="3" t="s">
        <v>185</v>
      </c>
      <c r="X356" s="893" t="s">
        <v>13</v>
      </c>
      <c r="Y356" s="352">
        <v>24.8</v>
      </c>
      <c r="Z356" s="223">
        <v>24.6</v>
      </c>
    </row>
    <row r="357" spans="1:26" x14ac:dyDescent="0.2">
      <c r="A357" s="1104"/>
      <c r="B357" s="389">
        <v>45696</v>
      </c>
      <c r="C357" s="432" t="str">
        <f t="shared" si="69"/>
        <v>(土)</v>
      </c>
      <c r="D357" s="531" t="s">
        <v>400</v>
      </c>
      <c r="E357" s="474">
        <v>0</v>
      </c>
      <c r="F357" s="475">
        <v>3.4</v>
      </c>
      <c r="G357" s="11"/>
      <c r="H357" s="225"/>
      <c r="I357" s="12"/>
      <c r="J357" s="223"/>
      <c r="K357" s="11"/>
      <c r="L357" s="223"/>
      <c r="M357" s="12"/>
      <c r="N357" s="225"/>
      <c r="O357" s="224"/>
      <c r="P357" s="224"/>
      <c r="Q357" s="532"/>
      <c r="R357" s="478"/>
      <c r="S357" s="533"/>
      <c r="T357" s="476"/>
      <c r="U357" s="564">
        <v>1026</v>
      </c>
      <c r="V357" s="83"/>
      <c r="W357" s="3" t="s">
        <v>186</v>
      </c>
      <c r="X357" s="893" t="s">
        <v>313</v>
      </c>
      <c r="Y357" s="353">
        <v>93.7</v>
      </c>
      <c r="Z357" s="224">
        <v>92.7</v>
      </c>
    </row>
    <row r="358" spans="1:26" x14ac:dyDescent="0.2">
      <c r="A358" s="1104"/>
      <c r="B358" s="389">
        <v>45697</v>
      </c>
      <c r="C358" s="432" t="str">
        <f t="shared" si="69"/>
        <v>(日)</v>
      </c>
      <c r="D358" s="531" t="s">
        <v>400</v>
      </c>
      <c r="E358" s="474">
        <v>0</v>
      </c>
      <c r="F358" s="475">
        <v>5.7</v>
      </c>
      <c r="G358" s="11"/>
      <c r="H358" s="225"/>
      <c r="I358" s="12"/>
      <c r="J358" s="223"/>
      <c r="K358" s="11"/>
      <c r="L358" s="223"/>
      <c r="M358" s="12"/>
      <c r="N358" s="225"/>
      <c r="O358" s="224"/>
      <c r="P358" s="224"/>
      <c r="Q358" s="532"/>
      <c r="R358" s="478"/>
      <c r="S358" s="533"/>
      <c r="T358" s="476"/>
      <c r="U358" s="564">
        <v>969</v>
      </c>
      <c r="V358" s="83"/>
      <c r="W358" s="3" t="s">
        <v>187</v>
      </c>
      <c r="X358" s="893" t="s">
        <v>313</v>
      </c>
      <c r="Y358" s="353">
        <v>139.69999999999999</v>
      </c>
      <c r="Z358" s="224">
        <v>137.30000000000001</v>
      </c>
    </row>
    <row r="359" spans="1:26" x14ac:dyDescent="0.2">
      <c r="A359" s="1104"/>
      <c r="B359" s="389">
        <v>45698</v>
      </c>
      <c r="C359" s="432" t="str">
        <f t="shared" si="69"/>
        <v>(月)</v>
      </c>
      <c r="D359" s="531" t="s">
        <v>400</v>
      </c>
      <c r="E359" s="474">
        <v>0</v>
      </c>
      <c r="F359" s="475">
        <v>3.2</v>
      </c>
      <c r="G359" s="11">
        <v>7.1</v>
      </c>
      <c r="H359" s="225">
        <v>7</v>
      </c>
      <c r="I359" s="12">
        <v>2.6</v>
      </c>
      <c r="J359" s="223">
        <v>3.2</v>
      </c>
      <c r="K359" s="11">
        <v>8</v>
      </c>
      <c r="L359" s="223">
        <v>7.8</v>
      </c>
      <c r="M359" s="12">
        <v>22.8</v>
      </c>
      <c r="N359" s="225">
        <v>26.4</v>
      </c>
      <c r="O359" s="224">
        <v>91</v>
      </c>
      <c r="P359" s="224">
        <v>132.9</v>
      </c>
      <c r="Q359" s="532">
        <v>24</v>
      </c>
      <c r="R359" s="478">
        <v>275</v>
      </c>
      <c r="S359" s="533">
        <v>0.37</v>
      </c>
      <c r="T359" s="476"/>
      <c r="U359" s="564">
        <v>974</v>
      </c>
      <c r="V359" s="83"/>
      <c r="W359" s="3" t="s">
        <v>188</v>
      </c>
      <c r="X359" s="893" t="s">
        <v>313</v>
      </c>
      <c r="Y359" s="353">
        <v>90</v>
      </c>
      <c r="Z359" s="224">
        <v>87.6</v>
      </c>
    </row>
    <row r="360" spans="1:26" x14ac:dyDescent="0.2">
      <c r="A360" s="1104"/>
      <c r="B360" s="389">
        <v>45699</v>
      </c>
      <c r="C360" s="432" t="str">
        <f t="shared" si="69"/>
        <v>(火)</v>
      </c>
      <c r="D360" s="531" t="s">
        <v>400</v>
      </c>
      <c r="E360" s="474">
        <v>0</v>
      </c>
      <c r="F360" s="475">
        <v>3.9</v>
      </c>
      <c r="G360" s="11"/>
      <c r="H360" s="225"/>
      <c r="I360" s="12"/>
      <c r="J360" s="223"/>
      <c r="K360" s="11"/>
      <c r="L360" s="223"/>
      <c r="M360" s="12"/>
      <c r="N360" s="225"/>
      <c r="O360" s="224"/>
      <c r="P360" s="224"/>
      <c r="Q360" s="532"/>
      <c r="R360" s="478"/>
      <c r="S360" s="533"/>
      <c r="T360" s="476"/>
      <c r="U360" s="564">
        <v>977</v>
      </c>
      <c r="V360" s="83"/>
      <c r="W360" s="3" t="s">
        <v>189</v>
      </c>
      <c r="X360" s="893" t="s">
        <v>313</v>
      </c>
      <c r="Y360" s="353">
        <v>49.7</v>
      </c>
      <c r="Z360" s="224">
        <v>49.7</v>
      </c>
    </row>
    <row r="361" spans="1:26" x14ac:dyDescent="0.2">
      <c r="A361" s="1104"/>
      <c r="B361" s="389">
        <v>45700</v>
      </c>
      <c r="C361" s="432" t="str">
        <f t="shared" si="69"/>
        <v>(水)</v>
      </c>
      <c r="D361" s="531" t="s">
        <v>401</v>
      </c>
      <c r="E361" s="474">
        <v>0</v>
      </c>
      <c r="F361" s="475">
        <v>2.5</v>
      </c>
      <c r="G361" s="11">
        <v>6.8</v>
      </c>
      <c r="H361" s="225">
        <v>6.9</v>
      </c>
      <c r="I361" s="12">
        <v>3.5</v>
      </c>
      <c r="J361" s="223">
        <v>3.9</v>
      </c>
      <c r="K361" s="11">
        <v>8</v>
      </c>
      <c r="L361" s="223">
        <v>7.9</v>
      </c>
      <c r="M361" s="12">
        <v>23.5</v>
      </c>
      <c r="N361" s="225">
        <v>23.8</v>
      </c>
      <c r="O361" s="224">
        <v>92</v>
      </c>
      <c r="P361" s="224">
        <v>135.30000000000001</v>
      </c>
      <c r="Q361" s="532">
        <v>24.8</v>
      </c>
      <c r="R361" s="478">
        <v>299</v>
      </c>
      <c r="S361" s="533">
        <v>0.35</v>
      </c>
      <c r="T361" s="476"/>
      <c r="U361" s="564">
        <v>970</v>
      </c>
      <c r="V361" s="83"/>
      <c r="W361" s="3" t="s">
        <v>190</v>
      </c>
      <c r="X361" s="893" t="s">
        <v>313</v>
      </c>
      <c r="Y361" s="139">
        <v>28.8</v>
      </c>
      <c r="Z361" s="225">
        <v>32</v>
      </c>
    </row>
    <row r="362" spans="1:26" x14ac:dyDescent="0.2">
      <c r="A362" s="1104"/>
      <c r="B362" s="389">
        <v>45701</v>
      </c>
      <c r="C362" s="432" t="str">
        <f t="shared" si="69"/>
        <v>(木)</v>
      </c>
      <c r="D362" s="531" t="s">
        <v>400</v>
      </c>
      <c r="E362" s="474">
        <v>0.5</v>
      </c>
      <c r="F362" s="475">
        <v>9.6999999999999993</v>
      </c>
      <c r="G362" s="11">
        <v>8.8000000000000007</v>
      </c>
      <c r="H362" s="225">
        <v>8.5</v>
      </c>
      <c r="I362" s="12">
        <v>3.9</v>
      </c>
      <c r="J362" s="223">
        <v>4.3</v>
      </c>
      <c r="K362" s="11">
        <v>7.9</v>
      </c>
      <c r="L362" s="223">
        <v>7.9</v>
      </c>
      <c r="M362" s="12">
        <v>25.5</v>
      </c>
      <c r="N362" s="225">
        <v>25.4</v>
      </c>
      <c r="O362" s="224">
        <v>92.2</v>
      </c>
      <c r="P362" s="224">
        <v>136.5</v>
      </c>
      <c r="Q362" s="532">
        <v>26.4</v>
      </c>
      <c r="R362" s="478">
        <v>250</v>
      </c>
      <c r="S362" s="533">
        <v>0.43</v>
      </c>
      <c r="T362" s="476">
        <v>5.05</v>
      </c>
      <c r="U362" s="564">
        <v>1066</v>
      </c>
      <c r="V362" s="83"/>
      <c r="W362" s="3" t="s">
        <v>191</v>
      </c>
      <c r="X362" s="893" t="s">
        <v>313</v>
      </c>
      <c r="Y362" s="141">
        <v>275</v>
      </c>
      <c r="Z362" s="226">
        <v>286</v>
      </c>
    </row>
    <row r="363" spans="1:26" x14ac:dyDescent="0.2">
      <c r="A363" s="1104"/>
      <c r="B363" s="389">
        <v>45702</v>
      </c>
      <c r="C363" s="432" t="str">
        <f t="shared" si="69"/>
        <v>(金)</v>
      </c>
      <c r="D363" s="531" t="s">
        <v>400</v>
      </c>
      <c r="E363" s="474">
        <v>0</v>
      </c>
      <c r="F363" s="475">
        <v>8</v>
      </c>
      <c r="G363" s="11">
        <v>8.1</v>
      </c>
      <c r="H363" s="225">
        <v>8.1</v>
      </c>
      <c r="I363" s="12">
        <v>5.8</v>
      </c>
      <c r="J363" s="223">
        <v>5.6</v>
      </c>
      <c r="K363" s="11">
        <v>7.92</v>
      </c>
      <c r="L363" s="223">
        <v>7.8</v>
      </c>
      <c r="M363" s="12">
        <v>24.3</v>
      </c>
      <c r="N363" s="225">
        <v>24.6</v>
      </c>
      <c r="O363" s="224">
        <v>90</v>
      </c>
      <c r="P363" s="224">
        <v>133.30000000000001</v>
      </c>
      <c r="Q363" s="532">
        <v>25.4</v>
      </c>
      <c r="R363" s="478">
        <v>251</v>
      </c>
      <c r="S363" s="533">
        <v>0.41</v>
      </c>
      <c r="T363" s="476"/>
      <c r="U363" s="564">
        <v>946</v>
      </c>
      <c r="V363" s="83"/>
      <c r="W363" s="3" t="s">
        <v>192</v>
      </c>
      <c r="X363" s="893" t="s">
        <v>313</v>
      </c>
      <c r="Y363" s="140">
        <v>0.36</v>
      </c>
      <c r="Z363" s="227">
        <v>0.33</v>
      </c>
    </row>
    <row r="364" spans="1:26" x14ac:dyDescent="0.2">
      <c r="A364" s="1104"/>
      <c r="B364" s="389">
        <v>45703</v>
      </c>
      <c r="C364" s="432" t="str">
        <f t="shared" si="69"/>
        <v>(土)</v>
      </c>
      <c r="D364" s="531" t="s">
        <v>400</v>
      </c>
      <c r="E364" s="474">
        <v>0</v>
      </c>
      <c r="F364" s="475">
        <v>6.9</v>
      </c>
      <c r="G364" s="11"/>
      <c r="H364" s="225"/>
      <c r="I364" s="12"/>
      <c r="J364" s="223"/>
      <c r="K364" s="11"/>
      <c r="L364" s="223"/>
      <c r="M364" s="12"/>
      <c r="N364" s="225"/>
      <c r="O364" s="224"/>
      <c r="P364" s="224"/>
      <c r="Q364" s="532"/>
      <c r="R364" s="478"/>
      <c r="S364" s="533"/>
      <c r="T364" s="476"/>
      <c r="U364" s="564">
        <v>953</v>
      </c>
      <c r="V364" s="83"/>
      <c r="W364" s="3" t="s">
        <v>14</v>
      </c>
      <c r="X364" s="893" t="s">
        <v>313</v>
      </c>
      <c r="Y364" s="138">
        <v>2.8</v>
      </c>
      <c r="Z364" s="228">
        <v>2.2000000000000002</v>
      </c>
    </row>
    <row r="365" spans="1:26" x14ac:dyDescent="0.2">
      <c r="A365" s="1104"/>
      <c r="B365" s="389">
        <v>45704</v>
      </c>
      <c r="C365" s="432" t="str">
        <f t="shared" si="69"/>
        <v>(日)</v>
      </c>
      <c r="D365" s="531" t="s">
        <v>401</v>
      </c>
      <c r="E365" s="474">
        <v>0</v>
      </c>
      <c r="F365" s="475">
        <v>8.6</v>
      </c>
      <c r="G365" s="11"/>
      <c r="H365" s="225"/>
      <c r="I365" s="12"/>
      <c r="J365" s="223"/>
      <c r="K365" s="11"/>
      <c r="L365" s="223"/>
      <c r="M365" s="12"/>
      <c r="N365" s="225"/>
      <c r="O365" s="224"/>
      <c r="P365" s="224"/>
      <c r="Q365" s="532"/>
      <c r="R365" s="478"/>
      <c r="S365" s="533"/>
      <c r="T365" s="476"/>
      <c r="U365" s="564">
        <v>978</v>
      </c>
      <c r="V365" s="83"/>
      <c r="W365" s="3" t="s">
        <v>15</v>
      </c>
      <c r="X365" s="893" t="s">
        <v>313</v>
      </c>
      <c r="Y365" s="138">
        <v>1.7</v>
      </c>
      <c r="Z365" s="228">
        <v>1.6</v>
      </c>
    </row>
    <row r="366" spans="1:26" x14ac:dyDescent="0.2">
      <c r="A366" s="1104"/>
      <c r="B366" s="389">
        <v>45705</v>
      </c>
      <c r="C366" s="432" t="str">
        <f t="shared" si="69"/>
        <v>(月)</v>
      </c>
      <c r="D366" s="531" t="s">
        <v>401</v>
      </c>
      <c r="E366" s="474">
        <v>0</v>
      </c>
      <c r="F366" s="475">
        <v>9.9</v>
      </c>
      <c r="G366" s="11">
        <v>11.5</v>
      </c>
      <c r="H366" s="225">
        <v>11.4</v>
      </c>
      <c r="I366" s="12">
        <v>3.9</v>
      </c>
      <c r="J366" s="223">
        <v>3.6</v>
      </c>
      <c r="K366" s="11">
        <v>7.8</v>
      </c>
      <c r="L366" s="223">
        <v>7.8</v>
      </c>
      <c r="M366" s="12">
        <v>25.7</v>
      </c>
      <c r="N366" s="225">
        <v>31.2</v>
      </c>
      <c r="O366" s="224">
        <v>90.1</v>
      </c>
      <c r="P366" s="224">
        <v>134.30000000000001</v>
      </c>
      <c r="Q366" s="532">
        <v>24.4</v>
      </c>
      <c r="R366" s="478">
        <v>250</v>
      </c>
      <c r="S366" s="533">
        <v>0.39</v>
      </c>
      <c r="T366" s="476"/>
      <c r="U366" s="564">
        <v>968</v>
      </c>
      <c r="V366" s="83"/>
      <c r="W366" s="3" t="s">
        <v>193</v>
      </c>
      <c r="X366" s="893" t="s">
        <v>313</v>
      </c>
      <c r="Y366" s="138">
        <v>10.5</v>
      </c>
      <c r="Z366" s="228">
        <v>11.2</v>
      </c>
    </row>
    <row r="367" spans="1:26" x14ac:dyDescent="0.2">
      <c r="A367" s="1104"/>
      <c r="B367" s="389">
        <v>45706</v>
      </c>
      <c r="C367" s="432" t="str">
        <f t="shared" si="69"/>
        <v>(火)</v>
      </c>
      <c r="D367" s="531" t="s">
        <v>400</v>
      </c>
      <c r="E367" s="474">
        <v>0</v>
      </c>
      <c r="F367" s="475">
        <v>4.5</v>
      </c>
      <c r="G367" s="11">
        <v>8.1999999999999993</v>
      </c>
      <c r="H367" s="225">
        <v>8.9</v>
      </c>
      <c r="I367" s="12">
        <v>4.7</v>
      </c>
      <c r="J367" s="223">
        <v>4.2</v>
      </c>
      <c r="K367" s="11">
        <v>8</v>
      </c>
      <c r="L367" s="223">
        <v>7.8</v>
      </c>
      <c r="M367" s="12">
        <v>24.7</v>
      </c>
      <c r="N367" s="225">
        <v>26.6</v>
      </c>
      <c r="O367" s="224">
        <v>90.6</v>
      </c>
      <c r="P367" s="224">
        <v>133.69999999999999</v>
      </c>
      <c r="Q367" s="532">
        <v>23.1</v>
      </c>
      <c r="R367" s="478">
        <v>262</v>
      </c>
      <c r="S367" s="533">
        <v>0.37</v>
      </c>
      <c r="T367" s="476"/>
      <c r="U367" s="564">
        <v>958</v>
      </c>
      <c r="V367" s="83"/>
      <c r="W367" s="3" t="s">
        <v>194</v>
      </c>
      <c r="X367" s="893" t="s">
        <v>313</v>
      </c>
      <c r="Y367" s="303" t="s">
        <v>411</v>
      </c>
      <c r="Z367" s="304" t="s">
        <v>411</v>
      </c>
    </row>
    <row r="368" spans="1:26" x14ac:dyDescent="0.2">
      <c r="A368" s="1104"/>
      <c r="B368" s="389">
        <v>45707</v>
      </c>
      <c r="C368" s="432" t="str">
        <f t="shared" si="69"/>
        <v>(水)</v>
      </c>
      <c r="D368" s="531" t="s">
        <v>400</v>
      </c>
      <c r="E368" s="474">
        <v>0</v>
      </c>
      <c r="F368" s="475">
        <v>3.7</v>
      </c>
      <c r="G368" s="11">
        <v>6.8</v>
      </c>
      <c r="H368" s="225">
        <v>7.1</v>
      </c>
      <c r="I368" s="12">
        <v>3.8</v>
      </c>
      <c r="J368" s="223">
        <v>4.2</v>
      </c>
      <c r="K368" s="11">
        <v>8</v>
      </c>
      <c r="L368" s="223">
        <v>7.8</v>
      </c>
      <c r="M368" s="12">
        <v>23.1</v>
      </c>
      <c r="N368" s="225">
        <v>23.7</v>
      </c>
      <c r="O368" s="224">
        <v>92.8</v>
      </c>
      <c r="P368" s="224">
        <v>135.1</v>
      </c>
      <c r="Q368" s="532">
        <v>23.2</v>
      </c>
      <c r="R368" s="478">
        <v>280</v>
      </c>
      <c r="S368" s="533">
        <v>0.37</v>
      </c>
      <c r="T368" s="476"/>
      <c r="U368" s="564">
        <v>917</v>
      </c>
      <c r="V368" s="83"/>
      <c r="W368" s="3" t="s">
        <v>280</v>
      </c>
      <c r="X368" s="893" t="s">
        <v>313</v>
      </c>
      <c r="Y368" s="140">
        <v>3.81</v>
      </c>
      <c r="Z368" s="229">
        <v>4.08</v>
      </c>
    </row>
    <row r="369" spans="1:26" x14ac:dyDescent="0.2">
      <c r="A369" s="1104"/>
      <c r="B369" s="389">
        <v>45708</v>
      </c>
      <c r="C369" s="432" t="str">
        <f t="shared" si="69"/>
        <v>(木)</v>
      </c>
      <c r="D369" s="562" t="s">
        <v>400</v>
      </c>
      <c r="E369" s="508">
        <v>0</v>
      </c>
      <c r="F369" s="509">
        <v>4.5</v>
      </c>
      <c r="G369" s="309">
        <v>6.5</v>
      </c>
      <c r="H369" s="512">
        <v>6.6</v>
      </c>
      <c r="I369" s="511">
        <v>3.2</v>
      </c>
      <c r="J369" s="510">
        <v>3.3</v>
      </c>
      <c r="K369" s="309">
        <v>8</v>
      </c>
      <c r="L369" s="510">
        <v>7.9</v>
      </c>
      <c r="M369" s="511">
        <v>24.2</v>
      </c>
      <c r="N369" s="512">
        <v>26</v>
      </c>
      <c r="O369" s="513">
        <v>93</v>
      </c>
      <c r="P369" s="513">
        <v>136.5</v>
      </c>
      <c r="Q369" s="514">
        <v>26.2</v>
      </c>
      <c r="R369" s="515">
        <v>209</v>
      </c>
      <c r="S369" s="516">
        <v>0.4</v>
      </c>
      <c r="T369" s="740">
        <v>4.9800000000000004</v>
      </c>
      <c r="U369" s="565">
        <v>970</v>
      </c>
      <c r="V369" s="83"/>
      <c r="W369" s="3" t="s">
        <v>195</v>
      </c>
      <c r="X369" s="893" t="s">
        <v>313</v>
      </c>
      <c r="Y369" s="140">
        <v>4.93</v>
      </c>
      <c r="Z369" s="229">
        <v>4.71</v>
      </c>
    </row>
    <row r="370" spans="1:26" x14ac:dyDescent="0.2">
      <c r="A370" s="1104"/>
      <c r="B370" s="389">
        <v>45709</v>
      </c>
      <c r="C370" s="432" t="str">
        <f t="shared" si="69"/>
        <v>(金)</v>
      </c>
      <c r="D370" s="562" t="s">
        <v>400</v>
      </c>
      <c r="E370" s="508">
        <v>0</v>
      </c>
      <c r="F370" s="509">
        <v>4.8</v>
      </c>
      <c r="G370" s="309">
        <v>6.8</v>
      </c>
      <c r="H370" s="512">
        <v>6.9</v>
      </c>
      <c r="I370" s="511">
        <v>3.1</v>
      </c>
      <c r="J370" s="510">
        <v>3.1</v>
      </c>
      <c r="K370" s="309">
        <v>8</v>
      </c>
      <c r="L370" s="510">
        <v>7.8</v>
      </c>
      <c r="M370" s="511">
        <v>26.1</v>
      </c>
      <c r="N370" s="512">
        <v>24.3</v>
      </c>
      <c r="O370" s="513">
        <v>92.3</v>
      </c>
      <c r="P370" s="513">
        <v>139.1</v>
      </c>
      <c r="Q370" s="514">
        <v>32.799999999999997</v>
      </c>
      <c r="R370" s="515">
        <v>258</v>
      </c>
      <c r="S370" s="516">
        <v>0.35</v>
      </c>
      <c r="T370" s="740"/>
      <c r="U370" s="565">
        <v>1005</v>
      </c>
      <c r="V370" s="83"/>
      <c r="W370" s="3" t="s">
        <v>196</v>
      </c>
      <c r="X370" s="893" t="s">
        <v>313</v>
      </c>
      <c r="Y370" s="140">
        <v>0.14699999999999999</v>
      </c>
      <c r="Z370" s="229">
        <v>0.128</v>
      </c>
    </row>
    <row r="371" spans="1:26" ht="13.5" customHeight="1" x14ac:dyDescent="0.2">
      <c r="A371" s="1104"/>
      <c r="B371" s="389">
        <v>45710</v>
      </c>
      <c r="C371" s="432" t="str">
        <f t="shared" si="69"/>
        <v>(土)</v>
      </c>
      <c r="D371" s="531" t="s">
        <v>400</v>
      </c>
      <c r="E371" s="474">
        <v>0</v>
      </c>
      <c r="F371" s="475">
        <v>3</v>
      </c>
      <c r="G371" s="11"/>
      <c r="H371" s="225"/>
      <c r="I371" s="12"/>
      <c r="J371" s="223"/>
      <c r="K371" s="11"/>
      <c r="L371" s="223"/>
      <c r="M371" s="12"/>
      <c r="N371" s="225"/>
      <c r="O371" s="224"/>
      <c r="P371" s="224"/>
      <c r="Q371" s="532"/>
      <c r="R371" s="478"/>
      <c r="S371" s="533"/>
      <c r="T371" s="476"/>
      <c r="U371" s="564">
        <v>979</v>
      </c>
      <c r="V371" s="80"/>
      <c r="W371" s="3" t="s">
        <v>197</v>
      </c>
      <c r="X371" s="893" t="s">
        <v>313</v>
      </c>
      <c r="Y371" s="138">
        <v>25.1</v>
      </c>
      <c r="Z371" s="228">
        <v>26.6</v>
      </c>
    </row>
    <row r="372" spans="1:26" x14ac:dyDescent="0.2">
      <c r="A372" s="1104"/>
      <c r="B372" s="389">
        <v>45711</v>
      </c>
      <c r="C372" s="432" t="str">
        <f t="shared" si="69"/>
        <v>(日)</v>
      </c>
      <c r="D372" s="531" t="s">
        <v>400</v>
      </c>
      <c r="E372" s="474">
        <v>0</v>
      </c>
      <c r="F372" s="475">
        <v>5</v>
      </c>
      <c r="G372" s="11"/>
      <c r="H372" s="225"/>
      <c r="I372" s="12"/>
      <c r="J372" s="223"/>
      <c r="K372" s="11"/>
      <c r="L372" s="223"/>
      <c r="M372" s="12"/>
      <c r="N372" s="225"/>
      <c r="O372" s="224"/>
      <c r="P372" s="224"/>
      <c r="Q372" s="532"/>
      <c r="R372" s="478"/>
      <c r="S372" s="533"/>
      <c r="T372" s="476"/>
      <c r="U372" s="564">
        <v>987</v>
      </c>
      <c r="V372" s="80"/>
      <c r="W372" s="3" t="s">
        <v>17</v>
      </c>
      <c r="X372" s="893" t="s">
        <v>313</v>
      </c>
      <c r="Y372" s="138">
        <v>32</v>
      </c>
      <c r="Z372" s="228">
        <v>33</v>
      </c>
    </row>
    <row r="373" spans="1:26" x14ac:dyDescent="0.2">
      <c r="A373" s="1104"/>
      <c r="B373" s="389">
        <v>45712</v>
      </c>
      <c r="C373" s="432" t="str">
        <f t="shared" si="69"/>
        <v>(月)</v>
      </c>
      <c r="D373" s="531" t="s">
        <v>400</v>
      </c>
      <c r="E373" s="474">
        <v>0</v>
      </c>
      <c r="F373" s="475">
        <v>3.4</v>
      </c>
      <c r="G373" s="11"/>
      <c r="H373" s="225"/>
      <c r="I373" s="12"/>
      <c r="J373" s="223"/>
      <c r="K373" s="11"/>
      <c r="L373" s="223"/>
      <c r="M373" s="12"/>
      <c r="N373" s="225"/>
      <c r="O373" s="224"/>
      <c r="P373" s="224"/>
      <c r="Q373" s="532"/>
      <c r="R373" s="478"/>
      <c r="S373" s="533"/>
      <c r="T373" s="476"/>
      <c r="U373" s="564">
        <v>921</v>
      </c>
      <c r="V373" s="80"/>
      <c r="W373" s="3" t="s">
        <v>198</v>
      </c>
      <c r="X373" s="893" t="s">
        <v>184</v>
      </c>
      <c r="Y373" s="276">
        <v>13</v>
      </c>
      <c r="Z373" s="288">
        <v>8</v>
      </c>
    </row>
    <row r="374" spans="1:26" x14ac:dyDescent="0.2">
      <c r="A374" s="1104"/>
      <c r="B374" s="389">
        <v>45713</v>
      </c>
      <c r="C374" s="432" t="str">
        <f t="shared" si="69"/>
        <v>(火)</v>
      </c>
      <c r="D374" s="531" t="s">
        <v>400</v>
      </c>
      <c r="E374" s="474">
        <v>0</v>
      </c>
      <c r="F374" s="475">
        <v>5.9</v>
      </c>
      <c r="G374" s="11">
        <v>7.6</v>
      </c>
      <c r="H374" s="225">
        <v>7.7</v>
      </c>
      <c r="I374" s="12">
        <v>4.2</v>
      </c>
      <c r="J374" s="223">
        <v>4</v>
      </c>
      <c r="K374" s="11">
        <v>8</v>
      </c>
      <c r="L374" s="223">
        <v>7.9</v>
      </c>
      <c r="M374" s="12">
        <v>23.7</v>
      </c>
      <c r="N374" s="225">
        <v>23.4</v>
      </c>
      <c r="O374" s="224">
        <v>92.6</v>
      </c>
      <c r="P374" s="224">
        <v>133.30000000000001</v>
      </c>
      <c r="Q374" s="532">
        <v>25.1</v>
      </c>
      <c r="R374" s="478">
        <v>257</v>
      </c>
      <c r="S374" s="533">
        <v>0.34</v>
      </c>
      <c r="T374" s="476"/>
      <c r="U374" s="564">
        <v>964</v>
      </c>
      <c r="V374" s="80"/>
      <c r="W374" s="3" t="s">
        <v>199</v>
      </c>
      <c r="X374" s="893" t="s">
        <v>313</v>
      </c>
      <c r="Y374" s="276">
        <v>15</v>
      </c>
      <c r="Z374" s="288">
        <v>8</v>
      </c>
    </row>
    <row r="375" spans="1:26" x14ac:dyDescent="0.2">
      <c r="A375" s="1104"/>
      <c r="B375" s="389">
        <v>45714</v>
      </c>
      <c r="C375" s="432" t="str">
        <f t="shared" si="69"/>
        <v>(水)</v>
      </c>
      <c r="D375" s="531" t="s">
        <v>400</v>
      </c>
      <c r="E375" s="474">
        <v>0</v>
      </c>
      <c r="F375" s="475">
        <v>11.3</v>
      </c>
      <c r="G375" s="11">
        <v>9</v>
      </c>
      <c r="H375" s="225">
        <v>8.8000000000000007</v>
      </c>
      <c r="I375" s="12">
        <v>4.5999999999999996</v>
      </c>
      <c r="J375" s="223">
        <v>4.5999999999999996</v>
      </c>
      <c r="K375" s="11">
        <v>8</v>
      </c>
      <c r="L375" s="223">
        <v>7.9</v>
      </c>
      <c r="M375" s="12">
        <v>25.1</v>
      </c>
      <c r="N375" s="225">
        <v>24.9</v>
      </c>
      <c r="O375" s="224">
        <v>92.9</v>
      </c>
      <c r="P375" s="224">
        <v>137.1</v>
      </c>
      <c r="Q375" s="532">
        <v>25.7</v>
      </c>
      <c r="R375" s="478">
        <v>275</v>
      </c>
      <c r="S375" s="533">
        <v>0.33</v>
      </c>
      <c r="T375" s="476"/>
      <c r="U375" s="564">
        <v>981</v>
      </c>
      <c r="V375" s="80"/>
      <c r="W375" s="3"/>
      <c r="X375" s="893"/>
      <c r="Y375" s="290"/>
      <c r="Z375" s="289"/>
    </row>
    <row r="376" spans="1:26" x14ac:dyDescent="0.2">
      <c r="A376" s="1104"/>
      <c r="B376" s="389">
        <v>45715</v>
      </c>
      <c r="C376" s="432" t="str">
        <f t="shared" si="69"/>
        <v>(木)</v>
      </c>
      <c r="D376" s="531" t="s">
        <v>400</v>
      </c>
      <c r="E376" s="474">
        <v>0</v>
      </c>
      <c r="F376" s="475">
        <v>11.2</v>
      </c>
      <c r="G376" s="11">
        <v>10.1</v>
      </c>
      <c r="H376" s="225">
        <v>10.1</v>
      </c>
      <c r="I376" s="12">
        <v>5.0999999999999996</v>
      </c>
      <c r="J376" s="223">
        <v>4.3</v>
      </c>
      <c r="K376" s="11">
        <v>8</v>
      </c>
      <c r="L376" s="223">
        <v>7.9</v>
      </c>
      <c r="M376" s="12">
        <v>26.1</v>
      </c>
      <c r="N376" s="225">
        <v>26.3</v>
      </c>
      <c r="O376" s="224">
        <v>94.2</v>
      </c>
      <c r="P376" s="224">
        <v>135.9</v>
      </c>
      <c r="Q376" s="532">
        <v>23.5</v>
      </c>
      <c r="R376" s="478">
        <v>248</v>
      </c>
      <c r="S376" s="533">
        <v>0.36</v>
      </c>
      <c r="T376" s="476">
        <v>4.99</v>
      </c>
      <c r="U376" s="564">
        <v>940</v>
      </c>
      <c r="V376" s="80"/>
      <c r="W376" s="3"/>
      <c r="X376" s="893"/>
      <c r="Y376" s="290"/>
      <c r="Z376" s="289"/>
    </row>
    <row r="377" spans="1:26" x14ac:dyDescent="0.2">
      <c r="A377" s="1104"/>
      <c r="B377" s="389">
        <v>45716</v>
      </c>
      <c r="C377" s="432" t="str">
        <f t="shared" si="69"/>
        <v>(金)</v>
      </c>
      <c r="D377" s="562" t="s">
        <v>401</v>
      </c>
      <c r="E377" s="508">
        <v>0</v>
      </c>
      <c r="F377" s="509">
        <v>7</v>
      </c>
      <c r="G377" s="309">
        <v>10.3</v>
      </c>
      <c r="H377" s="512">
        <v>10.4</v>
      </c>
      <c r="I377" s="511">
        <v>5.2</v>
      </c>
      <c r="J377" s="510">
        <v>4.2</v>
      </c>
      <c r="K377" s="309">
        <v>8</v>
      </c>
      <c r="L377" s="510">
        <v>7.9</v>
      </c>
      <c r="M377" s="511">
        <v>26.4</v>
      </c>
      <c r="N377" s="512">
        <v>27.2</v>
      </c>
      <c r="O377" s="513">
        <v>91.2</v>
      </c>
      <c r="P377" s="513">
        <v>136.1</v>
      </c>
      <c r="Q377" s="514">
        <v>25</v>
      </c>
      <c r="R377" s="515">
        <v>247</v>
      </c>
      <c r="S377" s="516">
        <v>0.3</v>
      </c>
      <c r="T377" s="740"/>
      <c r="U377" s="565">
        <v>908</v>
      </c>
      <c r="V377" s="80"/>
      <c r="W377" s="291"/>
      <c r="X377" s="344"/>
      <c r="Y377" s="293"/>
      <c r="Z377" s="292"/>
    </row>
    <row r="378" spans="1:26" x14ac:dyDescent="0.2">
      <c r="A378" s="1104"/>
      <c r="B378" s="1043" t="s">
        <v>239</v>
      </c>
      <c r="C378" s="1043"/>
      <c r="D378" s="479"/>
      <c r="E378" s="464">
        <f>MAX(E350:E377)</f>
        <v>7.5</v>
      </c>
      <c r="F378" s="480">
        <f t="shared" ref="F378:U378" si="70">IF(COUNT(F350:F377)=0,"",MAX(F350:F377))</f>
        <v>11.3</v>
      </c>
      <c r="G378" s="10">
        <f t="shared" si="70"/>
        <v>11.5</v>
      </c>
      <c r="H378" s="222">
        <f t="shared" si="70"/>
        <v>11.4</v>
      </c>
      <c r="I378" s="466">
        <f t="shared" si="70"/>
        <v>5.8</v>
      </c>
      <c r="J378" s="467">
        <f t="shared" si="70"/>
        <v>5.6</v>
      </c>
      <c r="K378" s="10">
        <f t="shared" si="70"/>
        <v>8</v>
      </c>
      <c r="L378" s="222">
        <f t="shared" si="70"/>
        <v>7.9</v>
      </c>
      <c r="M378" s="466">
        <f t="shared" si="70"/>
        <v>26.4</v>
      </c>
      <c r="N378" s="467">
        <f t="shared" si="70"/>
        <v>31.2</v>
      </c>
      <c r="O378" s="468">
        <f t="shared" si="70"/>
        <v>94.2</v>
      </c>
      <c r="P378" s="468">
        <f t="shared" si="70"/>
        <v>139.1</v>
      </c>
      <c r="Q378" s="518">
        <f t="shared" si="70"/>
        <v>34.700000000000003</v>
      </c>
      <c r="R378" s="484">
        <f t="shared" si="70"/>
        <v>299</v>
      </c>
      <c r="S378" s="485">
        <f t="shared" si="70"/>
        <v>0.43</v>
      </c>
      <c r="T378" s="485">
        <f t="shared" si="70"/>
        <v>5.05</v>
      </c>
      <c r="U378" s="484">
        <f t="shared" si="70"/>
        <v>1464</v>
      </c>
      <c r="V378" s="120"/>
      <c r="W378" s="9" t="s">
        <v>23</v>
      </c>
      <c r="X378" s="82" t="s">
        <v>24</v>
      </c>
      <c r="Y378" s="1" t="s">
        <v>24</v>
      </c>
      <c r="Z378" s="333" t="s">
        <v>24</v>
      </c>
    </row>
    <row r="379" spans="1:26" x14ac:dyDescent="0.2">
      <c r="A379" s="1104"/>
      <c r="B379" s="1044" t="s">
        <v>240</v>
      </c>
      <c r="C379" s="1044"/>
      <c r="D379" s="233"/>
      <c r="E379" s="234"/>
      <c r="F379" s="487">
        <f t="shared" ref="F379:T379" si="71">IF(COUNT(F350:F377)=0,"",MIN(F350:F377))</f>
        <v>2.5</v>
      </c>
      <c r="G379" s="11">
        <f t="shared" si="71"/>
        <v>6.5</v>
      </c>
      <c r="H379" s="223">
        <f t="shared" si="71"/>
        <v>6.6</v>
      </c>
      <c r="I379" s="12">
        <f t="shared" si="71"/>
        <v>2.6</v>
      </c>
      <c r="J379" s="225">
        <f t="shared" si="71"/>
        <v>3.1</v>
      </c>
      <c r="K379" s="11">
        <f t="shared" si="71"/>
        <v>7.7</v>
      </c>
      <c r="L379" s="223">
        <f t="shared" si="71"/>
        <v>7.8</v>
      </c>
      <c r="M379" s="12">
        <f t="shared" si="71"/>
        <v>22.3</v>
      </c>
      <c r="N379" s="225">
        <f t="shared" si="71"/>
        <v>21.7</v>
      </c>
      <c r="O379" s="224">
        <f t="shared" si="71"/>
        <v>84.1</v>
      </c>
      <c r="P379" s="224">
        <f t="shared" si="71"/>
        <v>120.3</v>
      </c>
      <c r="Q379" s="490">
        <f t="shared" si="71"/>
        <v>23.1</v>
      </c>
      <c r="R379" s="491">
        <f t="shared" si="71"/>
        <v>209</v>
      </c>
      <c r="S379" s="492">
        <f t="shared" si="71"/>
        <v>0.3</v>
      </c>
      <c r="T379" s="492">
        <f t="shared" si="71"/>
        <v>4.71</v>
      </c>
      <c r="U379" s="567"/>
      <c r="V379" s="80"/>
      <c r="W379" s="719" t="s">
        <v>303</v>
      </c>
      <c r="X379" s="720"/>
      <c r="Y379" s="720"/>
      <c r="Z379" s="721"/>
    </row>
    <row r="380" spans="1:26" x14ac:dyDescent="0.2">
      <c r="A380" s="1104"/>
      <c r="B380" s="1044" t="s">
        <v>241</v>
      </c>
      <c r="C380" s="1044"/>
      <c r="D380" s="416"/>
      <c r="E380" s="235"/>
      <c r="F380" s="494">
        <f t="shared" ref="F380:T380" si="72">IF(COUNT(F350:F377)=0,"",AVERAGE(F350:F377))</f>
        <v>5.6928571428571431</v>
      </c>
      <c r="G380" s="309">
        <f t="shared" si="72"/>
        <v>8.2222222222222214</v>
      </c>
      <c r="H380" s="510">
        <f t="shared" si="72"/>
        <v>8.2777777777777786</v>
      </c>
      <c r="I380" s="511">
        <f t="shared" si="72"/>
        <v>4.0444444444444452</v>
      </c>
      <c r="J380" s="512">
        <f t="shared" si="72"/>
        <v>4.072222222222222</v>
      </c>
      <c r="K380" s="309">
        <f t="shared" si="72"/>
        <v>7.9399999999999995</v>
      </c>
      <c r="L380" s="510">
        <f t="shared" si="72"/>
        <v>7.844444444444445</v>
      </c>
      <c r="M380" s="511">
        <f t="shared" si="72"/>
        <v>24.538888888888891</v>
      </c>
      <c r="N380" s="512">
        <f t="shared" si="72"/>
        <v>25.161111111111111</v>
      </c>
      <c r="O380" s="513">
        <f t="shared" si="72"/>
        <v>91.322222222222237</v>
      </c>
      <c r="P380" s="513">
        <f t="shared" si="72"/>
        <v>134.68888888888887</v>
      </c>
      <c r="Q380" s="490">
        <f t="shared" si="72"/>
        <v>26.477777777777778</v>
      </c>
      <c r="R380" s="495">
        <f t="shared" si="72"/>
        <v>262.77777777777777</v>
      </c>
      <c r="S380" s="492">
        <f t="shared" si="72"/>
        <v>0.35944444444444446</v>
      </c>
      <c r="T380" s="492">
        <f t="shared" si="72"/>
        <v>4.9325000000000001</v>
      </c>
      <c r="U380" s="568"/>
      <c r="V380" s="80"/>
      <c r="W380" s="960"/>
      <c r="X380" s="892"/>
      <c r="Y380" s="723"/>
      <c r="Z380" s="724"/>
    </row>
    <row r="381" spans="1:26" x14ac:dyDescent="0.2">
      <c r="A381" s="1105"/>
      <c r="B381" s="1045" t="s">
        <v>242</v>
      </c>
      <c r="C381" s="1045"/>
      <c r="D381" s="394"/>
      <c r="E381" s="497">
        <f>SUM(E350:E377)</f>
        <v>8</v>
      </c>
      <c r="F381" s="236"/>
      <c r="G381" s="236"/>
      <c r="H381" s="388"/>
      <c r="I381" s="236"/>
      <c r="J381" s="388"/>
      <c r="K381" s="500"/>
      <c r="L381" s="569"/>
      <c r="M381" s="524"/>
      <c r="N381" s="525"/>
      <c r="O381" s="503"/>
      <c r="P381" s="526"/>
      <c r="Q381" s="570"/>
      <c r="R381" s="238"/>
      <c r="S381" s="239"/>
      <c r="T381" s="239"/>
      <c r="U381" s="732">
        <f>SUM(U350:U377)</f>
        <v>27519</v>
      </c>
      <c r="V381" s="80"/>
      <c r="W381" s="725"/>
      <c r="X381" s="894"/>
      <c r="Y381" s="726"/>
      <c r="Z381" s="727"/>
    </row>
    <row r="382" spans="1:26" ht="13.5" customHeight="1" x14ac:dyDescent="0.2">
      <c r="A382" s="1103" t="s">
        <v>252</v>
      </c>
      <c r="B382" s="327">
        <v>45717</v>
      </c>
      <c r="C382" s="431" t="str">
        <f>IF(B382="","",IF(WEEKDAY(B382)=1,"(日)",IF(WEEKDAY(B382)=2,"(月)",IF(WEEKDAY(B382)=3,"(火)",IF(WEEKDAY(B382)=4,"(水)",IF(WEEKDAY(B382)=5,"(木)",IF(WEEKDAY(B382)=6,"(金)","(土)")))))))</f>
        <v>(土)</v>
      </c>
      <c r="D382" s="463" t="s">
        <v>400</v>
      </c>
      <c r="E382" s="464">
        <v>0</v>
      </c>
      <c r="F382" s="465">
        <v>11.6</v>
      </c>
      <c r="G382" s="10"/>
      <c r="H382" s="222"/>
      <c r="I382" s="466"/>
      <c r="J382" s="467"/>
      <c r="K382" s="10"/>
      <c r="L382" s="222"/>
      <c r="M382" s="466"/>
      <c r="N382" s="467"/>
      <c r="O382" s="468"/>
      <c r="P382" s="468"/>
      <c r="Q382" s="518"/>
      <c r="R382" s="472"/>
      <c r="S382" s="530"/>
      <c r="T382" s="470"/>
      <c r="U382" s="472">
        <v>908</v>
      </c>
      <c r="V382" s="80"/>
      <c r="W382" s="338" t="s">
        <v>286</v>
      </c>
      <c r="X382" s="354"/>
      <c r="Y382" s="340">
        <v>45722</v>
      </c>
      <c r="Z382" s="349"/>
    </row>
    <row r="383" spans="1:26" x14ac:dyDescent="0.2">
      <c r="A383" s="1104"/>
      <c r="B383" s="389">
        <v>45718</v>
      </c>
      <c r="C383" s="432" t="str">
        <f t="shared" ref="C383:C412" si="73">IF(B383="","",IF(WEEKDAY(B383)=1,"(日)",IF(WEEKDAY(B383)=2,"(月)",IF(WEEKDAY(B383)=3,"(火)",IF(WEEKDAY(B383)=4,"(水)",IF(WEEKDAY(B383)=5,"(木)",IF(WEEKDAY(B383)=6,"(金)","(土)")))))))</f>
        <v>(日)</v>
      </c>
      <c r="D383" s="473" t="s">
        <v>401</v>
      </c>
      <c r="E383" s="474">
        <v>0</v>
      </c>
      <c r="F383" s="475">
        <v>9.1</v>
      </c>
      <c r="G383" s="11"/>
      <c r="H383" s="223"/>
      <c r="I383" s="12"/>
      <c r="J383" s="225"/>
      <c r="K383" s="11"/>
      <c r="L383" s="223"/>
      <c r="M383" s="12"/>
      <c r="N383" s="225"/>
      <c r="O383" s="224"/>
      <c r="P383" s="224"/>
      <c r="Q383" s="532"/>
      <c r="R383" s="478"/>
      <c r="S383" s="533"/>
      <c r="T383" s="476"/>
      <c r="U383" s="478">
        <v>913</v>
      </c>
      <c r="V383" s="80"/>
      <c r="W383" s="343" t="s">
        <v>2</v>
      </c>
      <c r="X383" s="344" t="s">
        <v>305</v>
      </c>
      <c r="Y383" s="370">
        <v>8.6999999999999993</v>
      </c>
      <c r="Z383" s="348"/>
    </row>
    <row r="384" spans="1:26" x14ac:dyDescent="0.2">
      <c r="A384" s="1104"/>
      <c r="B384" s="389">
        <v>45719</v>
      </c>
      <c r="C384" s="432" t="str">
        <f t="shared" si="73"/>
        <v>(月)</v>
      </c>
      <c r="D384" s="473" t="s">
        <v>402</v>
      </c>
      <c r="E384" s="474">
        <v>27.5</v>
      </c>
      <c r="F384" s="475">
        <v>6.8</v>
      </c>
      <c r="G384" s="11">
        <v>13.1</v>
      </c>
      <c r="H384" s="223">
        <v>13.2</v>
      </c>
      <c r="I384" s="12">
        <v>8.3000000000000007</v>
      </c>
      <c r="J384" s="225">
        <v>4.8</v>
      </c>
      <c r="K384" s="11">
        <v>7.8</v>
      </c>
      <c r="L384" s="223">
        <v>7.8</v>
      </c>
      <c r="M384" s="12">
        <v>27.9</v>
      </c>
      <c r="N384" s="225">
        <v>27.8</v>
      </c>
      <c r="O384" s="224">
        <v>92.4</v>
      </c>
      <c r="P384" s="224">
        <v>135.30000000000001</v>
      </c>
      <c r="Q384" s="532">
        <v>27.7</v>
      </c>
      <c r="R384" s="478">
        <v>250</v>
      </c>
      <c r="S384" s="533">
        <v>0.31</v>
      </c>
      <c r="T384" s="476"/>
      <c r="U384" s="478">
        <v>2052</v>
      </c>
      <c r="V384" s="80"/>
      <c r="W384" s="4" t="s">
        <v>19</v>
      </c>
      <c r="X384" s="5" t="s">
        <v>20</v>
      </c>
      <c r="Y384" s="350" t="s">
        <v>21</v>
      </c>
      <c r="Z384" s="5" t="s">
        <v>22</v>
      </c>
    </row>
    <row r="385" spans="1:26" x14ac:dyDescent="0.2">
      <c r="A385" s="1104"/>
      <c r="B385" s="389">
        <v>45720</v>
      </c>
      <c r="C385" s="432" t="str">
        <f t="shared" si="73"/>
        <v>(火)</v>
      </c>
      <c r="D385" s="473" t="s">
        <v>401</v>
      </c>
      <c r="E385" s="474">
        <v>9</v>
      </c>
      <c r="F385" s="475">
        <v>3</v>
      </c>
      <c r="G385" s="11">
        <v>7.8</v>
      </c>
      <c r="H385" s="223">
        <v>8</v>
      </c>
      <c r="I385" s="12">
        <v>18.399999999999999</v>
      </c>
      <c r="J385" s="225">
        <v>9.4</v>
      </c>
      <c r="K385" s="11">
        <v>7.4</v>
      </c>
      <c r="L385" s="223">
        <v>7.2</v>
      </c>
      <c r="M385" s="12">
        <v>17.3</v>
      </c>
      <c r="N385" s="225">
        <v>17.100000000000001</v>
      </c>
      <c r="O385" s="224">
        <v>54.2</v>
      </c>
      <c r="P385" s="224">
        <v>93</v>
      </c>
      <c r="Q385" s="532">
        <v>21</v>
      </c>
      <c r="R385" s="478">
        <v>178</v>
      </c>
      <c r="S385" s="533">
        <v>0.4</v>
      </c>
      <c r="T385" s="476"/>
      <c r="U385" s="478">
        <v>4559</v>
      </c>
      <c r="V385" s="80"/>
      <c r="W385" s="2" t="s">
        <v>182</v>
      </c>
      <c r="X385" s="396" t="s">
        <v>11</v>
      </c>
      <c r="Y385" s="351">
        <v>9.1999999999999993</v>
      </c>
      <c r="Z385" s="222">
        <v>9</v>
      </c>
    </row>
    <row r="386" spans="1:26" x14ac:dyDescent="0.2">
      <c r="A386" s="1104"/>
      <c r="B386" s="389">
        <v>45721</v>
      </c>
      <c r="C386" s="432" t="str">
        <f t="shared" si="73"/>
        <v>(水)</v>
      </c>
      <c r="D386" s="473" t="s">
        <v>402</v>
      </c>
      <c r="E386" s="474">
        <v>13</v>
      </c>
      <c r="F386" s="475">
        <v>3.9</v>
      </c>
      <c r="G386" s="11">
        <v>7.4</v>
      </c>
      <c r="H386" s="223">
        <v>7.4</v>
      </c>
      <c r="I386" s="12">
        <v>7.3</v>
      </c>
      <c r="J386" s="225">
        <v>5.2</v>
      </c>
      <c r="K386" s="11">
        <v>7.5</v>
      </c>
      <c r="L386" s="223">
        <v>7.3</v>
      </c>
      <c r="M386" s="12">
        <v>19.600000000000001</v>
      </c>
      <c r="N386" s="225">
        <v>21.6</v>
      </c>
      <c r="O386" s="224">
        <v>61.8</v>
      </c>
      <c r="P386" s="224">
        <v>101.1</v>
      </c>
      <c r="Q386" s="532">
        <v>27.9</v>
      </c>
      <c r="R386" s="478">
        <v>199</v>
      </c>
      <c r="S386" s="533">
        <v>0.38</v>
      </c>
      <c r="T386" s="476"/>
      <c r="U386" s="478">
        <v>2430</v>
      </c>
      <c r="V386" s="80"/>
      <c r="W386" s="3" t="s">
        <v>183</v>
      </c>
      <c r="X386" s="893" t="s">
        <v>184</v>
      </c>
      <c r="Y386" s="352">
        <v>9.1999999999999993</v>
      </c>
      <c r="Z386" s="223">
        <v>8.1</v>
      </c>
    </row>
    <row r="387" spans="1:26" x14ac:dyDescent="0.2">
      <c r="A387" s="1104"/>
      <c r="B387" s="389">
        <v>45722</v>
      </c>
      <c r="C387" s="432" t="str">
        <f t="shared" si="73"/>
        <v>(木)</v>
      </c>
      <c r="D387" s="473" t="s">
        <v>401</v>
      </c>
      <c r="E387" s="474">
        <v>1</v>
      </c>
      <c r="F387" s="475">
        <v>8.6999999999999993</v>
      </c>
      <c r="G387" s="11">
        <v>9.1999999999999993</v>
      </c>
      <c r="H387" s="223">
        <v>9</v>
      </c>
      <c r="I387" s="12">
        <v>9.1999999999999993</v>
      </c>
      <c r="J387" s="225">
        <v>8.1</v>
      </c>
      <c r="K387" s="11">
        <v>7.4</v>
      </c>
      <c r="L387" s="223">
        <v>7.3</v>
      </c>
      <c r="M387" s="12">
        <v>19</v>
      </c>
      <c r="N387" s="225">
        <v>19.600000000000001</v>
      </c>
      <c r="O387" s="224">
        <v>60.7</v>
      </c>
      <c r="P387" s="224">
        <v>97.2</v>
      </c>
      <c r="Q387" s="532">
        <v>22.3</v>
      </c>
      <c r="R387" s="478">
        <v>169</v>
      </c>
      <c r="S387" s="533">
        <v>0.4</v>
      </c>
      <c r="T387" s="476">
        <v>3.41</v>
      </c>
      <c r="U387" s="478">
        <v>933</v>
      </c>
      <c r="V387" s="80"/>
      <c r="W387" s="3" t="s">
        <v>12</v>
      </c>
      <c r="X387" s="893"/>
      <c r="Y387" s="352">
        <v>7.4</v>
      </c>
      <c r="Z387" s="223">
        <v>7.3</v>
      </c>
    </row>
    <row r="388" spans="1:26" x14ac:dyDescent="0.2">
      <c r="A388" s="1104"/>
      <c r="B388" s="389">
        <v>45723</v>
      </c>
      <c r="C388" s="432" t="str">
        <f t="shared" si="73"/>
        <v>(金)</v>
      </c>
      <c r="D388" s="473" t="s">
        <v>400</v>
      </c>
      <c r="E388" s="474">
        <v>0</v>
      </c>
      <c r="F388" s="475">
        <v>7.1</v>
      </c>
      <c r="G388" s="11">
        <v>10.199999999999999</v>
      </c>
      <c r="H388" s="223">
        <v>10</v>
      </c>
      <c r="I388" s="12">
        <v>5.3</v>
      </c>
      <c r="J388" s="225">
        <v>4.3</v>
      </c>
      <c r="K388" s="11">
        <v>7.5</v>
      </c>
      <c r="L388" s="223">
        <v>7.5</v>
      </c>
      <c r="M388" s="12">
        <v>24.1</v>
      </c>
      <c r="N388" s="225">
        <v>23.9</v>
      </c>
      <c r="O388" s="224">
        <v>81</v>
      </c>
      <c r="P388" s="224">
        <v>121.9</v>
      </c>
      <c r="Q388" s="532">
        <v>27.4</v>
      </c>
      <c r="R388" s="478">
        <v>271</v>
      </c>
      <c r="S388" s="533">
        <v>0.4</v>
      </c>
      <c r="T388" s="476"/>
      <c r="U388" s="478">
        <v>927</v>
      </c>
      <c r="V388" s="80"/>
      <c r="W388" s="3" t="s">
        <v>185</v>
      </c>
      <c r="X388" s="893" t="s">
        <v>13</v>
      </c>
      <c r="Y388" s="352">
        <v>19</v>
      </c>
      <c r="Z388" s="223">
        <v>19.600000000000001</v>
      </c>
    </row>
    <row r="389" spans="1:26" x14ac:dyDescent="0.2">
      <c r="A389" s="1104"/>
      <c r="B389" s="389">
        <v>45724</v>
      </c>
      <c r="C389" s="432" t="str">
        <f t="shared" si="73"/>
        <v>(土)</v>
      </c>
      <c r="D389" s="473" t="s">
        <v>401</v>
      </c>
      <c r="E389" s="474">
        <v>8</v>
      </c>
      <c r="F389" s="475">
        <v>3</v>
      </c>
      <c r="G389" s="11"/>
      <c r="H389" s="223"/>
      <c r="I389" s="12"/>
      <c r="J389" s="225"/>
      <c r="K389" s="11"/>
      <c r="L389" s="223"/>
      <c r="M389" s="12"/>
      <c r="N389" s="225"/>
      <c r="O389" s="224"/>
      <c r="P389" s="224"/>
      <c r="Q389" s="532"/>
      <c r="R389" s="478"/>
      <c r="S389" s="533"/>
      <c r="T389" s="476"/>
      <c r="U389" s="478">
        <v>912</v>
      </c>
      <c r="V389" s="80"/>
      <c r="W389" s="3" t="s">
        <v>186</v>
      </c>
      <c r="X389" s="893" t="s">
        <v>313</v>
      </c>
      <c r="Y389" s="353">
        <v>65.2</v>
      </c>
      <c r="Z389" s="224">
        <v>60.7</v>
      </c>
    </row>
    <row r="390" spans="1:26" x14ac:dyDescent="0.2">
      <c r="A390" s="1104"/>
      <c r="B390" s="389">
        <v>45725</v>
      </c>
      <c r="C390" s="432" t="str">
        <f t="shared" si="73"/>
        <v>(日)</v>
      </c>
      <c r="D390" s="473" t="s">
        <v>400</v>
      </c>
      <c r="E390" s="474">
        <v>0</v>
      </c>
      <c r="F390" s="475">
        <v>5.2</v>
      </c>
      <c r="G390" s="11"/>
      <c r="H390" s="223"/>
      <c r="I390" s="12"/>
      <c r="J390" s="225"/>
      <c r="K390" s="11"/>
      <c r="L390" s="223"/>
      <c r="M390" s="12"/>
      <c r="N390" s="225"/>
      <c r="O390" s="224"/>
      <c r="P390" s="224"/>
      <c r="Q390" s="532"/>
      <c r="R390" s="478"/>
      <c r="S390" s="533"/>
      <c r="T390" s="476"/>
      <c r="U390" s="478">
        <v>945</v>
      </c>
      <c r="V390" s="80"/>
      <c r="W390" s="3" t="s">
        <v>187</v>
      </c>
      <c r="X390" s="893" t="s">
        <v>313</v>
      </c>
      <c r="Y390" s="353">
        <v>104.3</v>
      </c>
      <c r="Z390" s="224">
        <v>97.2</v>
      </c>
    </row>
    <row r="391" spans="1:26" x14ac:dyDescent="0.2">
      <c r="A391" s="1104"/>
      <c r="B391" s="389">
        <v>45726</v>
      </c>
      <c r="C391" s="432" t="str">
        <f t="shared" si="73"/>
        <v>(月)</v>
      </c>
      <c r="D391" s="473" t="s">
        <v>400</v>
      </c>
      <c r="E391" s="474">
        <v>0</v>
      </c>
      <c r="F391" s="475">
        <v>7.2</v>
      </c>
      <c r="G391" s="11">
        <v>9.8000000000000007</v>
      </c>
      <c r="H391" s="223">
        <v>9.8000000000000007</v>
      </c>
      <c r="I391" s="12">
        <v>4.2</v>
      </c>
      <c r="J391" s="225">
        <v>4</v>
      </c>
      <c r="K391" s="11">
        <v>7.6</v>
      </c>
      <c r="L391" s="223">
        <v>7.7</v>
      </c>
      <c r="M391" s="12">
        <v>23.4</v>
      </c>
      <c r="N391" s="225">
        <v>23.5</v>
      </c>
      <c r="O391" s="224">
        <v>80.900000000000006</v>
      </c>
      <c r="P391" s="224">
        <v>121.7</v>
      </c>
      <c r="Q391" s="532">
        <v>28.6</v>
      </c>
      <c r="R391" s="478">
        <v>284</v>
      </c>
      <c r="S391" s="533">
        <v>0.38</v>
      </c>
      <c r="T391" s="476"/>
      <c r="U391" s="478">
        <v>973</v>
      </c>
      <c r="V391" s="80"/>
      <c r="W391" s="3" t="s">
        <v>188</v>
      </c>
      <c r="X391" s="893" t="s">
        <v>313</v>
      </c>
      <c r="Y391" s="353">
        <v>66.8</v>
      </c>
      <c r="Z391" s="224">
        <v>64.2</v>
      </c>
    </row>
    <row r="392" spans="1:26" x14ac:dyDescent="0.2">
      <c r="A392" s="1104"/>
      <c r="B392" s="389">
        <v>45727</v>
      </c>
      <c r="C392" s="432" t="str">
        <f t="shared" si="73"/>
        <v>(火)</v>
      </c>
      <c r="D392" s="473" t="s">
        <v>400</v>
      </c>
      <c r="E392" s="474">
        <v>0</v>
      </c>
      <c r="F392" s="475">
        <v>9.6999999999999993</v>
      </c>
      <c r="G392" s="11">
        <v>11.2</v>
      </c>
      <c r="H392" s="223">
        <v>11</v>
      </c>
      <c r="I392" s="12">
        <v>4.5999999999999996</v>
      </c>
      <c r="J392" s="225">
        <v>4.0999999999999996</v>
      </c>
      <c r="K392" s="11">
        <v>7.7</v>
      </c>
      <c r="L392" s="223">
        <v>7.7</v>
      </c>
      <c r="M392" s="12">
        <v>26.8</v>
      </c>
      <c r="N392" s="225">
        <v>30.3</v>
      </c>
      <c r="O392" s="224">
        <v>88</v>
      </c>
      <c r="P392" s="224">
        <v>133.5</v>
      </c>
      <c r="Q392" s="532">
        <v>27.5</v>
      </c>
      <c r="R392" s="478">
        <v>235</v>
      </c>
      <c r="S392" s="533">
        <v>0.38</v>
      </c>
      <c r="T392" s="476"/>
      <c r="U392" s="478">
        <v>912</v>
      </c>
      <c r="V392" s="80"/>
      <c r="W392" s="3" t="s">
        <v>189</v>
      </c>
      <c r="X392" s="893" t="s">
        <v>313</v>
      </c>
      <c r="Y392" s="353">
        <v>37.5</v>
      </c>
      <c r="Z392" s="224">
        <v>33</v>
      </c>
    </row>
    <row r="393" spans="1:26" x14ac:dyDescent="0.2">
      <c r="A393" s="1104"/>
      <c r="B393" s="389">
        <v>45728</v>
      </c>
      <c r="C393" s="432" t="str">
        <f t="shared" si="73"/>
        <v>(水)</v>
      </c>
      <c r="D393" s="473" t="s">
        <v>401</v>
      </c>
      <c r="E393" s="474">
        <v>7</v>
      </c>
      <c r="F393" s="475">
        <v>11.4</v>
      </c>
      <c r="G393" s="11">
        <v>12</v>
      </c>
      <c r="H393" s="223">
        <v>11.7</v>
      </c>
      <c r="I393" s="12">
        <v>4.4000000000000004</v>
      </c>
      <c r="J393" s="225">
        <v>4.7</v>
      </c>
      <c r="K393" s="11">
        <v>7.7</v>
      </c>
      <c r="L393" s="223">
        <v>7.7</v>
      </c>
      <c r="M393" s="12">
        <v>26.7</v>
      </c>
      <c r="N393" s="225">
        <v>29.3</v>
      </c>
      <c r="O393" s="224">
        <v>94.3</v>
      </c>
      <c r="P393" s="224">
        <v>130.1</v>
      </c>
      <c r="Q393" s="532">
        <v>23.9</v>
      </c>
      <c r="R393" s="478">
        <v>257</v>
      </c>
      <c r="S393" s="533">
        <v>0.33</v>
      </c>
      <c r="T393" s="476"/>
      <c r="U393" s="478">
        <v>915</v>
      </c>
      <c r="V393" s="80"/>
      <c r="W393" s="3" t="s">
        <v>190</v>
      </c>
      <c r="X393" s="893" t="s">
        <v>313</v>
      </c>
      <c r="Y393" s="139">
        <v>20.5</v>
      </c>
      <c r="Z393" s="225">
        <v>22.3</v>
      </c>
    </row>
    <row r="394" spans="1:26" x14ac:dyDescent="0.2">
      <c r="A394" s="1104"/>
      <c r="B394" s="389">
        <v>45729</v>
      </c>
      <c r="C394" s="432" t="str">
        <f t="shared" si="73"/>
        <v>(木)</v>
      </c>
      <c r="D394" s="473" t="s">
        <v>401</v>
      </c>
      <c r="E394" s="474">
        <v>1</v>
      </c>
      <c r="F394" s="475">
        <v>12.8</v>
      </c>
      <c r="G394" s="11">
        <v>13.5</v>
      </c>
      <c r="H394" s="223">
        <v>13.4</v>
      </c>
      <c r="I394" s="12">
        <v>15.2</v>
      </c>
      <c r="J394" s="225">
        <v>7.4</v>
      </c>
      <c r="K394" s="11">
        <v>7.5</v>
      </c>
      <c r="L394" s="223">
        <v>7.4</v>
      </c>
      <c r="M394" s="12">
        <v>19.7</v>
      </c>
      <c r="N394" s="225">
        <v>23.1</v>
      </c>
      <c r="O394" s="224">
        <v>70.400000000000006</v>
      </c>
      <c r="P394" s="224">
        <v>104.3</v>
      </c>
      <c r="Q394" s="532">
        <v>15.2</v>
      </c>
      <c r="R394" s="478">
        <v>183</v>
      </c>
      <c r="S394" s="533">
        <v>0.37</v>
      </c>
      <c r="T394" s="476">
        <v>3.24</v>
      </c>
      <c r="U394" s="478">
        <v>3582</v>
      </c>
      <c r="V394" s="80"/>
      <c r="W394" s="3" t="s">
        <v>191</v>
      </c>
      <c r="X394" s="893" t="s">
        <v>313</v>
      </c>
      <c r="Y394" s="141">
        <v>180</v>
      </c>
      <c r="Z394" s="226">
        <v>169</v>
      </c>
    </row>
    <row r="395" spans="1:26" x14ac:dyDescent="0.2">
      <c r="A395" s="1104"/>
      <c r="B395" s="389">
        <v>45730</v>
      </c>
      <c r="C395" s="432" t="str">
        <f t="shared" si="73"/>
        <v>(金)</v>
      </c>
      <c r="D395" s="473" t="s">
        <v>400</v>
      </c>
      <c r="E395" s="474">
        <v>0</v>
      </c>
      <c r="F395" s="475">
        <v>11.1</v>
      </c>
      <c r="G395" s="11">
        <v>13.4</v>
      </c>
      <c r="H395" s="223">
        <v>13.5</v>
      </c>
      <c r="I395" s="12">
        <v>8.4</v>
      </c>
      <c r="J395" s="225">
        <v>3.9</v>
      </c>
      <c r="K395" s="11">
        <v>7.5</v>
      </c>
      <c r="L395" s="223">
        <v>7.4</v>
      </c>
      <c r="M395" s="12">
        <v>22.5</v>
      </c>
      <c r="N395" s="225">
        <v>20.7</v>
      </c>
      <c r="O395" s="224">
        <v>73.099999999999994</v>
      </c>
      <c r="P395" s="224">
        <v>90.4</v>
      </c>
      <c r="Q395" s="532">
        <v>20.399999999999999</v>
      </c>
      <c r="R395" s="478">
        <v>199</v>
      </c>
      <c r="S395" s="533">
        <v>0.21</v>
      </c>
      <c r="T395" s="476"/>
      <c r="U395" s="478">
        <v>2772</v>
      </c>
      <c r="V395" s="80"/>
      <c r="W395" s="3" t="s">
        <v>192</v>
      </c>
      <c r="X395" s="893" t="s">
        <v>313</v>
      </c>
      <c r="Y395" s="140">
        <v>0.69</v>
      </c>
      <c r="Z395" s="227">
        <v>0.4</v>
      </c>
    </row>
    <row r="396" spans="1:26" x14ac:dyDescent="0.2">
      <c r="A396" s="1104"/>
      <c r="B396" s="389">
        <v>45731</v>
      </c>
      <c r="C396" s="432" t="str">
        <f t="shared" si="73"/>
        <v>(土)</v>
      </c>
      <c r="D396" s="473" t="s">
        <v>400</v>
      </c>
      <c r="E396" s="474">
        <v>0</v>
      </c>
      <c r="F396" s="475">
        <v>8.6</v>
      </c>
      <c r="G396" s="11"/>
      <c r="H396" s="223"/>
      <c r="I396" s="12"/>
      <c r="J396" s="225"/>
      <c r="K396" s="11"/>
      <c r="L396" s="223"/>
      <c r="M396" s="12"/>
      <c r="N396" s="225"/>
      <c r="O396" s="224"/>
      <c r="P396" s="224"/>
      <c r="Q396" s="532"/>
      <c r="R396" s="478"/>
      <c r="S396" s="533"/>
      <c r="T396" s="476"/>
      <c r="U396" s="478">
        <v>942</v>
      </c>
      <c r="V396" s="80"/>
      <c r="W396" s="3" t="s">
        <v>14</v>
      </c>
      <c r="X396" s="893" t="s">
        <v>313</v>
      </c>
      <c r="Y396" s="138">
        <v>4.5999999999999996</v>
      </c>
      <c r="Z396" s="228">
        <v>4.3</v>
      </c>
    </row>
    <row r="397" spans="1:26" x14ac:dyDescent="0.2">
      <c r="A397" s="1104"/>
      <c r="B397" s="389">
        <v>45732</v>
      </c>
      <c r="C397" s="432" t="str">
        <f t="shared" si="73"/>
        <v>(日)</v>
      </c>
      <c r="D397" s="473" t="s">
        <v>402</v>
      </c>
      <c r="E397" s="474">
        <v>24.5</v>
      </c>
      <c r="F397" s="475">
        <v>5.8</v>
      </c>
      <c r="G397" s="11"/>
      <c r="H397" s="223"/>
      <c r="I397" s="12"/>
      <c r="J397" s="225"/>
      <c r="K397" s="11"/>
      <c r="L397" s="223"/>
      <c r="M397" s="12"/>
      <c r="N397" s="225"/>
      <c r="O397" s="224"/>
      <c r="P397" s="224"/>
      <c r="Q397" s="532"/>
      <c r="R397" s="478"/>
      <c r="S397" s="533"/>
      <c r="T397" s="476"/>
      <c r="U397" s="478">
        <v>3508</v>
      </c>
      <c r="V397" s="80"/>
      <c r="W397" s="3" t="s">
        <v>15</v>
      </c>
      <c r="X397" s="893" t="s">
        <v>313</v>
      </c>
      <c r="Y397" s="138">
        <v>1.8</v>
      </c>
      <c r="Z397" s="228">
        <v>1.8</v>
      </c>
    </row>
    <row r="398" spans="1:26" x14ac:dyDescent="0.2">
      <c r="A398" s="1104"/>
      <c r="B398" s="389">
        <v>45733</v>
      </c>
      <c r="C398" s="432" t="str">
        <f t="shared" si="73"/>
        <v>(月)</v>
      </c>
      <c r="D398" s="473" t="s">
        <v>400</v>
      </c>
      <c r="E398" s="474">
        <v>0.5</v>
      </c>
      <c r="F398" s="475">
        <v>11.7</v>
      </c>
      <c r="G398" s="11">
        <v>10.9</v>
      </c>
      <c r="H398" s="223">
        <v>10.4</v>
      </c>
      <c r="I398" s="12">
        <v>10.8</v>
      </c>
      <c r="J398" s="225">
        <v>4.0999999999999996</v>
      </c>
      <c r="K398" s="11">
        <v>7.3</v>
      </c>
      <c r="L398" s="223">
        <v>7.2</v>
      </c>
      <c r="M398" s="12">
        <v>17.5</v>
      </c>
      <c r="N398" s="225">
        <v>22.3</v>
      </c>
      <c r="O398" s="224">
        <v>54</v>
      </c>
      <c r="P398" s="224">
        <v>107.5</v>
      </c>
      <c r="Q398" s="532">
        <v>17.3</v>
      </c>
      <c r="R398" s="478">
        <v>169</v>
      </c>
      <c r="S398" s="533">
        <v>0.24</v>
      </c>
      <c r="T398" s="476"/>
      <c r="U398" s="478">
        <v>3133</v>
      </c>
      <c r="V398" s="80"/>
      <c r="W398" s="3" t="s">
        <v>193</v>
      </c>
      <c r="X398" s="893" t="s">
        <v>313</v>
      </c>
      <c r="Y398" s="138">
        <v>9.8000000000000007</v>
      </c>
      <c r="Z398" s="228">
        <v>10.8</v>
      </c>
    </row>
    <row r="399" spans="1:26" x14ac:dyDescent="0.2">
      <c r="A399" s="1104"/>
      <c r="B399" s="389">
        <v>45734</v>
      </c>
      <c r="C399" s="432" t="str">
        <f t="shared" si="73"/>
        <v>(火)</v>
      </c>
      <c r="D399" s="473" t="s">
        <v>400</v>
      </c>
      <c r="E399" s="474">
        <v>0</v>
      </c>
      <c r="F399" s="475">
        <v>7.7</v>
      </c>
      <c r="G399" s="11">
        <v>10.6</v>
      </c>
      <c r="H399" s="223">
        <v>10.7</v>
      </c>
      <c r="I399" s="12">
        <v>7</v>
      </c>
      <c r="J399" s="225">
        <v>5.2</v>
      </c>
      <c r="K399" s="11">
        <v>7.5</v>
      </c>
      <c r="L399" s="223">
        <v>7.6</v>
      </c>
      <c r="M399" s="12">
        <v>21.8</v>
      </c>
      <c r="N399" s="225">
        <v>21.5</v>
      </c>
      <c r="O399" s="224">
        <v>79</v>
      </c>
      <c r="P399" s="224">
        <v>110.9</v>
      </c>
      <c r="Q399" s="532">
        <v>20.5</v>
      </c>
      <c r="R399" s="478">
        <v>225</v>
      </c>
      <c r="S399" s="533">
        <v>0.41</v>
      </c>
      <c r="T399" s="476"/>
      <c r="U399" s="478">
        <v>935</v>
      </c>
      <c r="V399" s="80"/>
      <c r="W399" s="3" t="s">
        <v>194</v>
      </c>
      <c r="X399" s="893" t="s">
        <v>313</v>
      </c>
      <c r="Y399" s="303">
        <v>0.14000000000000001</v>
      </c>
      <c r="Z399" s="304">
        <v>0.12</v>
      </c>
    </row>
    <row r="400" spans="1:26" x14ac:dyDescent="0.2">
      <c r="A400" s="1104"/>
      <c r="B400" s="389">
        <v>45735</v>
      </c>
      <c r="C400" s="432" t="str">
        <f t="shared" si="73"/>
        <v>(水)</v>
      </c>
      <c r="D400" s="473" t="s">
        <v>401</v>
      </c>
      <c r="E400" s="474">
        <v>25</v>
      </c>
      <c r="F400" s="475">
        <v>5.6</v>
      </c>
      <c r="G400" s="11">
        <v>10.5</v>
      </c>
      <c r="H400" s="223">
        <v>10.4</v>
      </c>
      <c r="I400" s="12">
        <v>12.7</v>
      </c>
      <c r="J400" s="225">
        <v>7</v>
      </c>
      <c r="K400" s="11">
        <v>7.5</v>
      </c>
      <c r="L400" s="223">
        <v>7.6</v>
      </c>
      <c r="M400" s="12">
        <v>17.8</v>
      </c>
      <c r="N400" s="225">
        <v>21.3</v>
      </c>
      <c r="O400" s="224">
        <v>74</v>
      </c>
      <c r="P400" s="224">
        <v>102.5</v>
      </c>
      <c r="Q400" s="532">
        <v>20.9</v>
      </c>
      <c r="R400" s="478">
        <v>201</v>
      </c>
      <c r="S400" s="533">
        <v>0.36</v>
      </c>
      <c r="T400" s="476"/>
      <c r="U400" s="478">
        <v>2985</v>
      </c>
      <c r="V400" s="80"/>
      <c r="W400" s="3" t="s">
        <v>280</v>
      </c>
      <c r="X400" s="893" t="s">
        <v>313</v>
      </c>
      <c r="Y400" s="140">
        <v>2.95</v>
      </c>
      <c r="Z400" s="229">
        <v>2.72</v>
      </c>
    </row>
    <row r="401" spans="1:26" x14ac:dyDescent="0.2">
      <c r="A401" s="1104"/>
      <c r="B401" s="389">
        <v>45736</v>
      </c>
      <c r="C401" s="432" t="str">
        <f t="shared" si="73"/>
        <v>(木)</v>
      </c>
      <c r="D401" s="473" t="s">
        <v>400</v>
      </c>
      <c r="E401" s="474">
        <v>0</v>
      </c>
      <c r="F401" s="475">
        <v>7.2</v>
      </c>
      <c r="G401" s="11"/>
      <c r="H401" s="223"/>
      <c r="I401" s="12"/>
      <c r="J401" s="225"/>
      <c r="K401" s="11"/>
      <c r="L401" s="223"/>
      <c r="M401" s="12"/>
      <c r="N401" s="225"/>
      <c r="O401" s="224"/>
      <c r="P401" s="224"/>
      <c r="Q401" s="532"/>
      <c r="R401" s="478"/>
      <c r="S401" s="533"/>
      <c r="T401" s="476">
        <v>2.78</v>
      </c>
      <c r="U401" s="478">
        <v>3592</v>
      </c>
      <c r="V401" s="80"/>
      <c r="W401" s="3" t="s">
        <v>195</v>
      </c>
      <c r="X401" s="893" t="s">
        <v>313</v>
      </c>
      <c r="Y401" s="140">
        <v>3.51</v>
      </c>
      <c r="Z401" s="229">
        <v>3.41</v>
      </c>
    </row>
    <row r="402" spans="1:26" x14ac:dyDescent="0.2">
      <c r="A402" s="1104"/>
      <c r="B402" s="389">
        <v>45737</v>
      </c>
      <c r="C402" s="432" t="str">
        <f t="shared" si="73"/>
        <v>(金)</v>
      </c>
      <c r="D402" s="473" t="s">
        <v>400</v>
      </c>
      <c r="E402" s="474">
        <v>0</v>
      </c>
      <c r="F402" s="475">
        <v>8.4</v>
      </c>
      <c r="G402" s="11">
        <v>10.1</v>
      </c>
      <c r="H402" s="223">
        <v>10.1</v>
      </c>
      <c r="I402" s="12">
        <v>8</v>
      </c>
      <c r="J402" s="225">
        <v>5.6</v>
      </c>
      <c r="K402" s="11">
        <v>7.6</v>
      </c>
      <c r="L402" s="223">
        <v>7.6</v>
      </c>
      <c r="M402" s="12">
        <v>24.6</v>
      </c>
      <c r="N402" s="225">
        <v>23.9</v>
      </c>
      <c r="O402" s="224">
        <v>82</v>
      </c>
      <c r="P402" s="224">
        <v>117.1</v>
      </c>
      <c r="Q402" s="532">
        <v>24.7</v>
      </c>
      <c r="R402" s="478">
        <v>217</v>
      </c>
      <c r="S402" s="533">
        <v>0.4</v>
      </c>
      <c r="T402" s="476"/>
      <c r="U402" s="478">
        <v>1163</v>
      </c>
      <c r="V402" s="80"/>
      <c r="W402" s="3" t="s">
        <v>196</v>
      </c>
      <c r="X402" s="893" t="s">
        <v>313</v>
      </c>
      <c r="Y402" s="140">
        <v>8.6999999999999994E-2</v>
      </c>
      <c r="Z402" s="229">
        <v>9.2999999999999999E-2</v>
      </c>
    </row>
    <row r="403" spans="1:26" x14ac:dyDescent="0.2">
      <c r="A403" s="1104"/>
      <c r="B403" s="389">
        <v>45738</v>
      </c>
      <c r="C403" s="432" t="str">
        <f t="shared" si="73"/>
        <v>(土)</v>
      </c>
      <c r="D403" s="473" t="s">
        <v>400</v>
      </c>
      <c r="E403" s="474">
        <v>0</v>
      </c>
      <c r="F403" s="475">
        <v>17</v>
      </c>
      <c r="G403" s="11"/>
      <c r="H403" s="223"/>
      <c r="I403" s="12"/>
      <c r="J403" s="225"/>
      <c r="K403" s="11"/>
      <c r="L403" s="223"/>
      <c r="M403" s="12"/>
      <c r="N403" s="225"/>
      <c r="O403" s="224"/>
      <c r="P403" s="224"/>
      <c r="Q403" s="532"/>
      <c r="R403" s="478"/>
      <c r="S403" s="533"/>
      <c r="T403" s="476"/>
      <c r="U403" s="478">
        <v>931</v>
      </c>
      <c r="V403" s="80"/>
      <c r="W403" s="3" t="s">
        <v>197</v>
      </c>
      <c r="X403" s="893" t="s">
        <v>313</v>
      </c>
      <c r="Y403" s="138">
        <v>24.5</v>
      </c>
      <c r="Z403" s="228">
        <v>22.7</v>
      </c>
    </row>
    <row r="404" spans="1:26" x14ac:dyDescent="0.2">
      <c r="A404" s="1104"/>
      <c r="B404" s="389">
        <v>45739</v>
      </c>
      <c r="C404" s="432" t="str">
        <f t="shared" si="73"/>
        <v>(日)</v>
      </c>
      <c r="D404" s="473" t="s">
        <v>400</v>
      </c>
      <c r="E404" s="474">
        <v>0</v>
      </c>
      <c r="F404" s="475">
        <v>19.8</v>
      </c>
      <c r="G404" s="11"/>
      <c r="H404" s="223"/>
      <c r="I404" s="12"/>
      <c r="J404" s="225"/>
      <c r="K404" s="11"/>
      <c r="L404" s="223"/>
      <c r="M404" s="12"/>
      <c r="N404" s="225"/>
      <c r="O404" s="224"/>
      <c r="P404" s="224"/>
      <c r="Q404" s="532"/>
      <c r="R404" s="478"/>
      <c r="S404" s="533"/>
      <c r="T404" s="476"/>
      <c r="U404" s="478">
        <v>931</v>
      </c>
      <c r="V404" s="80"/>
      <c r="W404" s="3" t="s">
        <v>17</v>
      </c>
      <c r="X404" s="893" t="s">
        <v>313</v>
      </c>
      <c r="Y404" s="138">
        <v>25.2</v>
      </c>
      <c r="Z404" s="228">
        <v>23.2</v>
      </c>
    </row>
    <row r="405" spans="1:26" x14ac:dyDescent="0.2">
      <c r="A405" s="1104"/>
      <c r="B405" s="389">
        <v>45740</v>
      </c>
      <c r="C405" s="432" t="str">
        <f t="shared" si="73"/>
        <v>(月)</v>
      </c>
      <c r="D405" s="473" t="s">
        <v>401</v>
      </c>
      <c r="E405" s="474">
        <v>12.5</v>
      </c>
      <c r="F405" s="475">
        <v>12.3</v>
      </c>
      <c r="G405" s="11">
        <v>15</v>
      </c>
      <c r="H405" s="223">
        <v>14.9</v>
      </c>
      <c r="I405" s="12">
        <v>6.9</v>
      </c>
      <c r="J405" s="225">
        <v>5.3</v>
      </c>
      <c r="K405" s="11">
        <v>7.7</v>
      </c>
      <c r="L405" s="223">
        <v>7.8</v>
      </c>
      <c r="M405" s="12">
        <v>29.1</v>
      </c>
      <c r="N405" s="225">
        <v>29.2</v>
      </c>
      <c r="O405" s="224">
        <v>94</v>
      </c>
      <c r="P405" s="224">
        <v>130.1</v>
      </c>
      <c r="Q405" s="532">
        <v>27.4</v>
      </c>
      <c r="R405" s="478">
        <v>240</v>
      </c>
      <c r="S405" s="533">
        <v>0.47</v>
      </c>
      <c r="T405" s="476"/>
      <c r="U405" s="478">
        <v>968</v>
      </c>
      <c r="V405" s="80"/>
      <c r="W405" s="3" t="s">
        <v>198</v>
      </c>
      <c r="X405" s="893" t="s">
        <v>184</v>
      </c>
      <c r="Y405" s="276">
        <v>13</v>
      </c>
      <c r="Z405" s="288">
        <v>12</v>
      </c>
    </row>
    <row r="406" spans="1:26" x14ac:dyDescent="0.2">
      <c r="A406" s="1104"/>
      <c r="B406" s="389">
        <v>45741</v>
      </c>
      <c r="C406" s="432" t="str">
        <f t="shared" si="73"/>
        <v>(火)</v>
      </c>
      <c r="D406" s="473" t="s">
        <v>400</v>
      </c>
      <c r="E406" s="474">
        <v>0</v>
      </c>
      <c r="F406" s="475">
        <v>17.600000000000001</v>
      </c>
      <c r="G406" s="11">
        <v>12.8</v>
      </c>
      <c r="H406" s="223">
        <v>13</v>
      </c>
      <c r="I406" s="12">
        <v>42.8</v>
      </c>
      <c r="J406" s="225">
        <v>12.5</v>
      </c>
      <c r="K406" s="11">
        <v>7.5</v>
      </c>
      <c r="L406" s="223">
        <v>7.3</v>
      </c>
      <c r="M406" s="12">
        <v>17.2</v>
      </c>
      <c r="N406" s="225">
        <v>21.1</v>
      </c>
      <c r="O406" s="224">
        <v>58.6</v>
      </c>
      <c r="P406" s="224">
        <v>85</v>
      </c>
      <c r="Q406" s="532">
        <v>19.899999999999999</v>
      </c>
      <c r="R406" s="478">
        <v>172</v>
      </c>
      <c r="S406" s="533">
        <v>0.4</v>
      </c>
      <c r="T406" s="476"/>
      <c r="U406" s="478">
        <v>4786</v>
      </c>
      <c r="V406" s="80"/>
      <c r="W406" s="3" t="s">
        <v>199</v>
      </c>
      <c r="X406" s="893" t="s">
        <v>313</v>
      </c>
      <c r="Y406" s="276">
        <v>12</v>
      </c>
      <c r="Z406" s="288">
        <v>10</v>
      </c>
    </row>
    <row r="407" spans="1:26" x14ac:dyDescent="0.2">
      <c r="A407" s="1104"/>
      <c r="B407" s="389">
        <v>45742</v>
      </c>
      <c r="C407" s="432" t="str">
        <f t="shared" si="73"/>
        <v>(水)</v>
      </c>
      <c r="D407" s="473" t="s">
        <v>400</v>
      </c>
      <c r="E407" s="474">
        <v>0</v>
      </c>
      <c r="F407" s="475">
        <v>21.7</v>
      </c>
      <c r="G407" s="11">
        <v>15.9</v>
      </c>
      <c r="H407" s="223">
        <v>15.7</v>
      </c>
      <c r="I407" s="12">
        <v>13</v>
      </c>
      <c r="J407" s="225">
        <v>5.6</v>
      </c>
      <c r="K407" s="11">
        <v>7.7</v>
      </c>
      <c r="L407" s="223">
        <v>7.6</v>
      </c>
      <c r="M407" s="12">
        <v>26.9</v>
      </c>
      <c r="N407" s="225">
        <v>29.5</v>
      </c>
      <c r="O407" s="224">
        <v>84.1</v>
      </c>
      <c r="P407" s="224">
        <v>120.1</v>
      </c>
      <c r="Q407" s="532">
        <v>24.3</v>
      </c>
      <c r="R407" s="478">
        <v>250</v>
      </c>
      <c r="S407" s="533">
        <v>0.34</v>
      </c>
      <c r="T407" s="476"/>
      <c r="U407" s="478">
        <v>2012</v>
      </c>
      <c r="V407" s="80"/>
      <c r="W407" s="3"/>
      <c r="X407" s="289"/>
      <c r="Y407" s="290"/>
      <c r="Z407" s="289"/>
    </row>
    <row r="408" spans="1:26" x14ac:dyDescent="0.2">
      <c r="A408" s="1104"/>
      <c r="B408" s="389">
        <v>45743</v>
      </c>
      <c r="C408" s="432" t="str">
        <f t="shared" si="73"/>
        <v>(木)</v>
      </c>
      <c r="D408" s="507" t="s">
        <v>401</v>
      </c>
      <c r="E408" s="508">
        <v>0</v>
      </c>
      <c r="F408" s="509">
        <v>15</v>
      </c>
      <c r="G408" s="309">
        <v>16.3</v>
      </c>
      <c r="H408" s="510">
        <v>16.3</v>
      </c>
      <c r="I408" s="511">
        <v>7</v>
      </c>
      <c r="J408" s="512">
        <v>4.9000000000000004</v>
      </c>
      <c r="K408" s="309">
        <v>7.8</v>
      </c>
      <c r="L408" s="510">
        <v>7.8</v>
      </c>
      <c r="M408" s="511">
        <v>30.6</v>
      </c>
      <c r="N408" s="512">
        <v>30.6</v>
      </c>
      <c r="O408" s="513">
        <v>92.1</v>
      </c>
      <c r="P408" s="513">
        <v>130.69999999999999</v>
      </c>
      <c r="Q408" s="514">
        <v>29.1</v>
      </c>
      <c r="R408" s="515">
        <v>255</v>
      </c>
      <c r="S408" s="516">
        <v>0.46</v>
      </c>
      <c r="T408" s="740">
        <v>3.81</v>
      </c>
      <c r="U408" s="515">
        <v>945</v>
      </c>
      <c r="V408" s="80"/>
      <c r="W408" s="3"/>
      <c r="X408" s="289"/>
      <c r="Y408" s="290"/>
      <c r="Z408" s="289"/>
    </row>
    <row r="409" spans="1:26" x14ac:dyDescent="0.2">
      <c r="A409" s="1104"/>
      <c r="B409" s="389">
        <v>45744</v>
      </c>
      <c r="C409" s="432" t="str">
        <f t="shared" si="73"/>
        <v>(金)</v>
      </c>
      <c r="D409" s="507" t="s">
        <v>400</v>
      </c>
      <c r="E409" s="508">
        <v>6.5</v>
      </c>
      <c r="F409" s="509">
        <v>18.3</v>
      </c>
      <c r="G409" s="309">
        <v>17.399999999999999</v>
      </c>
      <c r="H409" s="510">
        <v>17.3</v>
      </c>
      <c r="I409" s="511">
        <v>11.5</v>
      </c>
      <c r="J409" s="512">
        <v>4.2</v>
      </c>
      <c r="K409" s="309">
        <v>7.8</v>
      </c>
      <c r="L409" s="510">
        <v>7.6</v>
      </c>
      <c r="M409" s="511">
        <v>30.2</v>
      </c>
      <c r="N409" s="512">
        <v>32.4</v>
      </c>
      <c r="O409" s="513">
        <v>92.3</v>
      </c>
      <c r="P409" s="513">
        <v>128.5</v>
      </c>
      <c r="Q409" s="514">
        <v>26.6</v>
      </c>
      <c r="R409" s="515">
        <v>267</v>
      </c>
      <c r="S409" s="516">
        <v>0.4</v>
      </c>
      <c r="T409" s="740"/>
      <c r="U409" s="515">
        <v>2718</v>
      </c>
      <c r="V409" s="80"/>
      <c r="W409" s="291"/>
      <c r="X409" s="292"/>
      <c r="Y409" s="293"/>
      <c r="Z409" s="292"/>
    </row>
    <row r="410" spans="1:26" x14ac:dyDescent="0.2">
      <c r="A410" s="1104"/>
      <c r="B410" s="389">
        <v>45745</v>
      </c>
      <c r="C410" s="432" t="str">
        <f t="shared" si="73"/>
        <v>(土)</v>
      </c>
      <c r="D410" s="507" t="s">
        <v>402</v>
      </c>
      <c r="E410" s="508">
        <v>8.5</v>
      </c>
      <c r="F410" s="509">
        <v>7.8</v>
      </c>
      <c r="G410" s="309"/>
      <c r="H410" s="510"/>
      <c r="I410" s="511"/>
      <c r="J410" s="512"/>
      <c r="K410" s="309"/>
      <c r="L410" s="510"/>
      <c r="M410" s="511"/>
      <c r="N410" s="512"/>
      <c r="O410" s="513"/>
      <c r="P410" s="513"/>
      <c r="Q410" s="514"/>
      <c r="R410" s="515"/>
      <c r="S410" s="516"/>
      <c r="T410" s="740"/>
      <c r="U410" s="515">
        <v>3399</v>
      </c>
      <c r="V410" s="80"/>
      <c r="W410" s="9" t="s">
        <v>23</v>
      </c>
      <c r="X410" s="1" t="s">
        <v>24</v>
      </c>
      <c r="Y410" s="1" t="s">
        <v>24</v>
      </c>
      <c r="Z410" s="333" t="s">
        <v>24</v>
      </c>
    </row>
    <row r="411" spans="1:26" x14ac:dyDescent="0.2">
      <c r="A411" s="1104"/>
      <c r="B411" s="389">
        <v>45746</v>
      </c>
      <c r="C411" s="432" t="str">
        <f t="shared" si="73"/>
        <v>(日)</v>
      </c>
      <c r="D411" s="507" t="s">
        <v>400</v>
      </c>
      <c r="E411" s="508">
        <v>1.5</v>
      </c>
      <c r="F411" s="509">
        <v>8.8000000000000007</v>
      </c>
      <c r="G411" s="309"/>
      <c r="H411" s="510"/>
      <c r="I411" s="511"/>
      <c r="J411" s="512"/>
      <c r="K411" s="309"/>
      <c r="L411" s="510"/>
      <c r="M411" s="511"/>
      <c r="N411" s="512"/>
      <c r="O411" s="513"/>
      <c r="P411" s="513"/>
      <c r="Q411" s="514"/>
      <c r="R411" s="515"/>
      <c r="S411" s="516"/>
      <c r="T411" s="740"/>
      <c r="U411" s="515">
        <v>1789</v>
      </c>
      <c r="V411" s="80"/>
      <c r="W411" s="719" t="s">
        <v>303</v>
      </c>
      <c r="X411" s="720"/>
      <c r="Y411" s="720"/>
      <c r="Z411" s="721"/>
    </row>
    <row r="412" spans="1:26" x14ac:dyDescent="0.2">
      <c r="A412" s="1104"/>
      <c r="B412" s="389">
        <v>45747</v>
      </c>
      <c r="C412" s="432" t="str">
        <f t="shared" si="73"/>
        <v>(月)</v>
      </c>
      <c r="D412" s="544" t="s">
        <v>401</v>
      </c>
      <c r="E412" s="497">
        <v>0.5</v>
      </c>
      <c r="F412" s="535">
        <v>6.4</v>
      </c>
      <c r="G412" s="366">
        <v>14.5</v>
      </c>
      <c r="H412" s="300">
        <v>14.9</v>
      </c>
      <c r="I412" s="537">
        <v>5.6</v>
      </c>
      <c r="J412" s="536">
        <v>4.5</v>
      </c>
      <c r="K412" s="366">
        <v>7.8</v>
      </c>
      <c r="L412" s="300">
        <v>7.9</v>
      </c>
      <c r="M412" s="537">
        <v>25.4</v>
      </c>
      <c r="N412" s="536">
        <v>28.2</v>
      </c>
      <c r="O412" s="538">
        <v>84.9</v>
      </c>
      <c r="P412" s="538">
        <v>119.7</v>
      </c>
      <c r="Q412" s="539">
        <v>23.1</v>
      </c>
      <c r="R412" s="540">
        <v>251</v>
      </c>
      <c r="S412" s="541">
        <v>0.46</v>
      </c>
      <c r="T412" s="742"/>
      <c r="U412" s="540">
        <v>982</v>
      </c>
      <c r="V412" s="80"/>
      <c r="W412" s="722"/>
      <c r="X412" s="723"/>
      <c r="Y412" s="723"/>
      <c r="Z412" s="724"/>
    </row>
    <row r="413" spans="1:26" x14ac:dyDescent="0.2">
      <c r="A413" s="1104"/>
      <c r="B413" s="1043" t="s">
        <v>239</v>
      </c>
      <c r="C413" s="1043"/>
      <c r="D413" s="479"/>
      <c r="E413" s="464">
        <f>MAX(E382:E412)</f>
        <v>27.5</v>
      </c>
      <c r="F413" s="480">
        <f t="shared" ref="F413:U413" si="74">IF(COUNT(F382:F412)=0,"",MAX(F382:F412))</f>
        <v>21.7</v>
      </c>
      <c r="G413" s="10">
        <f t="shared" si="74"/>
        <v>17.399999999999999</v>
      </c>
      <c r="H413" s="222">
        <f t="shared" si="74"/>
        <v>17.3</v>
      </c>
      <c r="I413" s="466">
        <f t="shared" si="74"/>
        <v>42.8</v>
      </c>
      <c r="J413" s="467">
        <f t="shared" si="74"/>
        <v>12.5</v>
      </c>
      <c r="K413" s="10">
        <f t="shared" si="74"/>
        <v>7.8</v>
      </c>
      <c r="L413" s="222">
        <f t="shared" si="74"/>
        <v>7.9</v>
      </c>
      <c r="M413" s="466">
        <f t="shared" si="74"/>
        <v>30.6</v>
      </c>
      <c r="N413" s="467">
        <f t="shared" si="74"/>
        <v>32.4</v>
      </c>
      <c r="O413" s="468">
        <f t="shared" si="74"/>
        <v>94.3</v>
      </c>
      <c r="P413" s="468">
        <f t="shared" si="74"/>
        <v>135.30000000000001</v>
      </c>
      <c r="Q413" s="518">
        <f t="shared" si="74"/>
        <v>29.1</v>
      </c>
      <c r="R413" s="484">
        <f t="shared" si="74"/>
        <v>284</v>
      </c>
      <c r="S413" s="485">
        <f t="shared" si="74"/>
        <v>0.47</v>
      </c>
      <c r="T413" s="485">
        <f t="shared" ref="T413" si="75">IF(COUNT(T382:T412)=0,"",MAX(T382:T412))</f>
        <v>3.81</v>
      </c>
      <c r="U413" s="486">
        <f t="shared" si="74"/>
        <v>4786</v>
      </c>
      <c r="V413" s="83"/>
      <c r="W413" s="722"/>
      <c r="X413" s="723"/>
      <c r="Y413" s="723"/>
      <c r="Z413" s="724"/>
    </row>
    <row r="414" spans="1:26" x14ac:dyDescent="0.2">
      <c r="A414" s="1104"/>
      <c r="B414" s="1044" t="s">
        <v>240</v>
      </c>
      <c r="C414" s="1044"/>
      <c r="D414" s="233"/>
      <c r="E414" s="234"/>
      <c r="F414" s="487">
        <f t="shared" ref="F414:S414" si="76">IF(COUNT(F382:F412)=0,"",MIN(F382:F412))</f>
        <v>3</v>
      </c>
      <c r="G414" s="11">
        <f t="shared" si="76"/>
        <v>7.4</v>
      </c>
      <c r="H414" s="223">
        <f t="shared" si="76"/>
        <v>7.4</v>
      </c>
      <c r="I414" s="12">
        <f t="shared" si="76"/>
        <v>4.2</v>
      </c>
      <c r="J414" s="225">
        <f t="shared" si="76"/>
        <v>3.9</v>
      </c>
      <c r="K414" s="11">
        <f t="shared" si="76"/>
        <v>7.3</v>
      </c>
      <c r="L414" s="223">
        <f t="shared" si="76"/>
        <v>7.2</v>
      </c>
      <c r="M414" s="12">
        <f t="shared" si="76"/>
        <v>17.2</v>
      </c>
      <c r="N414" s="225">
        <f t="shared" si="76"/>
        <v>17.100000000000001</v>
      </c>
      <c r="O414" s="224">
        <f t="shared" si="76"/>
        <v>54</v>
      </c>
      <c r="P414" s="224">
        <f t="shared" si="76"/>
        <v>85</v>
      </c>
      <c r="Q414" s="490">
        <f t="shared" si="76"/>
        <v>15.2</v>
      </c>
      <c r="R414" s="491">
        <f t="shared" si="76"/>
        <v>169</v>
      </c>
      <c r="S414" s="492">
        <f t="shared" si="76"/>
        <v>0.21</v>
      </c>
      <c r="T414" s="492">
        <f t="shared" ref="T414" si="77">IF(COUNT(T382:T412)=0,"",MIN(T382:T412))</f>
        <v>2.78</v>
      </c>
      <c r="U414" s="493"/>
      <c r="V414" s="83"/>
      <c r="W414" s="722"/>
      <c r="X414" s="723"/>
      <c r="Y414" s="723"/>
      <c r="Z414" s="724"/>
    </row>
    <row r="415" spans="1:26" x14ac:dyDescent="0.2">
      <c r="A415" s="1104"/>
      <c r="B415" s="1044" t="s">
        <v>241</v>
      </c>
      <c r="C415" s="1044"/>
      <c r="D415" s="416"/>
      <c r="E415" s="235"/>
      <c r="F415" s="494">
        <f t="shared" ref="F415:S415" si="78">IF(COUNT(F382:F412)=0,"",AVERAGE(F382:F412))</f>
        <v>10.009677419354839</v>
      </c>
      <c r="G415" s="309">
        <f t="shared" si="78"/>
        <v>12.080000000000002</v>
      </c>
      <c r="H415" s="510">
        <f t="shared" si="78"/>
        <v>12.035000000000002</v>
      </c>
      <c r="I415" s="511">
        <f t="shared" si="78"/>
        <v>10.53</v>
      </c>
      <c r="J415" s="512">
        <f t="shared" si="78"/>
        <v>5.74</v>
      </c>
      <c r="K415" s="309">
        <f t="shared" si="78"/>
        <v>7.5900000000000016</v>
      </c>
      <c r="L415" s="510">
        <f t="shared" si="78"/>
        <v>7.55</v>
      </c>
      <c r="M415" s="511">
        <f t="shared" si="78"/>
        <v>23.405000000000001</v>
      </c>
      <c r="N415" s="512">
        <f t="shared" si="78"/>
        <v>24.844999999999999</v>
      </c>
      <c r="O415" s="513">
        <f t="shared" si="78"/>
        <v>77.589999999999989</v>
      </c>
      <c r="P415" s="513">
        <f t="shared" si="78"/>
        <v>114.03</v>
      </c>
      <c r="Q415" s="520">
        <f t="shared" si="78"/>
        <v>23.785</v>
      </c>
      <c r="R415" s="521">
        <f t="shared" si="78"/>
        <v>223.6</v>
      </c>
      <c r="S415" s="522">
        <f t="shared" si="78"/>
        <v>0.37500000000000006</v>
      </c>
      <c r="T415" s="522">
        <f t="shared" ref="T415" si="79">IF(COUNT(T382:T412)=0,"",AVERAGE(T382:T412))</f>
        <v>3.31</v>
      </c>
      <c r="U415" s="523"/>
      <c r="V415" s="83"/>
      <c r="W415" s="722"/>
      <c r="X415" s="723"/>
      <c r="Y415" s="723"/>
      <c r="Z415" s="724"/>
    </row>
    <row r="416" spans="1:26" x14ac:dyDescent="0.2">
      <c r="A416" s="1105"/>
      <c r="B416" s="1045" t="s">
        <v>242</v>
      </c>
      <c r="C416" s="1045"/>
      <c r="D416" s="394"/>
      <c r="E416" s="497">
        <f>SUM(E382:E412)</f>
        <v>146</v>
      </c>
      <c r="F416" s="236"/>
      <c r="G416" s="236"/>
      <c r="H416" s="388"/>
      <c r="I416" s="236"/>
      <c r="J416" s="388"/>
      <c r="K416" s="499"/>
      <c r="L416" s="500"/>
      <c r="M416" s="524"/>
      <c r="N416" s="525"/>
      <c r="O416" s="526"/>
      <c r="P416" s="526"/>
      <c r="Q416" s="527"/>
      <c r="R416" s="238"/>
      <c r="S416" s="239"/>
      <c r="T416" s="741"/>
      <c r="U416" s="734">
        <f>SUM(U382:U412)</f>
        <v>59452</v>
      </c>
      <c r="V416" s="83"/>
      <c r="W416" s="588"/>
      <c r="X416" s="589"/>
      <c r="Y416" s="589"/>
      <c r="Z416" s="332"/>
    </row>
    <row r="417" spans="1:23" x14ac:dyDescent="0.2">
      <c r="A417" s="1111" t="s">
        <v>247</v>
      </c>
      <c r="B417" s="1043" t="s">
        <v>239</v>
      </c>
      <c r="C417" s="1043"/>
      <c r="D417" s="479"/>
      <c r="E417" s="464">
        <f t="shared" ref="E417:U417" si="80">MAX(E$4:E$33,E$38:E$68,E$73:E$102,E$107:E$137,E$142:E$172,E$177:E$206,E$211:E$241,E$246:E$275,E$280:E$310,E$315:E$345,E$350:E$377,E$382:E$412)</f>
        <v>87.5</v>
      </c>
      <c r="F417" s="464">
        <f t="shared" si="80"/>
        <v>33.6</v>
      </c>
      <c r="G417" s="875">
        <f t="shared" si="80"/>
        <v>28.6</v>
      </c>
      <c r="H417" s="876">
        <f t="shared" si="80"/>
        <v>28.4</v>
      </c>
      <c r="I417" s="877">
        <f t="shared" si="80"/>
        <v>51</v>
      </c>
      <c r="J417" s="878">
        <f t="shared" si="80"/>
        <v>12.5</v>
      </c>
      <c r="K417" s="875">
        <f t="shared" si="80"/>
        <v>8</v>
      </c>
      <c r="L417" s="876">
        <f t="shared" si="80"/>
        <v>8</v>
      </c>
      <c r="M417" s="875">
        <f t="shared" si="80"/>
        <v>41.1</v>
      </c>
      <c r="N417" s="876">
        <f t="shared" si="80"/>
        <v>42.2</v>
      </c>
      <c r="O417" s="482">
        <f t="shared" si="80"/>
        <v>98</v>
      </c>
      <c r="P417" s="482">
        <f t="shared" si="80"/>
        <v>141.30000000000001</v>
      </c>
      <c r="Q417" s="464">
        <f t="shared" si="80"/>
        <v>44.1</v>
      </c>
      <c r="R417" s="482">
        <f t="shared" si="80"/>
        <v>321</v>
      </c>
      <c r="S417" s="745">
        <f t="shared" si="80"/>
        <v>0.59</v>
      </c>
      <c r="T417" s="745">
        <f t="shared" si="80"/>
        <v>5.05</v>
      </c>
      <c r="U417" s="882">
        <f t="shared" si="80"/>
        <v>6372</v>
      </c>
    </row>
    <row r="418" spans="1:23" s="1" customFormat="1" ht="13.5" customHeight="1" x14ac:dyDescent="0.2">
      <c r="A418" s="1112"/>
      <c r="B418" s="1044" t="s">
        <v>240</v>
      </c>
      <c r="C418" s="1044"/>
      <c r="D418" s="233"/>
      <c r="E418" s="234"/>
      <c r="F418" s="197">
        <f t="shared" ref="F418:T418" si="81">MIN(F$4:F$33,F$38:F$68,F$73:F$102,F$107:F$137,F$142:F$172,F$177:F$206,F$211:F$241,F$246:F$275,F$280:F$310,F$315:F$345,F$350:F$377,F$382:F$412)</f>
        <v>1.3</v>
      </c>
      <c r="G418" s="851">
        <f t="shared" si="81"/>
        <v>6.5</v>
      </c>
      <c r="H418" s="850">
        <f t="shared" si="81"/>
        <v>6.6</v>
      </c>
      <c r="I418" s="853">
        <f t="shared" si="81"/>
        <v>1.6</v>
      </c>
      <c r="J418" s="852">
        <f t="shared" si="81"/>
        <v>2</v>
      </c>
      <c r="K418" s="851">
        <f t="shared" si="81"/>
        <v>6.9</v>
      </c>
      <c r="L418" s="850">
        <f t="shared" si="81"/>
        <v>6.9</v>
      </c>
      <c r="M418" s="851">
        <f t="shared" si="81"/>
        <v>10.6</v>
      </c>
      <c r="N418" s="850">
        <f t="shared" si="81"/>
        <v>13.8</v>
      </c>
      <c r="O418" s="415">
        <f t="shared" si="81"/>
        <v>34.5</v>
      </c>
      <c r="P418" s="415">
        <f t="shared" si="81"/>
        <v>53.8</v>
      </c>
      <c r="Q418" s="197">
        <f t="shared" si="81"/>
        <v>14.5</v>
      </c>
      <c r="R418" s="415">
        <f t="shared" si="81"/>
        <v>101</v>
      </c>
      <c r="S418" s="799">
        <f t="shared" si="81"/>
        <v>0.14000000000000001</v>
      </c>
      <c r="T418" s="799">
        <f t="shared" si="81"/>
        <v>1.1399999999999999</v>
      </c>
      <c r="U418" s="834"/>
      <c r="V418" s="80"/>
      <c r="W418" s="111"/>
    </row>
    <row r="419" spans="1:23" s="1" customFormat="1" ht="13.5" customHeight="1" x14ac:dyDescent="0.2">
      <c r="A419" s="1112"/>
      <c r="B419" s="1044" t="s">
        <v>241</v>
      </c>
      <c r="C419" s="1044"/>
      <c r="D419" s="416"/>
      <c r="E419" s="235"/>
      <c r="F419" s="197">
        <f t="shared" ref="F419:T419" si="82">AVERAGE(F$4:F$33,F$38:F$68,F$73:F$102,F$107:F$137,F$142:F$172,F$177:F$206,F$211:F$241,F$246:F$275,F$280:F$310,F$315:F$345,F$350:F$377,F$382:F$412)</f>
        <v>17.324175824175811</v>
      </c>
      <c r="G419" s="851">
        <f t="shared" si="82"/>
        <v>17.465020576131678</v>
      </c>
      <c r="H419" s="850">
        <f t="shared" si="82"/>
        <v>17.510288065843618</v>
      </c>
      <c r="I419" s="853">
        <f t="shared" si="82"/>
        <v>6.8300000000000027</v>
      </c>
      <c r="J419" s="852">
        <f t="shared" si="82"/>
        <v>3.9884773662551458</v>
      </c>
      <c r="K419" s="851">
        <f t="shared" si="82"/>
        <v>7.6165843621399256</v>
      </c>
      <c r="L419" s="850">
        <f t="shared" si="82"/>
        <v>7.5902469135802502</v>
      </c>
      <c r="M419" s="851">
        <f t="shared" si="82"/>
        <v>28.779835390946495</v>
      </c>
      <c r="N419" s="850">
        <f t="shared" si="82"/>
        <v>29.473662551440327</v>
      </c>
      <c r="O419" s="415">
        <f t="shared" si="82"/>
        <v>82.772839506172815</v>
      </c>
      <c r="P419" s="415">
        <f t="shared" si="82"/>
        <v>118.57818930041141</v>
      </c>
      <c r="Q419" s="197">
        <f t="shared" si="82"/>
        <v>29.700411522633747</v>
      </c>
      <c r="R419" s="415">
        <f t="shared" si="82"/>
        <v>241.1358024691358</v>
      </c>
      <c r="S419" s="799">
        <f t="shared" si="82"/>
        <v>0.3699588477366253</v>
      </c>
      <c r="T419" s="799">
        <f t="shared" si="82"/>
        <v>3.3531372549019611</v>
      </c>
      <c r="U419" s="835"/>
      <c r="V419" s="80"/>
      <c r="W419" s="111"/>
    </row>
    <row r="420" spans="1:23" s="1" customFormat="1" ht="13.5" customHeight="1" x14ac:dyDescent="0.2">
      <c r="A420" s="1113"/>
      <c r="B420" s="1044" t="s">
        <v>242</v>
      </c>
      <c r="C420" s="1044"/>
      <c r="D420" s="418"/>
      <c r="E420" s="197">
        <f>SUM(E$4:E$33,E$38:E$68,E$73:E$102,E$107:E$137,E$142:E$172,E$177:E$206,E$211:E$241,E$246:E$275,E$280:E$310,E$315:E$345,E$350:E$377,E$382:E$412)</f>
        <v>1484.5</v>
      </c>
      <c r="F420" s="236"/>
      <c r="G420" s="236"/>
      <c r="H420" s="388"/>
      <c r="I420" s="236"/>
      <c r="J420" s="388"/>
      <c r="K420" s="237"/>
      <c r="L420" s="419"/>
      <c r="M420" s="236"/>
      <c r="N420" s="388"/>
      <c r="O420" s="388"/>
      <c r="P420" s="388"/>
      <c r="Q420" s="420"/>
      <c r="R420" s="238"/>
      <c r="S420" s="239"/>
      <c r="T420" s="239"/>
      <c r="U420" s="833">
        <f>SUM(U$4:U$33,U$38:U$68,U$73:U$102,U$107:U$137,U$142:U$172,U$177:U$206,U$211:U$241,U$246:U$275,U$280:U$310,U$315:U$345,U$350:U$377,U$382:U$412)</f>
        <v>666666</v>
      </c>
      <c r="V420" s="80"/>
      <c r="W420" s="111"/>
    </row>
    <row r="421" spans="1:23" s="1" customFormat="1" ht="13.5" customHeight="1" x14ac:dyDescent="0.2">
      <c r="A421" s="392"/>
      <c r="B421" s="1045" t="s">
        <v>246</v>
      </c>
      <c r="C421" s="1045"/>
      <c r="D421" s="825">
        <f>COUNT(E$4:E$33,E$38:E$68,E$73:E$102,E$107:E$137,E$142:E$172,E$177:E$206,E$211:E$241,E$246:E$275,E$280:E$310,E$315:E$345,E$350:E$377,E$382:E$412)</f>
        <v>364</v>
      </c>
      <c r="E421" s="106"/>
      <c r="F421" s="107"/>
      <c r="G421" s="107"/>
      <c r="H421" s="107"/>
      <c r="I421" s="108"/>
      <c r="J421" s="108"/>
      <c r="K421" s="109"/>
      <c r="L421" s="109"/>
      <c r="M421" s="108"/>
      <c r="N421" s="108"/>
      <c r="O421" s="107"/>
      <c r="P421" s="107"/>
      <c r="Q421" s="108"/>
      <c r="R421" s="110"/>
      <c r="S421" s="109"/>
      <c r="T421" s="110"/>
      <c r="U421" s="110"/>
      <c r="V421" s="80"/>
      <c r="W421" s="111"/>
    </row>
    <row r="422" spans="1:23" s="1" customFormat="1" ht="13.5" customHeight="1" x14ac:dyDescent="0.2">
      <c r="V422" s="80"/>
      <c r="W422" s="111"/>
    </row>
  </sheetData>
  <protectedRanges>
    <protectedRange sqref="D281:N310" name="範囲1_1"/>
    <protectedRange sqref="O281:T310" name="範囲1_5_1"/>
  </protectedRanges>
  <mergeCells count="68">
    <mergeCell ref="B421:C421"/>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B349:C349"/>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A177:A210"/>
    <mergeCell ref="B207:C207"/>
    <mergeCell ref="B208:C208"/>
    <mergeCell ref="B209:C209"/>
    <mergeCell ref="B210:C210"/>
    <mergeCell ref="A211:A245"/>
    <mergeCell ref="B242:C242"/>
    <mergeCell ref="B243:C243"/>
    <mergeCell ref="B244:C244"/>
    <mergeCell ref="B245:C245"/>
    <mergeCell ref="A107:A141"/>
    <mergeCell ref="B138:C138"/>
    <mergeCell ref="B139:C139"/>
    <mergeCell ref="B140:C140"/>
    <mergeCell ref="B141:C141"/>
    <mergeCell ref="A142:A176"/>
    <mergeCell ref="B173:C173"/>
    <mergeCell ref="B174:C174"/>
    <mergeCell ref="B175:C175"/>
    <mergeCell ref="B176:C176"/>
    <mergeCell ref="A4:A37"/>
    <mergeCell ref="G2:H2"/>
    <mergeCell ref="A73:A106"/>
    <mergeCell ref="B103:C103"/>
    <mergeCell ref="B104:C104"/>
    <mergeCell ref="B105:C105"/>
    <mergeCell ref="B106:C106"/>
    <mergeCell ref="A38:A72"/>
    <mergeCell ref="B69:C69"/>
    <mergeCell ref="B70:C70"/>
    <mergeCell ref="B71:C71"/>
    <mergeCell ref="B72:C72"/>
    <mergeCell ref="B1:E1"/>
    <mergeCell ref="I2:J2"/>
    <mergeCell ref="K2:L2"/>
    <mergeCell ref="M2:N2"/>
    <mergeCell ref="W2:Z3"/>
  </mergeCells>
  <phoneticPr fontId="4"/>
  <conditionalFormatting sqref="D349">
    <cfRule type="expression" dxfId="131" priority="59" stopIfTrue="1">
      <formula>$A$1=1</formula>
    </cfRule>
  </conditionalFormatting>
  <conditionalFormatting sqref="D381">
    <cfRule type="expression" dxfId="130" priority="58" stopIfTrue="1">
      <formula>$A$1=1</formula>
    </cfRule>
  </conditionalFormatting>
  <conditionalFormatting sqref="D416">
    <cfRule type="expression" dxfId="129" priority="39" stopIfTrue="1">
      <formula>$A$1=1</formula>
    </cfRule>
  </conditionalFormatting>
  <conditionalFormatting sqref="D420">
    <cfRule type="expression" dxfId="128" priority="3" stopIfTrue="1">
      <formula>$A$1=1</formula>
    </cfRule>
  </conditionalFormatting>
  <conditionalFormatting sqref="F37:P37 F72:P72 F106:P106 F141:P141 F176:P176 F210:P210 F245:P245 F279:P279 D281:S310 F311:S313 F314:P314 F349:P349 F381:P381 F416:P416">
    <cfRule type="expression" dxfId="127" priority="62" stopIfTrue="1">
      <formula>$A$1=1</formula>
    </cfRule>
  </conditionalFormatting>
  <conditionalFormatting sqref="F420:P420">
    <cfRule type="expression" dxfId="126" priority="4" stopIfTrue="1">
      <formula>$A$1=1</formula>
    </cfRule>
  </conditionalFormatting>
  <conditionalFormatting sqref="F34:T36 F69:T71 F103:T105 F138:T140 F173:T175 F207:T209 F242:T244 F276:T278 T281:T313 F346:T348 F378:T380 F413:T415">
    <cfRule type="expression" dxfId="125" priority="27" stopIfTrue="1">
      <formula>$A$1=1</formula>
    </cfRule>
  </conditionalFormatting>
  <conditionalFormatting sqref="U34:U37">
    <cfRule type="expression" dxfId="124" priority="41" stopIfTrue="1">
      <formula>$A$1=1</formula>
    </cfRule>
  </conditionalFormatting>
  <conditionalFormatting sqref="U69:U72">
    <cfRule type="expression" dxfId="123" priority="55" stopIfTrue="1">
      <formula>$A$1=1</formula>
    </cfRule>
  </conditionalFormatting>
  <conditionalFormatting sqref="U103:U106">
    <cfRule type="expression" dxfId="122" priority="31" stopIfTrue="1">
      <formula>$A$1=1</formula>
    </cfRule>
  </conditionalFormatting>
  <conditionalFormatting sqref="U138:U141">
    <cfRule type="expression" dxfId="121" priority="49" stopIfTrue="1">
      <formula>$A$1=1</formula>
    </cfRule>
  </conditionalFormatting>
  <conditionalFormatting sqref="U173:U176">
    <cfRule type="expression" dxfId="120" priority="47" stopIfTrue="1">
      <formula>$A$1=1</formula>
    </cfRule>
  </conditionalFormatting>
  <conditionalFormatting sqref="U207:U210">
    <cfRule type="expression" dxfId="119" priority="51" stopIfTrue="1">
      <formula>$A$1=1</formula>
    </cfRule>
  </conditionalFormatting>
  <conditionalFormatting sqref="U242:U245">
    <cfRule type="expression" dxfId="118" priority="45" stopIfTrue="1">
      <formula>$A$1=1</formula>
    </cfRule>
  </conditionalFormatting>
  <conditionalFormatting sqref="U276:U279">
    <cfRule type="expression" dxfId="117" priority="29" stopIfTrue="1">
      <formula>$A$1=1</formula>
    </cfRule>
  </conditionalFormatting>
  <conditionalFormatting sqref="U311:U314">
    <cfRule type="expression" dxfId="116" priority="33" stopIfTrue="1">
      <formula>$A$1=1</formula>
    </cfRule>
  </conditionalFormatting>
  <conditionalFormatting sqref="U346:U349">
    <cfRule type="expression" dxfId="115" priority="43" stopIfTrue="1">
      <formula>$A$1=1</formula>
    </cfRule>
  </conditionalFormatting>
  <conditionalFormatting sqref="U378:U381">
    <cfRule type="expression" dxfId="114" priority="57" stopIfTrue="1">
      <formula>$A$1=1</formula>
    </cfRule>
  </conditionalFormatting>
  <conditionalFormatting sqref="U413:U416">
    <cfRule type="expression" dxfId="113" priority="38" stopIfTrue="1">
      <formula>$A$1=1</formula>
    </cfRule>
  </conditionalFormatting>
  <conditionalFormatting sqref="U418:U419">
    <cfRule type="expression" dxfId="112" priority="1" stopIfTrue="1">
      <formula>$A$1=1</formula>
    </cfRule>
  </conditionalFormatting>
  <conditionalFormatting sqref="V310:V315">
    <cfRule type="expression" dxfId="111" priority="61" stopIfTrue="1">
      <formula>$A$1=1</formula>
    </cfRule>
  </conditionalFormatting>
  <conditionalFormatting sqref="W314:Z314">
    <cfRule type="expression" dxfId="110" priority="60" stopIfTrue="1">
      <formula>$A$1=1</formula>
    </cfRule>
  </conditionalFormatting>
  <conditionalFormatting sqref="Y7:Z28">
    <cfRule type="expression" dxfId="109" priority="63" stopIfTrue="1">
      <formula>$B$1=1</formula>
    </cfRule>
  </conditionalFormatting>
  <conditionalFormatting sqref="Y41:Z62">
    <cfRule type="expression" dxfId="108" priority="25" stopIfTrue="1">
      <formula>$B$1=1</formula>
    </cfRule>
  </conditionalFormatting>
  <conditionalFormatting sqref="Y76:Z97">
    <cfRule type="expression" dxfId="107" priority="23" stopIfTrue="1">
      <formula>$B$1=1</formula>
    </cfRule>
  </conditionalFormatting>
  <conditionalFormatting sqref="Y110:Z131">
    <cfRule type="expression" dxfId="106" priority="21" stopIfTrue="1">
      <formula>$B$1=1</formula>
    </cfRule>
  </conditionalFormatting>
  <conditionalFormatting sqref="Y145:Z166">
    <cfRule type="expression" dxfId="105" priority="19" stopIfTrue="1">
      <formula>$B$1=1</formula>
    </cfRule>
  </conditionalFormatting>
  <conditionalFormatting sqref="Y180:Z201">
    <cfRule type="expression" dxfId="104" priority="17" stopIfTrue="1">
      <formula>$B$1=1</formula>
    </cfRule>
  </conditionalFormatting>
  <conditionalFormatting sqref="Y214:Z235">
    <cfRule type="expression" dxfId="103" priority="15" stopIfTrue="1">
      <formula>$B$1=1</formula>
    </cfRule>
  </conditionalFormatting>
  <conditionalFormatting sqref="Y249:Z270">
    <cfRule type="expression" dxfId="102" priority="13" stopIfTrue="1">
      <formula>$B$1=1</formula>
    </cfRule>
  </conditionalFormatting>
  <conditionalFormatting sqref="Y283:Z304">
    <cfRule type="expression" dxfId="101" priority="11" stopIfTrue="1">
      <formula>$B$1=1</formula>
    </cfRule>
  </conditionalFormatting>
  <conditionalFormatting sqref="Y318:Z339">
    <cfRule type="expression" dxfId="100" priority="9" stopIfTrue="1">
      <formula>$B$1=1</formula>
    </cfRule>
  </conditionalFormatting>
  <conditionalFormatting sqref="Y353:Z374">
    <cfRule type="expression" dxfId="99" priority="7" stopIfTrue="1">
      <formula>$B$1=1</formula>
    </cfRule>
  </conditionalFormatting>
  <conditionalFormatting sqref="Y385:Z406">
    <cfRule type="expression" dxfId="98" priority="5" stopIfTrue="1">
      <formula>$B$1=1</formula>
    </cfRule>
  </conditionalFormatting>
  <dataValidations count="2">
    <dataValidation imeMode="on" allowBlank="1" showInputMessage="1" showErrorMessage="1" sqref="Y6:Z6 D4:D33 X66:Z66 X410:Z410 X343:Z343 X378:Z378 W32:W33 D281:D310 X101:Z101 X135:Z135 X170:Z170 X205:Z205 X239:Z239 X274:Z274 X308:Z308 D382:D412 X422:Z422 X32:Z32 W72:Z72 Y40:Z40 W66:W67 Y75:Z75 W101:W102 W141:Z141 Y109:Z109 W135:W136 W176:Z176 Y144:Z144 W170:W171 Y179:Z179 W205:W207 W245:Z245 Y213:Z213 W239:W240 Y248:Z248 W274:W275 Y282:Z282 W308:W309 Y317:Z317 W343:W344 Y352:Z352 W378:W379 W416:Z416 Y384:Z384 W410:W411 D371:D377" xr:uid="{00000000-0002-0000-0300-000000000000}"/>
    <dataValidation imeMode="off" allowBlank="1" showInputMessage="1" showErrorMessage="1" sqref="Y2 E4:V33 E371:U377 E281:T310 E382:U412 W364:X377 W18:X31 Y29:Z31 W52:X65 Y63:Z65 W87:X100 Y98:Z100 W121:X134 Y132:Z134 W156:X169 Y167:Z169 W191:X204 Y202:Z204 W225:X238 Y236:Z238 W260:X273 Y271:Z273 W294:X307 Y305:Z307 W329:X342 Y340:Z342 Y375:Z377 Y407:Z409 W396:X409 V371:V412" xr:uid="{00000000-0002-0000-03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422"/>
  <sheetViews>
    <sheetView view="pageBreakPreview" zoomScale="85" zoomScaleNormal="70" zoomScaleSheetLayoutView="85" workbookViewId="0">
      <pane xSplit="1" ySplit="3" topLeftCell="B4" activePane="bottomRight" state="frozen"/>
      <selection activeCell="K264" sqref="K264"/>
      <selection pane="topRight" activeCell="K264" sqref="K264"/>
      <selection pane="bottomLeft" activeCell="K264" sqref="K264"/>
      <selection pane="bottomRight"/>
    </sheetView>
  </sheetViews>
  <sheetFormatPr defaultRowHeight="13.2" x14ac:dyDescent="0.2"/>
  <cols>
    <col min="1" max="1" width="4.109375" customWidth="1"/>
    <col min="2" max="2" width="3.33203125" customWidth="1"/>
    <col min="3" max="3" width="4.6640625" customWidth="1"/>
    <col min="4" max="18" width="5.33203125" customWidth="1"/>
    <col min="19" max="20" width="8.88671875" customWidth="1"/>
    <col min="21" max="21" width="1.88671875" customWidth="1"/>
    <col min="22" max="22" width="15.33203125" customWidth="1"/>
    <col min="23" max="25" width="5.6640625" customWidth="1"/>
  </cols>
  <sheetData>
    <row r="1" spans="1:25" ht="16.2" x14ac:dyDescent="0.2">
      <c r="A1" s="728"/>
      <c r="B1" s="1055" t="s">
        <v>265</v>
      </c>
      <c r="C1" s="1055"/>
      <c r="D1" s="1055"/>
      <c r="E1" s="1055"/>
      <c r="F1" s="379"/>
      <c r="G1" s="379" t="s">
        <v>398</v>
      </c>
      <c r="H1" s="34"/>
      <c r="M1" s="34"/>
      <c r="N1" s="34"/>
      <c r="O1" s="34"/>
      <c r="P1" s="34"/>
      <c r="Q1" s="34"/>
      <c r="R1" s="34"/>
    </row>
    <row r="2" spans="1:25" ht="27.75" customHeight="1" x14ac:dyDescent="0.2">
      <c r="A2" s="386" t="s">
        <v>338</v>
      </c>
      <c r="B2" s="325" t="s">
        <v>0</v>
      </c>
      <c r="C2" s="331" t="s">
        <v>10</v>
      </c>
      <c r="D2" s="230" t="s">
        <v>1</v>
      </c>
      <c r="E2" s="320" t="s">
        <v>297</v>
      </c>
      <c r="F2" s="320" t="s">
        <v>298</v>
      </c>
      <c r="G2" s="1046" t="s">
        <v>6</v>
      </c>
      <c r="H2" s="1047"/>
      <c r="I2" s="1046" t="s">
        <v>7</v>
      </c>
      <c r="J2" s="1047"/>
      <c r="K2" s="1046" t="s">
        <v>26</v>
      </c>
      <c r="L2" s="1121"/>
      <c r="M2" s="264" t="s">
        <v>324</v>
      </c>
      <c r="N2" s="231" t="s">
        <v>308</v>
      </c>
      <c r="O2" s="232" t="s">
        <v>309</v>
      </c>
      <c r="P2" s="232" t="s">
        <v>310</v>
      </c>
      <c r="Q2" s="232" t="s">
        <v>311</v>
      </c>
      <c r="R2" s="231" t="s">
        <v>317</v>
      </c>
      <c r="S2" s="1122" t="s">
        <v>205</v>
      </c>
      <c r="T2" s="1123"/>
      <c r="U2" s="1"/>
      <c r="V2" s="1031" t="s">
        <v>3</v>
      </c>
      <c r="W2" s="1032"/>
      <c r="X2" s="1032"/>
      <c r="Y2" s="1033"/>
    </row>
    <row r="3" spans="1:25" ht="13.5" customHeight="1" x14ac:dyDescent="0.2">
      <c r="A3" s="270"/>
      <c r="B3" s="330"/>
      <c r="C3" s="330"/>
      <c r="D3" s="319"/>
      <c r="E3" s="41"/>
      <c r="F3" s="41"/>
      <c r="G3" s="42" t="s">
        <v>4</v>
      </c>
      <c r="H3" s="43" t="s">
        <v>5</v>
      </c>
      <c r="I3" s="42" t="s">
        <v>4</v>
      </c>
      <c r="J3" s="43" t="s">
        <v>5</v>
      </c>
      <c r="K3" s="42" t="s">
        <v>4</v>
      </c>
      <c r="L3" s="263" t="s">
        <v>5</v>
      </c>
      <c r="M3" s="266" t="s">
        <v>5</v>
      </c>
      <c r="N3" s="43" t="s">
        <v>5</v>
      </c>
      <c r="O3" s="43" t="s">
        <v>5</v>
      </c>
      <c r="P3" s="43" t="s">
        <v>5</v>
      </c>
      <c r="Q3" s="43" t="s">
        <v>5</v>
      </c>
      <c r="R3" s="43" t="s">
        <v>5</v>
      </c>
      <c r="S3" s="260" t="s">
        <v>277</v>
      </c>
      <c r="T3" s="261" t="s">
        <v>279</v>
      </c>
      <c r="U3" s="82"/>
      <c r="V3" s="1034"/>
      <c r="W3" s="1035"/>
      <c r="X3" s="1035"/>
      <c r="Y3" s="1036"/>
    </row>
    <row r="4" spans="1:25" ht="13.5" customHeight="1" x14ac:dyDescent="0.2">
      <c r="A4" s="1103" t="s">
        <v>18</v>
      </c>
      <c r="B4" s="327">
        <v>45383</v>
      </c>
      <c r="C4" s="431" t="str">
        <f>IF(B4="","",IF(WEEKDAY(B4)=1,"(日)",IF(WEEKDAY(B4)=2,"(月)",IF(WEEKDAY(B4)=3,"(火)",IF(WEEKDAY(B4)=4,"(水)",IF(WEEKDAY(B4)=5,"(木)",IF(WEEKDAY(B4)=6,"(金)","(土)")))))))</f>
        <v>(月)</v>
      </c>
      <c r="D4" s="463" t="s">
        <v>407</v>
      </c>
      <c r="E4" s="464"/>
      <c r="F4" s="465">
        <v>11</v>
      </c>
      <c r="G4" s="10">
        <v>12.1</v>
      </c>
      <c r="H4" s="222">
        <v>12.1</v>
      </c>
      <c r="I4" s="466">
        <v>2</v>
      </c>
      <c r="J4" s="467">
        <v>1.2</v>
      </c>
      <c r="K4" s="10">
        <v>7.63</v>
      </c>
      <c r="L4" s="615">
        <v>7.58</v>
      </c>
      <c r="M4" s="744">
        <v>35.5</v>
      </c>
      <c r="N4" s="598">
        <v>69.8</v>
      </c>
      <c r="O4" s="482">
        <v>98.6</v>
      </c>
      <c r="P4" s="464">
        <v>39.6</v>
      </c>
      <c r="Q4" s="472">
        <v>195</v>
      </c>
      <c r="R4" s="745">
        <v>0.18</v>
      </c>
      <c r="S4" s="746"/>
      <c r="T4" s="747"/>
      <c r="U4" s="113"/>
      <c r="V4" s="395" t="s">
        <v>307</v>
      </c>
      <c r="W4" s="396"/>
      <c r="X4" s="397">
        <v>45386</v>
      </c>
      <c r="Y4" s="398"/>
    </row>
    <row r="5" spans="1:25" x14ac:dyDescent="0.2">
      <c r="A5" s="1104"/>
      <c r="B5" s="328">
        <v>45384</v>
      </c>
      <c r="C5" s="432" t="str">
        <f t="shared" ref="C5:C33" si="0">IF(B5="","",IF(WEEKDAY(B5)=1,"(日)",IF(WEEKDAY(B5)=2,"(月)",IF(WEEKDAY(B5)=3,"(火)",IF(WEEKDAY(B5)=4,"(水)",IF(WEEKDAY(B5)=5,"(木)",IF(WEEKDAY(B5)=6,"(金)","(土)")))))))</f>
        <v>(火)</v>
      </c>
      <c r="D5" s="473" t="s">
        <v>408</v>
      </c>
      <c r="E5" s="474"/>
      <c r="F5" s="475">
        <v>15</v>
      </c>
      <c r="G5" s="11">
        <v>12.9</v>
      </c>
      <c r="H5" s="223">
        <v>12.1</v>
      </c>
      <c r="I5" s="12">
        <v>1.7</v>
      </c>
      <c r="J5" s="225">
        <v>1.6</v>
      </c>
      <c r="K5" s="11">
        <v>7.68</v>
      </c>
      <c r="L5" s="367">
        <v>7.67</v>
      </c>
      <c r="M5" s="748">
        <v>35.200000000000003</v>
      </c>
      <c r="N5" s="606">
        <v>70.400000000000006</v>
      </c>
      <c r="O5" s="489">
        <v>98.2</v>
      </c>
      <c r="P5" s="474">
        <v>39.1</v>
      </c>
      <c r="Q5" s="478">
        <v>214</v>
      </c>
      <c r="R5" s="749">
        <v>0.16</v>
      </c>
      <c r="S5" s="750"/>
      <c r="T5" s="751"/>
      <c r="U5" s="113"/>
      <c r="V5" s="343" t="s">
        <v>306</v>
      </c>
      <c r="W5" s="344" t="s">
        <v>305</v>
      </c>
      <c r="X5" s="355">
        <v>18.2</v>
      </c>
      <c r="Y5" s="348"/>
    </row>
    <row r="6" spans="1:25" x14ac:dyDescent="0.2">
      <c r="A6" s="1104"/>
      <c r="B6" s="328">
        <v>45385</v>
      </c>
      <c r="C6" s="432" t="str">
        <f t="shared" si="0"/>
        <v>(水)</v>
      </c>
      <c r="D6" s="473" t="s">
        <v>409</v>
      </c>
      <c r="E6" s="474"/>
      <c r="F6" s="475">
        <v>15.9</v>
      </c>
      <c r="G6" s="11">
        <v>12.9</v>
      </c>
      <c r="H6" s="223">
        <v>12.1</v>
      </c>
      <c r="I6" s="12">
        <v>1.7</v>
      </c>
      <c r="J6" s="225">
        <v>1.6</v>
      </c>
      <c r="K6" s="11">
        <v>7.67</v>
      </c>
      <c r="L6" s="367">
        <v>7.64</v>
      </c>
      <c r="M6" s="748">
        <v>35</v>
      </c>
      <c r="N6" s="606">
        <v>70.599999999999994</v>
      </c>
      <c r="O6" s="489">
        <v>97.2</v>
      </c>
      <c r="P6" s="474">
        <v>38.5</v>
      </c>
      <c r="Q6" s="478">
        <v>201</v>
      </c>
      <c r="R6" s="749">
        <v>0.16</v>
      </c>
      <c r="S6" s="750"/>
      <c r="T6" s="751"/>
      <c r="U6" s="113"/>
      <c r="V6" s="4" t="s">
        <v>19</v>
      </c>
      <c r="W6" s="5" t="s">
        <v>20</v>
      </c>
      <c r="X6" s="350" t="s">
        <v>21</v>
      </c>
      <c r="Y6" s="5" t="s">
        <v>22</v>
      </c>
    </row>
    <row r="7" spans="1:25" x14ac:dyDescent="0.2">
      <c r="A7" s="1104"/>
      <c r="B7" s="328">
        <v>45386</v>
      </c>
      <c r="C7" s="432" t="str">
        <f t="shared" si="0"/>
        <v>(木)</v>
      </c>
      <c r="D7" s="473" t="s">
        <v>401</v>
      </c>
      <c r="E7" s="474"/>
      <c r="F7" s="475">
        <v>18.2</v>
      </c>
      <c r="G7" s="11">
        <v>12.7</v>
      </c>
      <c r="H7" s="223">
        <v>12</v>
      </c>
      <c r="I7" s="12">
        <v>1.8</v>
      </c>
      <c r="J7" s="225">
        <v>1.4</v>
      </c>
      <c r="K7" s="11">
        <v>7.62</v>
      </c>
      <c r="L7" s="367">
        <v>7.59</v>
      </c>
      <c r="M7" s="748">
        <v>35.1</v>
      </c>
      <c r="N7" s="606">
        <v>69.599999999999994</v>
      </c>
      <c r="O7" s="489">
        <v>97</v>
      </c>
      <c r="P7" s="474">
        <v>40.799999999999997</v>
      </c>
      <c r="Q7" s="478">
        <v>210</v>
      </c>
      <c r="R7" s="749">
        <v>0.18</v>
      </c>
      <c r="S7" s="750"/>
      <c r="T7" s="751"/>
      <c r="U7" s="113"/>
      <c r="V7" s="2" t="s">
        <v>182</v>
      </c>
      <c r="W7" s="396" t="s">
        <v>11</v>
      </c>
      <c r="X7" s="10">
        <v>12.7</v>
      </c>
      <c r="Y7" s="222">
        <v>12</v>
      </c>
    </row>
    <row r="8" spans="1:25" x14ac:dyDescent="0.2">
      <c r="A8" s="1104"/>
      <c r="B8" s="328">
        <v>45387</v>
      </c>
      <c r="C8" s="432" t="str">
        <f t="shared" si="0"/>
        <v>(金)</v>
      </c>
      <c r="D8" s="473" t="s">
        <v>410</v>
      </c>
      <c r="E8" s="474"/>
      <c r="F8" s="475">
        <v>9.6999999999999993</v>
      </c>
      <c r="G8" s="11">
        <v>12.7</v>
      </c>
      <c r="H8" s="223">
        <v>12.5</v>
      </c>
      <c r="I8" s="12">
        <v>1.7</v>
      </c>
      <c r="J8" s="225">
        <v>1.7</v>
      </c>
      <c r="K8" s="11">
        <v>7.63</v>
      </c>
      <c r="L8" s="367">
        <v>7.62</v>
      </c>
      <c r="M8" s="748">
        <v>34.9</v>
      </c>
      <c r="N8" s="606">
        <v>70</v>
      </c>
      <c r="O8" s="489">
        <v>98.2</v>
      </c>
      <c r="P8" s="474">
        <v>43.5</v>
      </c>
      <c r="Q8" s="478">
        <v>182</v>
      </c>
      <c r="R8" s="749">
        <v>0.15</v>
      </c>
      <c r="S8" s="750"/>
      <c r="T8" s="751"/>
      <c r="U8" s="113"/>
      <c r="V8" s="3" t="s">
        <v>183</v>
      </c>
      <c r="W8" s="893" t="s">
        <v>184</v>
      </c>
      <c r="X8" s="11">
        <v>1.8</v>
      </c>
      <c r="Y8" s="223">
        <v>1.4</v>
      </c>
    </row>
    <row r="9" spans="1:25" x14ac:dyDescent="0.2">
      <c r="A9" s="1104"/>
      <c r="B9" s="328">
        <v>45388</v>
      </c>
      <c r="C9" s="432" t="str">
        <f t="shared" si="0"/>
        <v>(土)</v>
      </c>
      <c r="D9" s="473" t="s">
        <v>407</v>
      </c>
      <c r="E9" s="474"/>
      <c r="F9" s="475">
        <v>9.1</v>
      </c>
      <c r="G9" s="11">
        <v>13.4</v>
      </c>
      <c r="H9" s="223">
        <v>12.6</v>
      </c>
      <c r="I9" s="12">
        <v>1.6</v>
      </c>
      <c r="J9" s="225">
        <v>1.6</v>
      </c>
      <c r="K9" s="11">
        <v>7.62</v>
      </c>
      <c r="L9" s="367">
        <v>7.62</v>
      </c>
      <c r="M9" s="748">
        <v>34.299999999999997</v>
      </c>
      <c r="N9" s="606"/>
      <c r="O9" s="489"/>
      <c r="P9" s="474"/>
      <c r="Q9" s="478"/>
      <c r="R9" s="749"/>
      <c r="S9" s="750"/>
      <c r="T9" s="751"/>
      <c r="U9" s="113"/>
      <c r="V9" s="3" t="s">
        <v>12</v>
      </c>
      <c r="W9" s="893"/>
      <c r="X9" s="11">
        <v>7.62</v>
      </c>
      <c r="Y9" s="223">
        <v>7.59</v>
      </c>
    </row>
    <row r="10" spans="1:25" x14ac:dyDescent="0.2">
      <c r="A10" s="1104"/>
      <c r="B10" s="328">
        <v>45389</v>
      </c>
      <c r="C10" s="432" t="str">
        <f t="shared" si="0"/>
        <v>(日)</v>
      </c>
      <c r="D10" s="473" t="s">
        <v>407</v>
      </c>
      <c r="E10" s="474"/>
      <c r="F10" s="475">
        <v>15</v>
      </c>
      <c r="G10" s="11">
        <v>13.8</v>
      </c>
      <c r="H10" s="223">
        <v>13</v>
      </c>
      <c r="I10" s="12">
        <v>0.92</v>
      </c>
      <c r="J10" s="225">
        <v>0.93</v>
      </c>
      <c r="K10" s="11">
        <v>7.6</v>
      </c>
      <c r="L10" s="367">
        <v>7.58</v>
      </c>
      <c r="M10" s="748">
        <v>34.6</v>
      </c>
      <c r="N10" s="606"/>
      <c r="O10" s="489"/>
      <c r="P10" s="474"/>
      <c r="Q10" s="478"/>
      <c r="R10" s="749"/>
      <c r="S10" s="750"/>
      <c r="T10" s="751"/>
      <c r="U10" s="113"/>
      <c r="V10" s="3" t="s">
        <v>185</v>
      </c>
      <c r="W10" s="893" t="s">
        <v>13</v>
      </c>
      <c r="X10" s="11"/>
      <c r="Y10" s="223">
        <v>35.1</v>
      </c>
    </row>
    <row r="11" spans="1:25" x14ac:dyDescent="0.2">
      <c r="A11" s="1104"/>
      <c r="B11" s="328">
        <v>45390</v>
      </c>
      <c r="C11" s="432" t="str">
        <f t="shared" si="0"/>
        <v>(月)</v>
      </c>
      <c r="D11" s="473" t="s">
        <v>410</v>
      </c>
      <c r="E11" s="474"/>
      <c r="F11" s="475">
        <v>17.8</v>
      </c>
      <c r="G11" s="11">
        <v>13.8</v>
      </c>
      <c r="H11" s="223">
        <v>13.2</v>
      </c>
      <c r="I11" s="12">
        <v>2.7</v>
      </c>
      <c r="J11" s="225">
        <v>1.7</v>
      </c>
      <c r="K11" s="11">
        <v>7.6</v>
      </c>
      <c r="L11" s="367">
        <v>7.6</v>
      </c>
      <c r="M11" s="748">
        <v>34.6</v>
      </c>
      <c r="N11" s="606">
        <v>68.599999999999994</v>
      </c>
      <c r="O11" s="489">
        <v>97.2</v>
      </c>
      <c r="P11" s="474">
        <v>38.200000000000003</v>
      </c>
      <c r="Q11" s="478">
        <v>180</v>
      </c>
      <c r="R11" s="749">
        <v>0.17</v>
      </c>
      <c r="S11" s="750"/>
      <c r="T11" s="751"/>
      <c r="U11" s="113"/>
      <c r="V11" s="3" t="s">
        <v>186</v>
      </c>
      <c r="W11" s="893" t="s">
        <v>313</v>
      </c>
      <c r="X11" s="114"/>
      <c r="Y11" s="224">
        <v>69.599999999999994</v>
      </c>
    </row>
    <row r="12" spans="1:25" x14ac:dyDescent="0.2">
      <c r="A12" s="1104"/>
      <c r="B12" s="328">
        <v>45391</v>
      </c>
      <c r="C12" s="432" t="str">
        <f t="shared" si="0"/>
        <v>(火)</v>
      </c>
      <c r="D12" s="473" t="s">
        <v>407</v>
      </c>
      <c r="E12" s="474"/>
      <c r="F12" s="475">
        <v>20</v>
      </c>
      <c r="G12" s="11">
        <v>14.1</v>
      </c>
      <c r="H12" s="223">
        <v>13.8</v>
      </c>
      <c r="I12" s="12">
        <v>1.5</v>
      </c>
      <c r="J12" s="225">
        <v>1.4</v>
      </c>
      <c r="K12" s="11">
        <v>7.55</v>
      </c>
      <c r="L12" s="367">
        <v>7.58</v>
      </c>
      <c r="M12" s="748">
        <v>34.5</v>
      </c>
      <c r="N12" s="606">
        <v>69</v>
      </c>
      <c r="O12" s="489">
        <v>96.2</v>
      </c>
      <c r="P12" s="474">
        <v>40.700000000000003</v>
      </c>
      <c r="Q12" s="478">
        <v>196</v>
      </c>
      <c r="R12" s="749">
        <v>0.16</v>
      </c>
      <c r="S12" s="750"/>
      <c r="T12" s="751"/>
      <c r="U12" s="113"/>
      <c r="V12" s="3" t="s">
        <v>187</v>
      </c>
      <c r="W12" s="893" t="s">
        <v>313</v>
      </c>
      <c r="X12" s="114"/>
      <c r="Y12" s="224">
        <v>97</v>
      </c>
    </row>
    <row r="13" spans="1:25" x14ac:dyDescent="0.2">
      <c r="A13" s="1104"/>
      <c r="B13" s="328">
        <v>45392</v>
      </c>
      <c r="C13" s="432" t="str">
        <f t="shared" si="0"/>
        <v>(水)</v>
      </c>
      <c r="D13" s="473" t="s">
        <v>408</v>
      </c>
      <c r="E13" s="474"/>
      <c r="F13" s="475">
        <v>11.7</v>
      </c>
      <c r="G13" s="11">
        <v>14.1</v>
      </c>
      <c r="H13" s="223">
        <v>13.6</v>
      </c>
      <c r="I13" s="12">
        <v>1</v>
      </c>
      <c r="J13" s="225">
        <v>1.2</v>
      </c>
      <c r="K13" s="11">
        <v>7.58</v>
      </c>
      <c r="L13" s="367">
        <v>7.57</v>
      </c>
      <c r="M13" s="748">
        <v>34.200000000000003</v>
      </c>
      <c r="N13" s="606">
        <v>68.599999999999994</v>
      </c>
      <c r="O13" s="489">
        <v>96.2</v>
      </c>
      <c r="P13" s="474">
        <v>38.4</v>
      </c>
      <c r="Q13" s="478">
        <v>187</v>
      </c>
      <c r="R13" s="749">
        <v>0.16</v>
      </c>
      <c r="S13" s="750"/>
      <c r="T13" s="751"/>
      <c r="U13" s="113"/>
      <c r="V13" s="3" t="s">
        <v>188</v>
      </c>
      <c r="W13" s="893" t="s">
        <v>313</v>
      </c>
      <c r="X13" s="114"/>
      <c r="Y13" s="224">
        <v>59.6</v>
      </c>
    </row>
    <row r="14" spans="1:25" x14ac:dyDescent="0.2">
      <c r="A14" s="1104"/>
      <c r="B14" s="328">
        <v>45393</v>
      </c>
      <c r="C14" s="432" t="str">
        <f t="shared" si="0"/>
        <v>(木)</v>
      </c>
      <c r="D14" s="473" t="s">
        <v>408</v>
      </c>
      <c r="E14" s="474"/>
      <c r="F14" s="475">
        <v>14.5</v>
      </c>
      <c r="G14" s="11">
        <v>14.3</v>
      </c>
      <c r="H14" s="223">
        <v>13.6</v>
      </c>
      <c r="I14" s="12">
        <v>1.3</v>
      </c>
      <c r="J14" s="225">
        <v>1.4</v>
      </c>
      <c r="K14" s="11">
        <v>7.58</v>
      </c>
      <c r="L14" s="367">
        <v>7.59</v>
      </c>
      <c r="M14" s="748">
        <v>34</v>
      </c>
      <c r="N14" s="606">
        <v>67.900000000000006</v>
      </c>
      <c r="O14" s="489">
        <v>93</v>
      </c>
      <c r="P14" s="474">
        <v>38.5</v>
      </c>
      <c r="Q14" s="478">
        <v>176</v>
      </c>
      <c r="R14" s="749">
        <v>0.19</v>
      </c>
      <c r="S14" s="750"/>
      <c r="T14" s="751"/>
      <c r="U14" s="113"/>
      <c r="V14" s="3" t="s">
        <v>189</v>
      </c>
      <c r="W14" s="893" t="s">
        <v>313</v>
      </c>
      <c r="X14" s="114"/>
      <c r="Y14" s="224">
        <v>37.4</v>
      </c>
    </row>
    <row r="15" spans="1:25" x14ac:dyDescent="0.2">
      <c r="A15" s="1104"/>
      <c r="B15" s="328">
        <v>45394</v>
      </c>
      <c r="C15" s="432" t="str">
        <f t="shared" si="0"/>
        <v>(金)</v>
      </c>
      <c r="D15" s="473" t="s">
        <v>410</v>
      </c>
      <c r="E15" s="474"/>
      <c r="F15" s="475">
        <v>15</v>
      </c>
      <c r="G15" s="11">
        <v>14.3</v>
      </c>
      <c r="H15" s="223">
        <v>13.8</v>
      </c>
      <c r="I15" s="12">
        <v>1.4</v>
      </c>
      <c r="J15" s="225">
        <v>1.6</v>
      </c>
      <c r="K15" s="11">
        <v>7.56</v>
      </c>
      <c r="L15" s="367">
        <v>7.57</v>
      </c>
      <c r="M15" s="748">
        <v>33.9</v>
      </c>
      <c r="N15" s="606">
        <v>67.400000000000006</v>
      </c>
      <c r="O15" s="489">
        <v>94.2</v>
      </c>
      <c r="P15" s="474">
        <v>40</v>
      </c>
      <c r="Q15" s="478">
        <v>182</v>
      </c>
      <c r="R15" s="749">
        <v>0.24</v>
      </c>
      <c r="S15" s="750"/>
      <c r="T15" s="751"/>
      <c r="U15" s="113"/>
      <c r="V15" s="3" t="s">
        <v>190</v>
      </c>
      <c r="W15" s="893" t="s">
        <v>313</v>
      </c>
      <c r="X15" s="12"/>
      <c r="Y15" s="225">
        <v>40.799999999999997</v>
      </c>
    </row>
    <row r="16" spans="1:25" x14ac:dyDescent="0.2">
      <c r="A16" s="1104"/>
      <c r="B16" s="328">
        <v>45395</v>
      </c>
      <c r="C16" s="432" t="str">
        <f t="shared" si="0"/>
        <v>(土)</v>
      </c>
      <c r="D16" s="473" t="s">
        <v>408</v>
      </c>
      <c r="E16" s="474"/>
      <c r="F16" s="475">
        <v>17.5</v>
      </c>
      <c r="G16" s="11">
        <v>14.7</v>
      </c>
      <c r="H16" s="223">
        <v>13.9</v>
      </c>
      <c r="I16" s="12">
        <v>2.1</v>
      </c>
      <c r="J16" s="225">
        <v>2.1</v>
      </c>
      <c r="K16" s="11">
        <v>7.59</v>
      </c>
      <c r="L16" s="367">
        <v>7.64</v>
      </c>
      <c r="M16" s="748">
        <v>33.4</v>
      </c>
      <c r="N16" s="606"/>
      <c r="O16" s="489"/>
      <c r="P16" s="474"/>
      <c r="Q16" s="478"/>
      <c r="R16" s="749"/>
      <c r="S16" s="750"/>
      <c r="T16" s="751"/>
      <c r="U16" s="113"/>
      <c r="V16" s="3" t="s">
        <v>191</v>
      </c>
      <c r="W16" s="893" t="s">
        <v>313</v>
      </c>
      <c r="X16" s="15"/>
      <c r="Y16" s="226">
        <v>210</v>
      </c>
    </row>
    <row r="17" spans="1:25" x14ac:dyDescent="0.2">
      <c r="A17" s="1104"/>
      <c r="B17" s="328">
        <v>45396</v>
      </c>
      <c r="C17" s="432" t="str">
        <f t="shared" si="0"/>
        <v>(日)</v>
      </c>
      <c r="D17" s="473" t="s">
        <v>408</v>
      </c>
      <c r="E17" s="474"/>
      <c r="F17" s="475">
        <v>18.3</v>
      </c>
      <c r="G17" s="11">
        <v>15.1</v>
      </c>
      <c r="H17" s="223">
        <v>14.2</v>
      </c>
      <c r="I17" s="12">
        <v>2.6</v>
      </c>
      <c r="J17" s="225">
        <v>1.9</v>
      </c>
      <c r="K17" s="11">
        <v>7.58</v>
      </c>
      <c r="L17" s="367">
        <v>7.58</v>
      </c>
      <c r="M17" s="748">
        <v>32.299999999999997</v>
      </c>
      <c r="N17" s="606"/>
      <c r="O17" s="489"/>
      <c r="P17" s="474"/>
      <c r="Q17" s="478"/>
      <c r="R17" s="749"/>
      <c r="S17" s="750"/>
      <c r="T17" s="751"/>
      <c r="U17" s="113"/>
      <c r="V17" s="3" t="s">
        <v>192</v>
      </c>
      <c r="W17" s="893" t="s">
        <v>313</v>
      </c>
      <c r="X17" s="13"/>
      <c r="Y17" s="227">
        <v>0.18</v>
      </c>
    </row>
    <row r="18" spans="1:25" x14ac:dyDescent="0.2">
      <c r="A18" s="1104"/>
      <c r="B18" s="328">
        <v>45397</v>
      </c>
      <c r="C18" s="432" t="str">
        <f t="shared" si="0"/>
        <v>(月)</v>
      </c>
      <c r="D18" s="473" t="s">
        <v>408</v>
      </c>
      <c r="E18" s="474"/>
      <c r="F18" s="475">
        <v>21.6</v>
      </c>
      <c r="G18" s="11">
        <v>15.4</v>
      </c>
      <c r="H18" s="223">
        <v>14.7</v>
      </c>
      <c r="I18" s="12">
        <v>1.9</v>
      </c>
      <c r="J18" s="225">
        <v>2</v>
      </c>
      <c r="K18" s="11">
        <v>7.54</v>
      </c>
      <c r="L18" s="367">
        <v>7.52</v>
      </c>
      <c r="M18" s="748">
        <v>31.8</v>
      </c>
      <c r="N18" s="606">
        <v>64.900000000000006</v>
      </c>
      <c r="O18" s="489">
        <v>89.2</v>
      </c>
      <c r="P18" s="474">
        <v>32.799999999999997</v>
      </c>
      <c r="Q18" s="478">
        <v>168</v>
      </c>
      <c r="R18" s="749">
        <v>0.22</v>
      </c>
      <c r="S18" s="750">
        <v>70</v>
      </c>
      <c r="T18" s="751">
        <v>50</v>
      </c>
      <c r="U18" s="113"/>
      <c r="V18" s="3" t="s">
        <v>14</v>
      </c>
      <c r="W18" s="893" t="s">
        <v>313</v>
      </c>
      <c r="X18" s="11"/>
      <c r="Y18" s="228">
        <v>2.7</v>
      </c>
    </row>
    <row r="19" spans="1:25" x14ac:dyDescent="0.2">
      <c r="A19" s="1104"/>
      <c r="B19" s="328">
        <v>45398</v>
      </c>
      <c r="C19" s="432" t="str">
        <f t="shared" si="0"/>
        <v>(火)</v>
      </c>
      <c r="D19" s="473" t="s">
        <v>410</v>
      </c>
      <c r="E19" s="474"/>
      <c r="F19" s="475">
        <v>19.2</v>
      </c>
      <c r="G19" s="11">
        <v>15.6</v>
      </c>
      <c r="H19" s="223">
        <v>14.7</v>
      </c>
      <c r="I19" s="12">
        <v>2.2999999999999998</v>
      </c>
      <c r="J19" s="225">
        <v>2.4</v>
      </c>
      <c r="K19" s="11">
        <v>7.49</v>
      </c>
      <c r="L19" s="367">
        <v>7.36</v>
      </c>
      <c r="M19" s="748">
        <v>31.4</v>
      </c>
      <c r="N19" s="606">
        <v>65</v>
      </c>
      <c r="O19" s="489">
        <v>90</v>
      </c>
      <c r="P19" s="474">
        <v>33.700000000000003</v>
      </c>
      <c r="Q19" s="478">
        <v>172</v>
      </c>
      <c r="R19" s="749">
        <v>0.25</v>
      </c>
      <c r="S19" s="750"/>
      <c r="T19" s="751"/>
      <c r="U19" s="113"/>
      <c r="V19" s="3" t="s">
        <v>15</v>
      </c>
      <c r="W19" s="893" t="s">
        <v>313</v>
      </c>
      <c r="X19" s="11"/>
      <c r="Y19" s="228">
        <v>1.3</v>
      </c>
    </row>
    <row r="20" spans="1:25" x14ac:dyDescent="0.2">
      <c r="A20" s="1104"/>
      <c r="B20" s="328">
        <v>45399</v>
      </c>
      <c r="C20" s="432" t="str">
        <f t="shared" si="0"/>
        <v>(水)</v>
      </c>
      <c r="D20" s="473" t="s">
        <v>410</v>
      </c>
      <c r="E20" s="474"/>
      <c r="F20" s="475">
        <v>19.8</v>
      </c>
      <c r="G20" s="11">
        <v>15.8</v>
      </c>
      <c r="H20" s="223">
        <v>15.1</v>
      </c>
      <c r="I20" s="12">
        <v>1.4</v>
      </c>
      <c r="J20" s="225">
        <v>1.6</v>
      </c>
      <c r="K20" s="11">
        <v>7.55</v>
      </c>
      <c r="L20" s="367">
        <v>7.51</v>
      </c>
      <c r="M20" s="748">
        <v>31.3</v>
      </c>
      <c r="N20" s="606">
        <v>64</v>
      </c>
      <c r="O20" s="489">
        <v>89</v>
      </c>
      <c r="P20" s="474">
        <v>35.700000000000003</v>
      </c>
      <c r="Q20" s="478">
        <v>189</v>
      </c>
      <c r="R20" s="749">
        <v>0.27</v>
      </c>
      <c r="S20" s="750"/>
      <c r="T20" s="751"/>
      <c r="U20" s="113"/>
      <c r="V20" s="3" t="s">
        <v>193</v>
      </c>
      <c r="W20" s="893" t="s">
        <v>313</v>
      </c>
      <c r="X20" s="11"/>
      <c r="Y20" s="228">
        <v>10.6</v>
      </c>
    </row>
    <row r="21" spans="1:25" x14ac:dyDescent="0.2">
      <c r="A21" s="1104"/>
      <c r="B21" s="328">
        <v>45400</v>
      </c>
      <c r="C21" s="432" t="str">
        <f t="shared" si="0"/>
        <v>(木)</v>
      </c>
      <c r="D21" s="473" t="s">
        <v>410</v>
      </c>
      <c r="E21" s="474"/>
      <c r="F21" s="475">
        <v>19.5</v>
      </c>
      <c r="G21" s="11">
        <v>16.2</v>
      </c>
      <c r="H21" s="223">
        <v>15.3</v>
      </c>
      <c r="I21" s="12">
        <v>1.1000000000000001</v>
      </c>
      <c r="J21" s="225">
        <v>1.3</v>
      </c>
      <c r="K21" s="11">
        <v>7.63</v>
      </c>
      <c r="L21" s="367">
        <v>7.58</v>
      </c>
      <c r="M21" s="748">
        <v>31.5</v>
      </c>
      <c r="N21" s="606">
        <v>64.7</v>
      </c>
      <c r="O21" s="489">
        <v>89</v>
      </c>
      <c r="P21" s="474">
        <v>33.9</v>
      </c>
      <c r="Q21" s="478">
        <v>170</v>
      </c>
      <c r="R21" s="749">
        <v>0.32</v>
      </c>
      <c r="S21" s="750"/>
      <c r="T21" s="751"/>
      <c r="U21" s="113"/>
      <c r="V21" s="3" t="s">
        <v>194</v>
      </c>
      <c r="W21" s="893" t="s">
        <v>313</v>
      </c>
      <c r="X21" s="13"/>
      <c r="Y21" s="229">
        <v>1.2999999999999999E-2</v>
      </c>
    </row>
    <row r="22" spans="1:25" x14ac:dyDescent="0.2">
      <c r="A22" s="1104"/>
      <c r="B22" s="328">
        <v>45401</v>
      </c>
      <c r="C22" s="432" t="str">
        <f t="shared" si="0"/>
        <v>(金)</v>
      </c>
      <c r="D22" s="473" t="s">
        <v>408</v>
      </c>
      <c r="E22" s="474"/>
      <c r="F22" s="475">
        <v>18.7</v>
      </c>
      <c r="G22" s="11">
        <v>16.600000000000001</v>
      </c>
      <c r="H22" s="223">
        <v>15.6</v>
      </c>
      <c r="I22" s="12">
        <v>2.1</v>
      </c>
      <c r="J22" s="225">
        <v>2.2000000000000002</v>
      </c>
      <c r="K22" s="11">
        <v>7.65</v>
      </c>
      <c r="L22" s="367">
        <v>7.57</v>
      </c>
      <c r="M22" s="748">
        <v>31.1</v>
      </c>
      <c r="N22" s="606">
        <v>63.1</v>
      </c>
      <c r="O22" s="489">
        <v>88.2</v>
      </c>
      <c r="P22" s="474">
        <v>33.5</v>
      </c>
      <c r="Q22" s="478">
        <v>178</v>
      </c>
      <c r="R22" s="749">
        <v>0.25</v>
      </c>
      <c r="S22" s="750">
        <v>506</v>
      </c>
      <c r="T22" s="751">
        <v>434</v>
      </c>
      <c r="U22" s="113"/>
      <c r="V22" s="3" t="s">
        <v>281</v>
      </c>
      <c r="W22" s="893" t="s">
        <v>313</v>
      </c>
      <c r="X22" s="13"/>
      <c r="Y22" s="229">
        <v>2.59</v>
      </c>
    </row>
    <row r="23" spans="1:25" x14ac:dyDescent="0.2">
      <c r="A23" s="1104"/>
      <c r="B23" s="328">
        <v>45402</v>
      </c>
      <c r="C23" s="432" t="str">
        <f t="shared" si="0"/>
        <v>(土)</v>
      </c>
      <c r="D23" s="473" t="s">
        <v>408</v>
      </c>
      <c r="E23" s="474"/>
      <c r="F23" s="475">
        <v>20</v>
      </c>
      <c r="G23" s="11">
        <v>16.899999999999999</v>
      </c>
      <c r="H23" s="223">
        <v>15.8</v>
      </c>
      <c r="I23" s="12">
        <v>2.2000000000000002</v>
      </c>
      <c r="J23" s="225">
        <v>2</v>
      </c>
      <c r="K23" s="11">
        <v>7.58</v>
      </c>
      <c r="L23" s="367">
        <v>7.34</v>
      </c>
      <c r="M23" s="748">
        <v>30.9</v>
      </c>
      <c r="N23" s="606"/>
      <c r="O23" s="489"/>
      <c r="P23" s="474"/>
      <c r="Q23" s="478"/>
      <c r="R23" s="749"/>
      <c r="S23" s="750">
        <v>421</v>
      </c>
      <c r="T23" s="751">
        <v>351</v>
      </c>
      <c r="U23" s="113"/>
      <c r="V23" s="3" t="s">
        <v>195</v>
      </c>
      <c r="W23" s="893" t="s">
        <v>313</v>
      </c>
      <c r="X23" s="13"/>
      <c r="Y23" s="229">
        <v>2.86</v>
      </c>
    </row>
    <row r="24" spans="1:25" x14ac:dyDescent="0.2">
      <c r="A24" s="1104"/>
      <c r="B24" s="328">
        <v>45403</v>
      </c>
      <c r="C24" s="432" t="str">
        <f t="shared" si="0"/>
        <v>(日)</v>
      </c>
      <c r="D24" s="473" t="s">
        <v>410</v>
      </c>
      <c r="E24" s="474"/>
      <c r="F24" s="475">
        <v>20</v>
      </c>
      <c r="G24" s="11">
        <v>16.899999999999999</v>
      </c>
      <c r="H24" s="223">
        <v>16.3</v>
      </c>
      <c r="I24" s="12">
        <v>1.9</v>
      </c>
      <c r="J24" s="225">
        <v>2</v>
      </c>
      <c r="K24" s="11">
        <v>7.59</v>
      </c>
      <c r="L24" s="367">
        <v>7.54</v>
      </c>
      <c r="M24" s="748">
        <v>30</v>
      </c>
      <c r="N24" s="606"/>
      <c r="O24" s="489"/>
      <c r="P24" s="474"/>
      <c r="Q24" s="613"/>
      <c r="R24" s="749"/>
      <c r="S24" s="750"/>
      <c r="T24" s="751"/>
      <c r="U24" s="113"/>
      <c r="V24" s="3" t="s">
        <v>196</v>
      </c>
      <c r="W24" s="893" t="s">
        <v>313</v>
      </c>
      <c r="X24" s="13"/>
      <c r="Y24" s="229">
        <v>0.189</v>
      </c>
    </row>
    <row r="25" spans="1:25" x14ac:dyDescent="0.2">
      <c r="A25" s="1104"/>
      <c r="B25" s="328">
        <v>45404</v>
      </c>
      <c r="C25" s="432" t="str">
        <f t="shared" si="0"/>
        <v>(月)</v>
      </c>
      <c r="D25" s="473" t="s">
        <v>407</v>
      </c>
      <c r="E25" s="474"/>
      <c r="F25" s="475">
        <v>14.9</v>
      </c>
      <c r="G25" s="11">
        <v>17.399999999999999</v>
      </c>
      <c r="H25" s="223">
        <v>16.100000000000001</v>
      </c>
      <c r="I25" s="12">
        <v>2.5</v>
      </c>
      <c r="J25" s="225">
        <v>2.4</v>
      </c>
      <c r="K25" s="11">
        <v>7.76</v>
      </c>
      <c r="L25" s="367">
        <v>7.69</v>
      </c>
      <c r="M25" s="748">
        <v>30.3</v>
      </c>
      <c r="N25" s="606">
        <v>60.8</v>
      </c>
      <c r="O25" s="489">
        <v>85.4</v>
      </c>
      <c r="P25" s="474">
        <v>34.9</v>
      </c>
      <c r="Q25" s="613">
        <v>212</v>
      </c>
      <c r="R25" s="749">
        <v>0.2</v>
      </c>
      <c r="S25" s="750"/>
      <c r="T25" s="751"/>
      <c r="U25" s="113"/>
      <c r="V25" s="3" t="s">
        <v>197</v>
      </c>
      <c r="W25" s="893" t="s">
        <v>313</v>
      </c>
      <c r="X25" s="11"/>
      <c r="Y25" s="228">
        <v>25.5</v>
      </c>
    </row>
    <row r="26" spans="1:25" x14ac:dyDescent="0.2">
      <c r="A26" s="1104"/>
      <c r="B26" s="328">
        <v>45405</v>
      </c>
      <c r="C26" s="432" t="str">
        <f t="shared" si="0"/>
        <v>(火)</v>
      </c>
      <c r="D26" s="473" t="s">
        <v>410</v>
      </c>
      <c r="E26" s="474"/>
      <c r="F26" s="475">
        <v>18</v>
      </c>
      <c r="G26" s="11">
        <v>17.2</v>
      </c>
      <c r="H26" s="223">
        <v>16.5</v>
      </c>
      <c r="I26" s="12">
        <v>2.2999999999999998</v>
      </c>
      <c r="J26" s="225">
        <v>2.2999999999999998</v>
      </c>
      <c r="K26" s="11">
        <v>7.72</v>
      </c>
      <c r="L26" s="367">
        <v>7.7</v>
      </c>
      <c r="M26" s="748">
        <v>30.1</v>
      </c>
      <c r="N26" s="606">
        <v>60.5</v>
      </c>
      <c r="O26" s="489">
        <v>84.2</v>
      </c>
      <c r="P26" s="474">
        <v>32.700000000000003</v>
      </c>
      <c r="Q26" s="613">
        <v>201</v>
      </c>
      <c r="R26" s="749">
        <v>0.24</v>
      </c>
      <c r="S26" s="750"/>
      <c r="T26" s="751"/>
      <c r="U26" s="113"/>
      <c r="V26" s="3" t="s">
        <v>17</v>
      </c>
      <c r="W26" s="893" t="s">
        <v>313</v>
      </c>
      <c r="X26" s="11"/>
      <c r="Y26" s="228">
        <v>27.1</v>
      </c>
    </row>
    <row r="27" spans="1:25" x14ac:dyDescent="0.2">
      <c r="A27" s="1104"/>
      <c r="B27" s="328">
        <v>45406</v>
      </c>
      <c r="C27" s="432" t="str">
        <f t="shared" si="0"/>
        <v>(水)</v>
      </c>
      <c r="D27" s="473" t="s">
        <v>407</v>
      </c>
      <c r="E27" s="474"/>
      <c r="F27" s="475">
        <v>15.3</v>
      </c>
      <c r="G27" s="11">
        <v>17.2</v>
      </c>
      <c r="H27" s="223">
        <v>16.8</v>
      </c>
      <c r="I27" s="12">
        <v>2.2999999999999998</v>
      </c>
      <c r="J27" s="225">
        <v>2.2999999999999998</v>
      </c>
      <c r="K27" s="11">
        <v>7.68</v>
      </c>
      <c r="L27" s="367">
        <v>7.65</v>
      </c>
      <c r="M27" s="748">
        <v>29.9</v>
      </c>
      <c r="N27" s="606">
        <v>60.1</v>
      </c>
      <c r="O27" s="489">
        <v>85</v>
      </c>
      <c r="P27" s="474">
        <v>34.799999999999997</v>
      </c>
      <c r="Q27" s="613">
        <v>199</v>
      </c>
      <c r="R27" s="749">
        <v>0.23</v>
      </c>
      <c r="S27" s="750"/>
      <c r="T27" s="751"/>
      <c r="U27" s="113"/>
      <c r="V27" s="3" t="s">
        <v>198</v>
      </c>
      <c r="W27" s="893" t="s">
        <v>184</v>
      </c>
      <c r="X27" s="11"/>
      <c r="Y27" s="288">
        <v>4</v>
      </c>
    </row>
    <row r="28" spans="1:25" x14ac:dyDescent="0.2">
      <c r="A28" s="1104"/>
      <c r="B28" s="328">
        <v>45407</v>
      </c>
      <c r="C28" s="432" t="str">
        <f t="shared" si="0"/>
        <v>(木)</v>
      </c>
      <c r="D28" s="473" t="s">
        <v>408</v>
      </c>
      <c r="E28" s="474"/>
      <c r="F28" s="475">
        <v>20.2</v>
      </c>
      <c r="G28" s="11">
        <v>17.5</v>
      </c>
      <c r="H28" s="223">
        <v>16.8</v>
      </c>
      <c r="I28" s="12">
        <v>2.2999999999999998</v>
      </c>
      <c r="J28" s="225">
        <v>2.2999999999999998</v>
      </c>
      <c r="K28" s="11">
        <v>7.57</v>
      </c>
      <c r="L28" s="367">
        <v>7.49</v>
      </c>
      <c r="M28" s="748">
        <v>29.6</v>
      </c>
      <c r="N28" s="606">
        <v>59.6</v>
      </c>
      <c r="O28" s="489">
        <v>84</v>
      </c>
      <c r="P28" s="474">
        <v>32.799999999999997</v>
      </c>
      <c r="Q28" s="613">
        <v>175</v>
      </c>
      <c r="R28" s="749">
        <v>0.16</v>
      </c>
      <c r="S28" s="750"/>
      <c r="T28" s="751"/>
      <c r="U28" s="113"/>
      <c r="V28" s="3" t="s">
        <v>199</v>
      </c>
      <c r="W28" s="893" t="s">
        <v>313</v>
      </c>
      <c r="X28" s="114"/>
      <c r="Y28" s="288">
        <v>1.4</v>
      </c>
    </row>
    <row r="29" spans="1:25" x14ac:dyDescent="0.2">
      <c r="A29" s="1104"/>
      <c r="B29" s="328">
        <v>45408</v>
      </c>
      <c r="C29" s="432" t="str">
        <f t="shared" si="0"/>
        <v>(金)</v>
      </c>
      <c r="D29" s="473" t="s">
        <v>408</v>
      </c>
      <c r="E29" s="474"/>
      <c r="F29" s="475">
        <v>20</v>
      </c>
      <c r="G29" s="11">
        <v>17.600000000000001</v>
      </c>
      <c r="H29" s="223">
        <v>16.8</v>
      </c>
      <c r="I29" s="12">
        <v>2.2999999999999998</v>
      </c>
      <c r="J29" s="225">
        <v>2.1</v>
      </c>
      <c r="K29" s="11">
        <v>7.58</v>
      </c>
      <c r="L29" s="367">
        <v>7.52</v>
      </c>
      <c r="M29" s="748">
        <v>29.8</v>
      </c>
      <c r="N29" s="606">
        <v>59.8</v>
      </c>
      <c r="O29" s="489">
        <v>83.8</v>
      </c>
      <c r="P29" s="474">
        <v>31.6</v>
      </c>
      <c r="Q29" s="613">
        <v>194</v>
      </c>
      <c r="R29" s="749">
        <v>0.25</v>
      </c>
      <c r="S29" s="750"/>
      <c r="T29" s="751"/>
      <c r="U29" s="113"/>
      <c r="V29" s="3"/>
      <c r="W29" s="289"/>
      <c r="X29" s="290"/>
      <c r="Y29" s="289"/>
    </row>
    <row r="30" spans="1:25" x14ac:dyDescent="0.2">
      <c r="A30" s="1104"/>
      <c r="B30" s="328">
        <v>45409</v>
      </c>
      <c r="C30" s="432" t="str">
        <f t="shared" si="0"/>
        <v>(土)</v>
      </c>
      <c r="D30" s="473" t="s">
        <v>407</v>
      </c>
      <c r="E30" s="474"/>
      <c r="F30" s="475">
        <v>17.7</v>
      </c>
      <c r="G30" s="11">
        <v>17.8</v>
      </c>
      <c r="H30" s="223">
        <v>16.8</v>
      </c>
      <c r="I30" s="12">
        <v>1.9</v>
      </c>
      <c r="J30" s="225">
        <v>1.5</v>
      </c>
      <c r="K30" s="11">
        <v>7.62</v>
      </c>
      <c r="L30" s="367">
        <v>7.64</v>
      </c>
      <c r="M30" s="748">
        <v>29.6</v>
      </c>
      <c r="N30" s="606"/>
      <c r="O30" s="489"/>
      <c r="P30" s="474"/>
      <c r="Q30" s="613"/>
      <c r="R30" s="749"/>
      <c r="S30" s="750"/>
      <c r="T30" s="751"/>
      <c r="U30" s="113"/>
      <c r="V30" s="3"/>
      <c r="W30" s="289"/>
      <c r="X30" s="290"/>
      <c r="Y30" s="289"/>
    </row>
    <row r="31" spans="1:25" x14ac:dyDescent="0.2">
      <c r="A31" s="1104"/>
      <c r="B31" s="328">
        <v>45410</v>
      </c>
      <c r="C31" s="432" t="str">
        <f t="shared" si="0"/>
        <v>(日)</v>
      </c>
      <c r="D31" s="473" t="s">
        <v>408</v>
      </c>
      <c r="E31" s="474"/>
      <c r="F31" s="475">
        <v>21.8</v>
      </c>
      <c r="G31" s="11">
        <v>17.8</v>
      </c>
      <c r="H31" s="223">
        <v>17</v>
      </c>
      <c r="I31" s="12">
        <v>2.4</v>
      </c>
      <c r="J31" s="225">
        <v>2.2999999999999998</v>
      </c>
      <c r="K31" s="11">
        <v>7.56</v>
      </c>
      <c r="L31" s="367">
        <v>7.51</v>
      </c>
      <c r="M31" s="748">
        <v>29.7</v>
      </c>
      <c r="N31" s="606"/>
      <c r="O31" s="489"/>
      <c r="P31" s="474"/>
      <c r="Q31" s="613"/>
      <c r="R31" s="749"/>
      <c r="S31" s="750"/>
      <c r="T31" s="751"/>
      <c r="U31" s="113"/>
      <c r="V31" s="291"/>
      <c r="W31" s="292"/>
      <c r="X31" s="293"/>
      <c r="Y31" s="292"/>
    </row>
    <row r="32" spans="1:25" x14ac:dyDescent="0.2">
      <c r="A32" s="1104"/>
      <c r="B32" s="328">
        <v>45411</v>
      </c>
      <c r="C32" s="432" t="str">
        <f t="shared" si="0"/>
        <v>(月)</v>
      </c>
      <c r="D32" s="473" t="s">
        <v>408</v>
      </c>
      <c r="E32" s="474"/>
      <c r="F32" s="475">
        <v>25.1</v>
      </c>
      <c r="G32" s="11">
        <v>18.2</v>
      </c>
      <c r="H32" s="223">
        <v>17.3</v>
      </c>
      <c r="I32" s="12">
        <v>2.5</v>
      </c>
      <c r="J32" s="225">
        <v>2</v>
      </c>
      <c r="K32" s="11">
        <v>7.61</v>
      </c>
      <c r="L32" s="367">
        <v>7.62</v>
      </c>
      <c r="M32" s="748">
        <v>29.4</v>
      </c>
      <c r="N32" s="606"/>
      <c r="O32" s="489"/>
      <c r="P32" s="474"/>
      <c r="Q32" s="478"/>
      <c r="R32" s="749"/>
      <c r="S32" s="750"/>
      <c r="T32" s="751"/>
      <c r="U32" s="113"/>
      <c r="V32" s="9" t="s">
        <v>23</v>
      </c>
      <c r="W32" s="1" t="s">
        <v>24</v>
      </c>
      <c r="X32" s="1" t="s">
        <v>24</v>
      </c>
      <c r="Y32" s="333" t="s">
        <v>24</v>
      </c>
    </row>
    <row r="33" spans="1:25" x14ac:dyDescent="0.2">
      <c r="A33" s="1104"/>
      <c r="B33" s="329">
        <v>45412</v>
      </c>
      <c r="C33" s="433" t="str">
        <f t="shared" si="0"/>
        <v>(火)</v>
      </c>
      <c r="D33" s="473" t="s">
        <v>410</v>
      </c>
      <c r="E33" s="474"/>
      <c r="F33" s="475">
        <v>20.399999999999999</v>
      </c>
      <c r="G33" s="11">
        <v>18.399999999999999</v>
      </c>
      <c r="H33" s="223">
        <v>17.5</v>
      </c>
      <c r="I33" s="12">
        <v>2</v>
      </c>
      <c r="J33" s="225">
        <v>1.9</v>
      </c>
      <c r="K33" s="11">
        <v>7.65</v>
      </c>
      <c r="L33" s="367">
        <v>7.64</v>
      </c>
      <c r="M33" s="748">
        <v>29.6</v>
      </c>
      <c r="N33" s="606">
        <v>58.9</v>
      </c>
      <c r="O33" s="489">
        <v>84</v>
      </c>
      <c r="P33" s="474">
        <v>32.299999999999997</v>
      </c>
      <c r="Q33" s="478">
        <v>167</v>
      </c>
      <c r="R33" s="749">
        <v>0.28999999999999998</v>
      </c>
      <c r="S33" s="750"/>
      <c r="T33" s="751"/>
      <c r="U33" s="113"/>
      <c r="V33" s="1114" t="s">
        <v>421</v>
      </c>
      <c r="W33" s="1115"/>
      <c r="X33" s="1115"/>
      <c r="Y33" s="1116"/>
    </row>
    <row r="34" spans="1:25" s="1" customFormat="1" ht="13.5" customHeight="1" x14ac:dyDescent="0.2">
      <c r="A34" s="1104"/>
      <c r="B34" s="334" t="s">
        <v>239</v>
      </c>
      <c r="C34" s="390"/>
      <c r="D34" s="479"/>
      <c r="E34" s="464">
        <f>MAX(E4:E33)</f>
        <v>0</v>
      </c>
      <c r="F34" s="480">
        <f t="shared" ref="F34:S34" si="1">IF(COUNT(F4:F33)=0,"",MAX(F4:F33))</f>
        <v>25.1</v>
      </c>
      <c r="G34" s="10">
        <f t="shared" si="1"/>
        <v>18.399999999999999</v>
      </c>
      <c r="H34" s="222">
        <f t="shared" si="1"/>
        <v>17.5</v>
      </c>
      <c r="I34" s="466">
        <f t="shared" si="1"/>
        <v>2.7</v>
      </c>
      <c r="J34" s="467">
        <f t="shared" si="1"/>
        <v>2.4</v>
      </c>
      <c r="K34" s="10">
        <f t="shared" si="1"/>
        <v>7.76</v>
      </c>
      <c r="L34" s="615">
        <f t="shared" si="1"/>
        <v>7.7</v>
      </c>
      <c r="M34" s="744">
        <f t="shared" si="1"/>
        <v>35.5</v>
      </c>
      <c r="N34" s="481">
        <f t="shared" si="1"/>
        <v>70.599999999999994</v>
      </c>
      <c r="O34" s="482">
        <f t="shared" si="1"/>
        <v>98.6</v>
      </c>
      <c r="P34" s="464">
        <f t="shared" si="1"/>
        <v>43.5</v>
      </c>
      <c r="Q34" s="484">
        <f t="shared" si="1"/>
        <v>214</v>
      </c>
      <c r="R34" s="757">
        <f t="shared" si="1"/>
        <v>0.32</v>
      </c>
      <c r="S34" s="777">
        <f t="shared" si="1"/>
        <v>506</v>
      </c>
      <c r="T34" s="778">
        <f t="shared" ref="T34" si="2">IF(COUNT(T4:T33)=0,"",MAX(T4:T33))</f>
        <v>434</v>
      </c>
      <c r="U34" s="80"/>
      <c r="V34" s="1117"/>
      <c r="W34" s="1115"/>
      <c r="X34" s="1115"/>
      <c r="Y34" s="1116"/>
    </row>
    <row r="35" spans="1:25" s="1" customFormat="1" ht="13.5" customHeight="1" x14ac:dyDescent="0.2">
      <c r="A35" s="1104"/>
      <c r="B35" s="335" t="s">
        <v>240</v>
      </c>
      <c r="C35" s="391"/>
      <c r="D35" s="233"/>
      <c r="E35" s="234"/>
      <c r="F35" s="487">
        <f t="shared" ref="F35:R35" si="3">IF(COUNT(F4:F33)=0,"",MIN(F4:F33))</f>
        <v>9.1</v>
      </c>
      <c r="G35" s="11">
        <f t="shared" si="3"/>
        <v>12.1</v>
      </c>
      <c r="H35" s="223">
        <f t="shared" si="3"/>
        <v>12</v>
      </c>
      <c r="I35" s="12">
        <f t="shared" si="3"/>
        <v>0.92</v>
      </c>
      <c r="J35" s="244">
        <f t="shared" si="3"/>
        <v>0.93</v>
      </c>
      <c r="K35" s="11">
        <f t="shared" si="3"/>
        <v>7.49</v>
      </c>
      <c r="L35" s="607">
        <f t="shared" si="3"/>
        <v>7.34</v>
      </c>
      <c r="M35" s="748">
        <f t="shared" si="3"/>
        <v>29.4</v>
      </c>
      <c r="N35" s="488">
        <f t="shared" si="3"/>
        <v>58.9</v>
      </c>
      <c r="O35" s="489">
        <f t="shared" si="3"/>
        <v>83.8</v>
      </c>
      <c r="P35" s="859">
        <f t="shared" si="3"/>
        <v>31.6</v>
      </c>
      <c r="Q35" s="491">
        <f t="shared" si="3"/>
        <v>167</v>
      </c>
      <c r="R35" s="762">
        <f t="shared" si="3"/>
        <v>0.15</v>
      </c>
      <c r="S35" s="779"/>
      <c r="T35" s="780"/>
      <c r="U35" s="80"/>
      <c r="V35" s="1117"/>
      <c r="W35" s="1115"/>
      <c r="X35" s="1115"/>
      <c r="Y35" s="1116"/>
    </row>
    <row r="36" spans="1:25" s="1" customFormat="1" ht="13.5" customHeight="1" x14ac:dyDescent="0.2">
      <c r="A36" s="1104"/>
      <c r="B36" s="336" t="s">
        <v>241</v>
      </c>
      <c r="C36" s="336"/>
      <c r="D36" s="233"/>
      <c r="E36" s="235"/>
      <c r="F36" s="494">
        <f t="shared" ref="F36:R36" si="4">IF(COUNT(F4:F33)=0,"",AVERAGE(F4:F33))</f>
        <v>17.363333333333333</v>
      </c>
      <c r="G36" s="11">
        <f t="shared" si="4"/>
        <v>15.446666666666664</v>
      </c>
      <c r="H36" s="487">
        <f t="shared" si="4"/>
        <v>14.720000000000002</v>
      </c>
      <c r="I36" s="12">
        <f t="shared" si="4"/>
        <v>1.9139999999999995</v>
      </c>
      <c r="J36" s="244">
        <f t="shared" si="4"/>
        <v>1.7976666666666661</v>
      </c>
      <c r="K36" s="11">
        <f t="shared" si="4"/>
        <v>7.6090000000000009</v>
      </c>
      <c r="L36" s="607">
        <f t="shared" si="4"/>
        <v>7.5769999999999991</v>
      </c>
      <c r="M36" s="748">
        <f t="shared" si="4"/>
        <v>32.249999999999993</v>
      </c>
      <c r="N36" s="488">
        <f t="shared" si="4"/>
        <v>65.395238095238099</v>
      </c>
      <c r="O36" s="489">
        <f t="shared" si="4"/>
        <v>91.32380952380953</v>
      </c>
      <c r="P36" s="859">
        <f t="shared" si="4"/>
        <v>36.476190476190467</v>
      </c>
      <c r="Q36" s="495">
        <f t="shared" si="4"/>
        <v>188</v>
      </c>
      <c r="R36" s="762">
        <f t="shared" si="4"/>
        <v>0.21095238095238097</v>
      </c>
      <c r="S36" s="779"/>
      <c r="T36" s="780"/>
      <c r="U36" s="80"/>
      <c r="V36" s="1117"/>
      <c r="W36" s="1115"/>
      <c r="X36" s="1115"/>
      <c r="Y36" s="1116"/>
    </row>
    <row r="37" spans="1:25" s="1" customFormat="1" ht="13.5" customHeight="1" x14ac:dyDescent="0.2">
      <c r="A37" s="1105"/>
      <c r="B37" s="337" t="s">
        <v>242</v>
      </c>
      <c r="C37" s="393"/>
      <c r="D37" s="496"/>
      <c r="E37" s="497">
        <f>SUM(E4:E33)</f>
        <v>0</v>
      </c>
      <c r="F37" s="236"/>
      <c r="G37" s="237"/>
      <c r="H37" s="498"/>
      <c r="I37" s="237"/>
      <c r="J37" s="498"/>
      <c r="K37" s="499"/>
      <c r="L37" s="500"/>
      <c r="M37" s="781"/>
      <c r="N37" s="503"/>
      <c r="O37" s="504"/>
      <c r="P37" s="860"/>
      <c r="Q37" s="238"/>
      <c r="R37" s="782"/>
      <c r="S37" s="775">
        <f>SUM(S4:S33)</f>
        <v>997</v>
      </c>
      <c r="T37" s="776">
        <f>SUM(T4:T33)</f>
        <v>835</v>
      </c>
      <c r="U37" s="120"/>
      <c r="V37" s="1118"/>
      <c r="W37" s="1119"/>
      <c r="X37" s="1119"/>
      <c r="Y37" s="1120"/>
    </row>
    <row r="38" spans="1:25" ht="13.5" customHeight="1" x14ac:dyDescent="0.2">
      <c r="A38" s="1103" t="s">
        <v>180</v>
      </c>
      <c r="B38" s="327">
        <v>45413</v>
      </c>
      <c r="C38" s="431" t="str">
        <f>IF(B38="","",IF(WEEKDAY(B38)=1,"(日)",IF(WEEKDAY(B38)=2,"(月)",IF(WEEKDAY(B38)=3,"(火)",IF(WEEKDAY(B38)=4,"(水)",IF(WEEKDAY(B38)=5,"(木)",IF(WEEKDAY(B38)=6,"(金)","(土)")))))))</f>
        <v>(水)</v>
      </c>
      <c r="D38" s="463" t="s">
        <v>402</v>
      </c>
      <c r="E38" s="464"/>
      <c r="F38" s="465">
        <v>17</v>
      </c>
      <c r="G38" s="10">
        <v>18.2</v>
      </c>
      <c r="H38" s="222">
        <v>17.600000000000001</v>
      </c>
      <c r="I38" s="466">
        <v>2.2999999999999998</v>
      </c>
      <c r="J38" s="467">
        <v>1.7</v>
      </c>
      <c r="K38" s="10">
        <v>7.51</v>
      </c>
      <c r="L38" s="615">
        <v>7.5</v>
      </c>
      <c r="M38" s="744">
        <v>30</v>
      </c>
      <c r="N38" s="598">
        <v>59</v>
      </c>
      <c r="O38" s="482">
        <v>84</v>
      </c>
      <c r="P38" s="464">
        <v>35.6</v>
      </c>
      <c r="Q38" s="472">
        <v>211</v>
      </c>
      <c r="R38" s="745">
        <v>0.18</v>
      </c>
      <c r="S38" s="746"/>
      <c r="T38" s="747"/>
      <c r="U38" s="80"/>
      <c r="V38" s="395" t="s">
        <v>286</v>
      </c>
      <c r="W38" s="396"/>
      <c r="X38" s="397">
        <v>45414</v>
      </c>
      <c r="Y38" s="398"/>
    </row>
    <row r="39" spans="1:25" x14ac:dyDescent="0.2">
      <c r="A39" s="1104"/>
      <c r="B39" s="389">
        <v>45414</v>
      </c>
      <c r="C39" s="432" t="str">
        <f t="shared" ref="C39:C68" si="5">IF(B39="","",IF(WEEKDAY(B39)=1,"(日)",IF(WEEKDAY(B39)=2,"(月)",IF(WEEKDAY(B39)=3,"(火)",IF(WEEKDAY(B39)=4,"(水)",IF(WEEKDAY(B39)=5,"(木)",IF(WEEKDAY(B39)=6,"(金)","(土)")))))))</f>
        <v>(木)</v>
      </c>
      <c r="D39" s="473" t="s">
        <v>400</v>
      </c>
      <c r="E39" s="474"/>
      <c r="F39" s="475">
        <v>22</v>
      </c>
      <c r="G39" s="11">
        <v>18.7</v>
      </c>
      <c r="H39" s="223">
        <v>17.2</v>
      </c>
      <c r="I39" s="12">
        <v>2.6</v>
      </c>
      <c r="J39" s="225">
        <v>1.9</v>
      </c>
      <c r="K39" s="11">
        <v>7.55</v>
      </c>
      <c r="L39" s="367">
        <v>7.6</v>
      </c>
      <c r="M39" s="748">
        <v>29.2</v>
      </c>
      <c r="N39" s="606">
        <v>58.5</v>
      </c>
      <c r="O39" s="489">
        <v>83.2</v>
      </c>
      <c r="P39" s="474">
        <v>38</v>
      </c>
      <c r="Q39" s="478">
        <v>189</v>
      </c>
      <c r="R39" s="749">
        <v>0.31</v>
      </c>
      <c r="S39" s="750"/>
      <c r="T39" s="751"/>
      <c r="U39" s="80"/>
      <c r="V39" s="343" t="s">
        <v>2</v>
      </c>
      <c r="W39" s="344" t="s">
        <v>305</v>
      </c>
      <c r="X39" s="370">
        <v>22</v>
      </c>
      <c r="Y39" s="348"/>
    </row>
    <row r="40" spans="1:25" x14ac:dyDescent="0.2">
      <c r="A40" s="1104"/>
      <c r="B40" s="389">
        <v>45415</v>
      </c>
      <c r="C40" s="432" t="str">
        <f t="shared" si="5"/>
        <v>(金)</v>
      </c>
      <c r="D40" s="473" t="s">
        <v>408</v>
      </c>
      <c r="E40" s="474"/>
      <c r="F40" s="475">
        <v>19.2</v>
      </c>
      <c r="G40" s="11">
        <v>18.8</v>
      </c>
      <c r="H40" s="223">
        <v>17.7</v>
      </c>
      <c r="I40" s="12">
        <v>2</v>
      </c>
      <c r="J40" s="225">
        <v>1.9</v>
      </c>
      <c r="K40" s="11">
        <v>7.58</v>
      </c>
      <c r="L40" s="367">
        <v>7.62</v>
      </c>
      <c r="M40" s="748">
        <v>29.2</v>
      </c>
      <c r="N40" s="606"/>
      <c r="O40" s="489"/>
      <c r="P40" s="474"/>
      <c r="Q40" s="478"/>
      <c r="R40" s="749"/>
      <c r="S40" s="750"/>
      <c r="T40" s="751"/>
      <c r="U40" s="80"/>
      <c r="V40" s="4" t="s">
        <v>19</v>
      </c>
      <c r="W40" s="5" t="s">
        <v>20</v>
      </c>
      <c r="X40" s="350" t="s">
        <v>21</v>
      </c>
      <c r="Y40" s="5" t="s">
        <v>22</v>
      </c>
    </row>
    <row r="41" spans="1:25" x14ac:dyDescent="0.2">
      <c r="A41" s="1104"/>
      <c r="B41" s="389">
        <v>45416</v>
      </c>
      <c r="C41" s="432" t="str">
        <f t="shared" si="5"/>
        <v>(土)</v>
      </c>
      <c r="D41" s="473" t="s">
        <v>408</v>
      </c>
      <c r="E41" s="474"/>
      <c r="F41" s="475">
        <v>23</v>
      </c>
      <c r="G41" s="11">
        <v>19.100000000000001</v>
      </c>
      <c r="H41" s="223">
        <v>17.899999999999999</v>
      </c>
      <c r="I41" s="12">
        <v>2.2999999999999998</v>
      </c>
      <c r="J41" s="225">
        <v>2.1</v>
      </c>
      <c r="K41" s="11">
        <v>7.52</v>
      </c>
      <c r="L41" s="367">
        <v>7.48</v>
      </c>
      <c r="M41" s="748">
        <v>29.4</v>
      </c>
      <c r="N41" s="606"/>
      <c r="O41" s="489"/>
      <c r="P41" s="474"/>
      <c r="Q41" s="478"/>
      <c r="R41" s="749"/>
      <c r="S41" s="750"/>
      <c r="T41" s="751"/>
      <c r="U41" s="80"/>
      <c r="V41" s="2" t="s">
        <v>182</v>
      </c>
      <c r="W41" s="396" t="s">
        <v>11</v>
      </c>
      <c r="X41" s="10">
        <v>18.7</v>
      </c>
      <c r="Y41" s="222">
        <v>17.2</v>
      </c>
    </row>
    <row r="42" spans="1:25" x14ac:dyDescent="0.2">
      <c r="A42" s="1104"/>
      <c r="B42" s="389">
        <v>45417</v>
      </c>
      <c r="C42" s="432" t="str">
        <f t="shared" si="5"/>
        <v>(日)</v>
      </c>
      <c r="D42" s="473" t="s">
        <v>408</v>
      </c>
      <c r="E42" s="474"/>
      <c r="F42" s="475">
        <v>26.4</v>
      </c>
      <c r="G42" s="11">
        <v>19.2</v>
      </c>
      <c r="H42" s="223">
        <v>18</v>
      </c>
      <c r="I42" s="12">
        <v>2</v>
      </c>
      <c r="J42" s="225">
        <v>1.8</v>
      </c>
      <c r="K42" s="11">
        <v>7.55</v>
      </c>
      <c r="L42" s="367">
        <v>7.55</v>
      </c>
      <c r="M42" s="748">
        <v>29.4</v>
      </c>
      <c r="N42" s="606"/>
      <c r="O42" s="489"/>
      <c r="P42" s="474"/>
      <c r="Q42" s="478"/>
      <c r="R42" s="749"/>
      <c r="S42" s="750"/>
      <c r="T42" s="751"/>
      <c r="U42" s="80"/>
      <c r="V42" s="3" t="s">
        <v>183</v>
      </c>
      <c r="W42" s="893" t="s">
        <v>184</v>
      </c>
      <c r="X42" s="11">
        <v>2.6</v>
      </c>
      <c r="Y42" s="223">
        <v>1.9</v>
      </c>
    </row>
    <row r="43" spans="1:25" x14ac:dyDescent="0.2">
      <c r="A43" s="1104"/>
      <c r="B43" s="389">
        <v>45418</v>
      </c>
      <c r="C43" s="432" t="str">
        <f t="shared" si="5"/>
        <v>(月)</v>
      </c>
      <c r="D43" s="473" t="s">
        <v>410</v>
      </c>
      <c r="E43" s="474"/>
      <c r="F43" s="475">
        <v>22.2</v>
      </c>
      <c r="G43" s="11">
        <v>18.899999999999999</v>
      </c>
      <c r="H43" s="223">
        <v>18.2</v>
      </c>
      <c r="I43" s="12">
        <v>1.8</v>
      </c>
      <c r="J43" s="225">
        <v>1.6</v>
      </c>
      <c r="K43" s="11">
        <v>7.54</v>
      </c>
      <c r="L43" s="367">
        <v>7.52</v>
      </c>
      <c r="M43" s="748">
        <v>29.6</v>
      </c>
      <c r="N43" s="606"/>
      <c r="O43" s="489"/>
      <c r="P43" s="474"/>
      <c r="Q43" s="478"/>
      <c r="R43" s="749"/>
      <c r="S43" s="750"/>
      <c r="T43" s="751"/>
      <c r="U43" s="80"/>
      <c r="V43" s="3" t="s">
        <v>12</v>
      </c>
      <c r="W43" s="893"/>
      <c r="X43" s="11">
        <v>7.55</v>
      </c>
      <c r="Y43" s="223">
        <v>7.6</v>
      </c>
    </row>
    <row r="44" spans="1:25" x14ac:dyDescent="0.2">
      <c r="A44" s="1104"/>
      <c r="B44" s="389">
        <v>45419</v>
      </c>
      <c r="C44" s="432" t="str">
        <f t="shared" si="5"/>
        <v>(火)</v>
      </c>
      <c r="D44" s="473" t="s">
        <v>407</v>
      </c>
      <c r="E44" s="474"/>
      <c r="F44" s="475">
        <v>20</v>
      </c>
      <c r="G44" s="11">
        <v>19.100000000000001</v>
      </c>
      <c r="H44" s="223">
        <v>18.3</v>
      </c>
      <c r="I44" s="12">
        <v>2.2000000000000002</v>
      </c>
      <c r="J44" s="225">
        <v>1.8</v>
      </c>
      <c r="K44" s="11">
        <v>7.64</v>
      </c>
      <c r="L44" s="367">
        <v>7.62</v>
      </c>
      <c r="M44" s="748">
        <v>29.8</v>
      </c>
      <c r="N44" s="606">
        <v>57</v>
      </c>
      <c r="O44" s="489">
        <v>82.4</v>
      </c>
      <c r="P44" s="474">
        <v>35.799999999999997</v>
      </c>
      <c r="Q44" s="478">
        <v>182</v>
      </c>
      <c r="R44" s="749">
        <v>0.24</v>
      </c>
      <c r="S44" s="750"/>
      <c r="T44" s="751"/>
      <c r="U44" s="80"/>
      <c r="V44" s="3" t="s">
        <v>185</v>
      </c>
      <c r="W44" s="893" t="s">
        <v>13</v>
      </c>
      <c r="X44" s="11"/>
      <c r="Y44" s="223">
        <v>29.2</v>
      </c>
    </row>
    <row r="45" spans="1:25" x14ac:dyDescent="0.2">
      <c r="A45" s="1104"/>
      <c r="B45" s="389">
        <v>45420</v>
      </c>
      <c r="C45" s="432" t="str">
        <f t="shared" si="5"/>
        <v>(水)</v>
      </c>
      <c r="D45" s="473" t="s">
        <v>408</v>
      </c>
      <c r="E45" s="474"/>
      <c r="F45" s="475">
        <v>21.9</v>
      </c>
      <c r="G45" s="11">
        <v>19.3</v>
      </c>
      <c r="H45" s="223">
        <v>18.7</v>
      </c>
      <c r="I45" s="12">
        <v>2.2999999999999998</v>
      </c>
      <c r="J45" s="225">
        <v>1.5</v>
      </c>
      <c r="K45" s="11">
        <v>7.58</v>
      </c>
      <c r="L45" s="367">
        <v>7.53</v>
      </c>
      <c r="M45" s="748">
        <v>30.8</v>
      </c>
      <c r="N45" s="606">
        <v>58.3</v>
      </c>
      <c r="O45" s="489">
        <v>82.8</v>
      </c>
      <c r="P45" s="474">
        <v>35.200000000000003</v>
      </c>
      <c r="Q45" s="478">
        <v>182</v>
      </c>
      <c r="R45" s="749">
        <v>0.19</v>
      </c>
      <c r="S45" s="750"/>
      <c r="T45" s="751"/>
      <c r="U45" s="80"/>
      <c r="V45" s="3" t="s">
        <v>186</v>
      </c>
      <c r="W45" s="893" t="s">
        <v>313</v>
      </c>
      <c r="X45" s="114"/>
      <c r="Y45" s="224">
        <v>58.5</v>
      </c>
    </row>
    <row r="46" spans="1:25" x14ac:dyDescent="0.2">
      <c r="A46" s="1104"/>
      <c r="B46" s="389">
        <v>45421</v>
      </c>
      <c r="C46" s="432" t="str">
        <f t="shared" si="5"/>
        <v>(木)</v>
      </c>
      <c r="D46" s="473" t="s">
        <v>407</v>
      </c>
      <c r="E46" s="474"/>
      <c r="F46" s="475">
        <v>10.4</v>
      </c>
      <c r="G46" s="11">
        <v>19.100000000000001</v>
      </c>
      <c r="H46" s="223">
        <v>18.399999999999999</v>
      </c>
      <c r="I46" s="12">
        <v>2.4</v>
      </c>
      <c r="J46" s="225">
        <v>1.6</v>
      </c>
      <c r="K46" s="11">
        <v>7.66</v>
      </c>
      <c r="L46" s="367">
        <v>7.64</v>
      </c>
      <c r="M46" s="748">
        <v>29.6</v>
      </c>
      <c r="N46" s="606">
        <v>57.2</v>
      </c>
      <c r="O46" s="489">
        <v>81.2</v>
      </c>
      <c r="P46" s="474">
        <v>33.200000000000003</v>
      </c>
      <c r="Q46" s="478">
        <v>155</v>
      </c>
      <c r="R46" s="749">
        <v>0.22</v>
      </c>
      <c r="S46" s="750"/>
      <c r="T46" s="751"/>
      <c r="U46" s="80"/>
      <c r="V46" s="3" t="s">
        <v>187</v>
      </c>
      <c r="W46" s="893" t="s">
        <v>313</v>
      </c>
      <c r="X46" s="114"/>
      <c r="Y46" s="224">
        <v>83.2</v>
      </c>
    </row>
    <row r="47" spans="1:25" x14ac:dyDescent="0.2">
      <c r="A47" s="1104"/>
      <c r="B47" s="389">
        <v>45422</v>
      </c>
      <c r="C47" s="432" t="str">
        <f t="shared" si="5"/>
        <v>(金)</v>
      </c>
      <c r="D47" s="473" t="s">
        <v>408</v>
      </c>
      <c r="E47" s="474"/>
      <c r="F47" s="475">
        <v>21</v>
      </c>
      <c r="G47" s="11">
        <v>20.100000000000001</v>
      </c>
      <c r="H47" s="223">
        <v>18.399999999999999</v>
      </c>
      <c r="I47" s="12">
        <v>2.1</v>
      </c>
      <c r="J47" s="225">
        <v>1.8</v>
      </c>
      <c r="K47" s="11">
        <v>7.59</v>
      </c>
      <c r="L47" s="367">
        <v>7.6</v>
      </c>
      <c r="M47" s="748">
        <v>29.3</v>
      </c>
      <c r="N47" s="606">
        <v>57.4</v>
      </c>
      <c r="O47" s="489">
        <v>81.2</v>
      </c>
      <c r="P47" s="474">
        <v>35.299999999999997</v>
      </c>
      <c r="Q47" s="478">
        <v>169</v>
      </c>
      <c r="R47" s="749">
        <v>0.22</v>
      </c>
      <c r="S47" s="750"/>
      <c r="T47" s="751"/>
      <c r="U47" s="80"/>
      <c r="V47" s="3" t="s">
        <v>188</v>
      </c>
      <c r="W47" s="893" t="s">
        <v>313</v>
      </c>
      <c r="X47" s="114"/>
      <c r="Y47" s="224">
        <v>52.2</v>
      </c>
    </row>
    <row r="48" spans="1:25" x14ac:dyDescent="0.2">
      <c r="A48" s="1104"/>
      <c r="B48" s="389">
        <v>45423</v>
      </c>
      <c r="C48" s="432" t="str">
        <f t="shared" si="5"/>
        <v>(土)</v>
      </c>
      <c r="D48" s="473" t="s">
        <v>408</v>
      </c>
      <c r="E48" s="474"/>
      <c r="F48" s="475">
        <v>22.6</v>
      </c>
      <c r="G48" s="11">
        <v>20.100000000000001</v>
      </c>
      <c r="H48" s="223">
        <v>18.600000000000001</v>
      </c>
      <c r="I48" s="12">
        <v>2.2999999999999998</v>
      </c>
      <c r="J48" s="225">
        <v>2.1</v>
      </c>
      <c r="K48" s="11">
        <v>7.58</v>
      </c>
      <c r="L48" s="367">
        <v>7.58</v>
      </c>
      <c r="M48" s="748">
        <v>29.5</v>
      </c>
      <c r="N48" s="606"/>
      <c r="O48" s="489"/>
      <c r="P48" s="474"/>
      <c r="Q48" s="478"/>
      <c r="R48" s="749"/>
      <c r="S48" s="750"/>
      <c r="T48" s="751"/>
      <c r="U48" s="80"/>
      <c r="V48" s="3" t="s">
        <v>189</v>
      </c>
      <c r="W48" s="893" t="s">
        <v>313</v>
      </c>
      <c r="X48" s="114"/>
      <c r="Y48" s="224">
        <v>31</v>
      </c>
    </row>
    <row r="49" spans="1:25" x14ac:dyDescent="0.2">
      <c r="A49" s="1104"/>
      <c r="B49" s="389">
        <v>45424</v>
      </c>
      <c r="C49" s="432" t="str">
        <f t="shared" si="5"/>
        <v>(日)</v>
      </c>
      <c r="D49" s="473" t="s">
        <v>407</v>
      </c>
      <c r="E49" s="474"/>
      <c r="F49" s="475">
        <v>21.6</v>
      </c>
      <c r="G49" s="11">
        <v>20.100000000000001</v>
      </c>
      <c r="H49" s="223">
        <v>18.600000000000001</v>
      </c>
      <c r="I49" s="12">
        <v>1.9</v>
      </c>
      <c r="J49" s="225">
        <v>1.6</v>
      </c>
      <c r="K49" s="11">
        <v>7.55</v>
      </c>
      <c r="L49" s="367">
        <v>7.54</v>
      </c>
      <c r="M49" s="748">
        <v>29.4</v>
      </c>
      <c r="N49" s="606"/>
      <c r="O49" s="489"/>
      <c r="P49" s="474"/>
      <c r="Q49" s="478"/>
      <c r="R49" s="749"/>
      <c r="S49" s="750"/>
      <c r="T49" s="751"/>
      <c r="U49" s="80"/>
      <c r="V49" s="3" t="s">
        <v>190</v>
      </c>
      <c r="W49" s="893" t="s">
        <v>313</v>
      </c>
      <c r="X49" s="12"/>
      <c r="Y49" s="225">
        <v>38</v>
      </c>
    </row>
    <row r="50" spans="1:25" x14ac:dyDescent="0.2">
      <c r="A50" s="1104"/>
      <c r="B50" s="389">
        <v>45425</v>
      </c>
      <c r="C50" s="432" t="str">
        <f t="shared" si="5"/>
        <v>(月)</v>
      </c>
      <c r="D50" s="473" t="s">
        <v>407</v>
      </c>
      <c r="E50" s="474"/>
      <c r="F50" s="475">
        <v>20.6</v>
      </c>
      <c r="G50" s="11">
        <v>20.100000000000001</v>
      </c>
      <c r="H50" s="223">
        <v>19</v>
      </c>
      <c r="I50" s="12">
        <v>1.9</v>
      </c>
      <c r="J50" s="225">
        <v>1.8</v>
      </c>
      <c r="K50" s="11">
        <v>7.53</v>
      </c>
      <c r="L50" s="367">
        <v>7.57</v>
      </c>
      <c r="M50" s="748">
        <v>29.8</v>
      </c>
      <c r="N50" s="606">
        <v>56.3</v>
      </c>
      <c r="O50" s="489">
        <v>82.4</v>
      </c>
      <c r="P50" s="474">
        <v>34.799999999999997</v>
      </c>
      <c r="Q50" s="478">
        <v>184</v>
      </c>
      <c r="R50" s="749">
        <v>0.24</v>
      </c>
      <c r="S50" s="750"/>
      <c r="T50" s="751"/>
      <c r="U50" s="80"/>
      <c r="V50" s="3" t="s">
        <v>191</v>
      </c>
      <c r="W50" s="893" t="s">
        <v>313</v>
      </c>
      <c r="X50" s="15"/>
      <c r="Y50" s="226">
        <v>189</v>
      </c>
    </row>
    <row r="51" spans="1:25" x14ac:dyDescent="0.2">
      <c r="A51" s="1104"/>
      <c r="B51" s="389">
        <v>45426</v>
      </c>
      <c r="C51" s="432" t="str">
        <f t="shared" si="5"/>
        <v>(火)</v>
      </c>
      <c r="D51" s="473" t="s">
        <v>410</v>
      </c>
      <c r="E51" s="474"/>
      <c r="F51" s="475">
        <v>16.399999999999999</v>
      </c>
      <c r="G51" s="11">
        <v>20</v>
      </c>
      <c r="H51" s="223">
        <v>19.3</v>
      </c>
      <c r="I51" s="12">
        <v>1.8</v>
      </c>
      <c r="J51" s="225">
        <v>1.7</v>
      </c>
      <c r="K51" s="11">
        <v>7.56</v>
      </c>
      <c r="L51" s="367">
        <v>7.51</v>
      </c>
      <c r="M51" s="748">
        <v>29.9</v>
      </c>
      <c r="N51" s="606">
        <v>57.2</v>
      </c>
      <c r="O51" s="489">
        <v>81</v>
      </c>
      <c r="P51" s="474">
        <v>34.6</v>
      </c>
      <c r="Q51" s="478">
        <v>178</v>
      </c>
      <c r="R51" s="749">
        <v>0.25</v>
      </c>
      <c r="S51" s="750"/>
      <c r="T51" s="751"/>
      <c r="U51" s="80"/>
      <c r="V51" s="3" t="s">
        <v>192</v>
      </c>
      <c r="W51" s="893" t="s">
        <v>313</v>
      </c>
      <c r="X51" s="13"/>
      <c r="Y51" s="227">
        <v>0.31</v>
      </c>
    </row>
    <row r="52" spans="1:25" x14ac:dyDescent="0.2">
      <c r="A52" s="1104"/>
      <c r="B52" s="389">
        <v>45427</v>
      </c>
      <c r="C52" s="432" t="str">
        <f t="shared" si="5"/>
        <v>(水)</v>
      </c>
      <c r="D52" s="473" t="s">
        <v>408</v>
      </c>
      <c r="E52" s="474"/>
      <c r="F52" s="475">
        <v>20.399999999999999</v>
      </c>
      <c r="G52" s="11">
        <v>20.7</v>
      </c>
      <c r="H52" s="223">
        <v>19.100000000000001</v>
      </c>
      <c r="I52" s="12">
        <v>1.9</v>
      </c>
      <c r="J52" s="225">
        <v>1.8</v>
      </c>
      <c r="K52" s="11">
        <v>7.58</v>
      </c>
      <c r="L52" s="367">
        <v>7.6</v>
      </c>
      <c r="M52" s="748">
        <v>29.4</v>
      </c>
      <c r="N52" s="606">
        <v>56.7</v>
      </c>
      <c r="O52" s="489">
        <v>81.2</v>
      </c>
      <c r="P52" s="474">
        <v>34.9</v>
      </c>
      <c r="Q52" s="478">
        <v>184</v>
      </c>
      <c r="R52" s="749">
        <v>0.34</v>
      </c>
      <c r="S52" s="750">
        <v>58</v>
      </c>
      <c r="T52" s="751">
        <v>52</v>
      </c>
      <c r="U52" s="80"/>
      <c r="V52" s="3" t="s">
        <v>14</v>
      </c>
      <c r="W52" s="893" t="s">
        <v>313</v>
      </c>
      <c r="X52" s="11"/>
      <c r="Y52" s="228">
        <v>2.8</v>
      </c>
    </row>
    <row r="53" spans="1:25" x14ac:dyDescent="0.2">
      <c r="A53" s="1104"/>
      <c r="B53" s="389">
        <v>45428</v>
      </c>
      <c r="C53" s="432" t="str">
        <f t="shared" si="5"/>
        <v>(木)</v>
      </c>
      <c r="D53" s="473" t="s">
        <v>407</v>
      </c>
      <c r="E53" s="474"/>
      <c r="F53" s="475">
        <v>16.3</v>
      </c>
      <c r="G53" s="11">
        <v>20.3</v>
      </c>
      <c r="H53" s="223">
        <v>19.100000000000001</v>
      </c>
      <c r="I53" s="12">
        <v>2.1</v>
      </c>
      <c r="J53" s="225">
        <v>2.1</v>
      </c>
      <c r="K53" s="11">
        <v>7.5</v>
      </c>
      <c r="L53" s="367">
        <v>7.42</v>
      </c>
      <c r="M53" s="748">
        <v>28.6</v>
      </c>
      <c r="N53" s="606">
        <v>56.2</v>
      </c>
      <c r="O53" s="489">
        <v>79.599999999999994</v>
      </c>
      <c r="P53" s="474">
        <v>34.1</v>
      </c>
      <c r="Q53" s="478">
        <v>172</v>
      </c>
      <c r="R53" s="749">
        <v>0.25</v>
      </c>
      <c r="S53" s="750"/>
      <c r="T53" s="751"/>
      <c r="U53" s="80"/>
      <c r="V53" s="3" t="s">
        <v>15</v>
      </c>
      <c r="W53" s="893" t="s">
        <v>313</v>
      </c>
      <c r="X53" s="11"/>
      <c r="Y53" s="228">
        <v>0.8</v>
      </c>
    </row>
    <row r="54" spans="1:25" x14ac:dyDescent="0.2">
      <c r="A54" s="1104"/>
      <c r="B54" s="389">
        <v>45429</v>
      </c>
      <c r="C54" s="432" t="str">
        <f t="shared" si="5"/>
        <v>(金)</v>
      </c>
      <c r="D54" s="473" t="s">
        <v>408</v>
      </c>
      <c r="E54" s="474"/>
      <c r="F54" s="475">
        <v>23.3</v>
      </c>
      <c r="G54" s="11">
        <v>20.8</v>
      </c>
      <c r="H54" s="223">
        <v>19.2</v>
      </c>
      <c r="I54" s="12">
        <v>2.4</v>
      </c>
      <c r="J54" s="225">
        <v>2.2000000000000002</v>
      </c>
      <c r="K54" s="11">
        <v>7.57</v>
      </c>
      <c r="L54" s="367">
        <v>7.56</v>
      </c>
      <c r="M54" s="748">
        <v>29</v>
      </c>
      <c r="N54" s="606">
        <v>56.1</v>
      </c>
      <c r="O54" s="489">
        <v>80.599999999999994</v>
      </c>
      <c r="P54" s="474">
        <v>34.4</v>
      </c>
      <c r="Q54" s="478">
        <v>178</v>
      </c>
      <c r="R54" s="749">
        <v>0.23</v>
      </c>
      <c r="S54" s="750"/>
      <c r="T54" s="751"/>
      <c r="U54" s="80"/>
      <c r="V54" s="3" t="s">
        <v>193</v>
      </c>
      <c r="W54" s="893" t="s">
        <v>313</v>
      </c>
      <c r="X54" s="11"/>
      <c r="Y54" s="228">
        <v>9.4</v>
      </c>
    </row>
    <row r="55" spans="1:25" x14ac:dyDescent="0.2">
      <c r="A55" s="1104"/>
      <c r="B55" s="389">
        <v>45430</v>
      </c>
      <c r="C55" s="432" t="str">
        <f t="shared" si="5"/>
        <v>(土)</v>
      </c>
      <c r="D55" s="473" t="s">
        <v>408</v>
      </c>
      <c r="E55" s="474"/>
      <c r="F55" s="475">
        <v>23.8</v>
      </c>
      <c r="G55" s="11">
        <v>21</v>
      </c>
      <c r="H55" s="223">
        <v>19.399999999999999</v>
      </c>
      <c r="I55" s="12">
        <v>1.9</v>
      </c>
      <c r="J55" s="225">
        <v>2</v>
      </c>
      <c r="K55" s="11">
        <v>7.54</v>
      </c>
      <c r="L55" s="367">
        <v>7.52</v>
      </c>
      <c r="M55" s="748">
        <v>29.4</v>
      </c>
      <c r="N55" s="606"/>
      <c r="O55" s="489"/>
      <c r="P55" s="474"/>
      <c r="Q55" s="478"/>
      <c r="R55" s="749"/>
      <c r="S55" s="750"/>
      <c r="T55" s="751"/>
      <c r="U55" s="80"/>
      <c r="V55" s="3" t="s">
        <v>194</v>
      </c>
      <c r="W55" s="893" t="s">
        <v>313</v>
      </c>
      <c r="X55" s="13"/>
      <c r="Y55" s="229">
        <v>2.4E-2</v>
      </c>
    </row>
    <row r="56" spans="1:25" x14ac:dyDescent="0.2">
      <c r="A56" s="1104"/>
      <c r="B56" s="389">
        <v>45431</v>
      </c>
      <c r="C56" s="432" t="str">
        <f t="shared" si="5"/>
        <v>(日)</v>
      </c>
      <c r="D56" s="473" t="s">
        <v>410</v>
      </c>
      <c r="E56" s="474"/>
      <c r="F56" s="475">
        <v>21.8</v>
      </c>
      <c r="G56" s="11">
        <v>21</v>
      </c>
      <c r="H56" s="223">
        <v>19.3</v>
      </c>
      <c r="I56" s="12">
        <v>2.2000000000000002</v>
      </c>
      <c r="J56" s="225">
        <v>2.1</v>
      </c>
      <c r="K56" s="11">
        <v>7.6</v>
      </c>
      <c r="L56" s="367">
        <v>7.62</v>
      </c>
      <c r="M56" s="748">
        <v>29.2</v>
      </c>
      <c r="N56" s="606"/>
      <c r="O56" s="489"/>
      <c r="P56" s="474"/>
      <c r="Q56" s="478"/>
      <c r="R56" s="749"/>
      <c r="S56" s="750"/>
      <c r="T56" s="751"/>
      <c r="U56" s="80"/>
      <c r="V56" s="3" t="s">
        <v>281</v>
      </c>
      <c r="W56" s="893" t="s">
        <v>313</v>
      </c>
      <c r="X56" s="13"/>
      <c r="Y56" s="229">
        <v>2.2200000000000002</v>
      </c>
    </row>
    <row r="57" spans="1:25" x14ac:dyDescent="0.2">
      <c r="A57" s="1104"/>
      <c r="B57" s="389">
        <v>45432</v>
      </c>
      <c r="C57" s="432" t="str">
        <f t="shared" si="5"/>
        <v>(月)</v>
      </c>
      <c r="D57" s="473" t="s">
        <v>407</v>
      </c>
      <c r="E57" s="474"/>
      <c r="F57" s="475">
        <v>16.100000000000001</v>
      </c>
      <c r="G57" s="11">
        <v>20.8</v>
      </c>
      <c r="H57" s="223">
        <v>19.2</v>
      </c>
      <c r="I57" s="12">
        <v>2.2000000000000002</v>
      </c>
      <c r="J57" s="225">
        <v>2.2000000000000002</v>
      </c>
      <c r="K57" s="11">
        <v>7.53</v>
      </c>
      <c r="L57" s="367">
        <v>7.52</v>
      </c>
      <c r="M57" s="748">
        <v>29.5</v>
      </c>
      <c r="N57" s="606">
        <v>55.6</v>
      </c>
      <c r="O57" s="489">
        <v>80.2</v>
      </c>
      <c r="P57" s="474">
        <v>32.9</v>
      </c>
      <c r="Q57" s="478">
        <v>177</v>
      </c>
      <c r="R57" s="749">
        <v>0.27</v>
      </c>
      <c r="S57" s="750"/>
      <c r="T57" s="751"/>
      <c r="U57" s="80"/>
      <c r="V57" s="3" t="s">
        <v>195</v>
      </c>
      <c r="W57" s="893" t="s">
        <v>313</v>
      </c>
      <c r="X57" s="13"/>
      <c r="Y57" s="229">
        <v>2.95</v>
      </c>
    </row>
    <row r="58" spans="1:25" x14ac:dyDescent="0.2">
      <c r="A58" s="1104"/>
      <c r="B58" s="389">
        <v>45433</v>
      </c>
      <c r="C58" s="432" t="str">
        <f t="shared" si="5"/>
        <v>(火)</v>
      </c>
      <c r="D58" s="473" t="s">
        <v>408</v>
      </c>
      <c r="E58" s="474"/>
      <c r="F58" s="475">
        <v>26.6</v>
      </c>
      <c r="G58" s="11">
        <v>21.4</v>
      </c>
      <c r="H58" s="223">
        <v>19.7</v>
      </c>
      <c r="I58" s="12">
        <v>1.9</v>
      </c>
      <c r="J58" s="225">
        <v>1.7</v>
      </c>
      <c r="K58" s="11">
        <v>7.47</v>
      </c>
      <c r="L58" s="367">
        <v>7.46</v>
      </c>
      <c r="M58" s="748">
        <v>29</v>
      </c>
      <c r="N58" s="606">
        <v>55.7</v>
      </c>
      <c r="O58" s="489">
        <v>79</v>
      </c>
      <c r="P58" s="474">
        <v>32.1</v>
      </c>
      <c r="Q58" s="478">
        <v>181</v>
      </c>
      <c r="R58" s="749">
        <v>0.21</v>
      </c>
      <c r="S58" s="750"/>
      <c r="T58" s="751"/>
      <c r="U58" s="80"/>
      <c r="V58" s="3" t="s">
        <v>196</v>
      </c>
      <c r="W58" s="893" t="s">
        <v>313</v>
      </c>
      <c r="X58" s="13"/>
      <c r="Y58" s="229">
        <v>0.13300000000000001</v>
      </c>
    </row>
    <row r="59" spans="1:25" x14ac:dyDescent="0.2">
      <c r="A59" s="1104"/>
      <c r="B59" s="389">
        <v>45434</v>
      </c>
      <c r="C59" s="432" t="str">
        <f t="shared" si="5"/>
        <v>(水)</v>
      </c>
      <c r="D59" s="473" t="s">
        <v>410</v>
      </c>
      <c r="E59" s="474"/>
      <c r="F59" s="475">
        <v>20.7</v>
      </c>
      <c r="G59" s="11">
        <v>21.2</v>
      </c>
      <c r="H59" s="223">
        <v>19.8</v>
      </c>
      <c r="I59" s="12">
        <v>2</v>
      </c>
      <c r="J59" s="225">
        <v>1.9</v>
      </c>
      <c r="K59" s="11">
        <v>7.48</v>
      </c>
      <c r="L59" s="367">
        <v>7.47</v>
      </c>
      <c r="M59" s="748">
        <v>29</v>
      </c>
      <c r="N59" s="606">
        <v>56.3</v>
      </c>
      <c r="O59" s="489">
        <v>79.2</v>
      </c>
      <c r="P59" s="474">
        <v>33.1</v>
      </c>
      <c r="Q59" s="478">
        <v>182</v>
      </c>
      <c r="R59" s="749">
        <v>0.31</v>
      </c>
      <c r="S59" s="750">
        <v>16</v>
      </c>
      <c r="T59" s="751">
        <v>27</v>
      </c>
      <c r="U59" s="80"/>
      <c r="V59" s="3" t="s">
        <v>197</v>
      </c>
      <c r="W59" s="893" t="s">
        <v>313</v>
      </c>
      <c r="X59" s="11"/>
      <c r="Y59" s="228">
        <v>24.1</v>
      </c>
    </row>
    <row r="60" spans="1:25" x14ac:dyDescent="0.2">
      <c r="A60" s="1104"/>
      <c r="B60" s="389">
        <v>45435</v>
      </c>
      <c r="C60" s="432" t="str">
        <f t="shared" si="5"/>
        <v>(木)</v>
      </c>
      <c r="D60" s="473" t="s">
        <v>410</v>
      </c>
      <c r="E60" s="474"/>
      <c r="F60" s="475">
        <v>22.2</v>
      </c>
      <c r="G60" s="11">
        <v>21.5</v>
      </c>
      <c r="H60" s="223">
        <v>20</v>
      </c>
      <c r="I60" s="12">
        <v>1.8</v>
      </c>
      <c r="J60" s="225">
        <v>1.8</v>
      </c>
      <c r="K60" s="11">
        <v>7.5</v>
      </c>
      <c r="L60" s="367">
        <v>7.47</v>
      </c>
      <c r="M60" s="748">
        <v>29</v>
      </c>
      <c r="N60" s="606">
        <v>55.7</v>
      </c>
      <c r="O60" s="489">
        <v>80</v>
      </c>
      <c r="P60" s="474">
        <v>33</v>
      </c>
      <c r="Q60" s="478">
        <v>203</v>
      </c>
      <c r="R60" s="749">
        <v>0.23</v>
      </c>
      <c r="S60" s="750"/>
      <c r="T60" s="751"/>
      <c r="U60" s="80"/>
      <c r="V60" s="3" t="s">
        <v>17</v>
      </c>
      <c r="W60" s="893" t="s">
        <v>313</v>
      </c>
      <c r="X60" s="11"/>
      <c r="Y60" s="228">
        <v>23.2</v>
      </c>
    </row>
    <row r="61" spans="1:25" x14ac:dyDescent="0.2">
      <c r="A61" s="1104"/>
      <c r="B61" s="389">
        <v>45436</v>
      </c>
      <c r="C61" s="432" t="str">
        <f t="shared" si="5"/>
        <v>(金)</v>
      </c>
      <c r="D61" s="473" t="s">
        <v>408</v>
      </c>
      <c r="E61" s="474"/>
      <c r="F61" s="475">
        <v>23.6</v>
      </c>
      <c r="G61" s="11">
        <v>21.6</v>
      </c>
      <c r="H61" s="223">
        <v>20.2</v>
      </c>
      <c r="I61" s="12">
        <v>1.6</v>
      </c>
      <c r="J61" s="225">
        <v>1.5</v>
      </c>
      <c r="K61" s="11">
        <v>7.46</v>
      </c>
      <c r="L61" s="367">
        <v>7.42</v>
      </c>
      <c r="M61" s="748">
        <v>28.8</v>
      </c>
      <c r="N61" s="606">
        <v>55.2</v>
      </c>
      <c r="O61" s="489">
        <v>80.8</v>
      </c>
      <c r="P61" s="474">
        <v>32.200000000000003</v>
      </c>
      <c r="Q61" s="478">
        <v>175</v>
      </c>
      <c r="R61" s="749">
        <v>0.34</v>
      </c>
      <c r="S61" s="750"/>
      <c r="T61" s="751"/>
      <c r="U61" s="80"/>
      <c r="V61" s="3" t="s">
        <v>198</v>
      </c>
      <c r="W61" s="893" t="s">
        <v>184</v>
      </c>
      <c r="X61" s="11"/>
      <c r="Y61" s="288">
        <v>5</v>
      </c>
    </row>
    <row r="62" spans="1:25" x14ac:dyDescent="0.2">
      <c r="A62" s="1104"/>
      <c r="B62" s="389">
        <v>45437</v>
      </c>
      <c r="C62" s="432" t="str">
        <f t="shared" si="5"/>
        <v>(土)</v>
      </c>
      <c r="D62" s="473" t="s">
        <v>410</v>
      </c>
      <c r="E62" s="474"/>
      <c r="F62" s="475">
        <v>21.4</v>
      </c>
      <c r="G62" s="11">
        <v>21.8</v>
      </c>
      <c r="H62" s="223">
        <v>20.2</v>
      </c>
      <c r="I62" s="12">
        <v>1.4</v>
      </c>
      <c r="J62" s="225">
        <v>1.5</v>
      </c>
      <c r="K62" s="11">
        <v>7.49</v>
      </c>
      <c r="L62" s="367">
        <v>7.5</v>
      </c>
      <c r="M62" s="748">
        <v>28.7</v>
      </c>
      <c r="N62" s="606"/>
      <c r="O62" s="489"/>
      <c r="P62" s="474"/>
      <c r="Q62" s="478"/>
      <c r="R62" s="749"/>
      <c r="S62" s="750"/>
      <c r="T62" s="751"/>
      <c r="U62" s="80"/>
      <c r="V62" s="3" t="s">
        <v>199</v>
      </c>
      <c r="W62" s="893" t="s">
        <v>313</v>
      </c>
      <c r="X62" s="114"/>
      <c r="Y62" s="288">
        <v>1</v>
      </c>
    </row>
    <row r="63" spans="1:25" x14ac:dyDescent="0.2">
      <c r="A63" s="1104"/>
      <c r="B63" s="389">
        <v>45438</v>
      </c>
      <c r="C63" s="432" t="str">
        <f t="shared" si="5"/>
        <v>(日)</v>
      </c>
      <c r="D63" s="473" t="s">
        <v>408</v>
      </c>
      <c r="E63" s="474"/>
      <c r="F63" s="475">
        <v>24</v>
      </c>
      <c r="G63" s="11">
        <v>21.9</v>
      </c>
      <c r="H63" s="223">
        <v>20.3</v>
      </c>
      <c r="I63" s="12">
        <v>2.2999999999999998</v>
      </c>
      <c r="J63" s="225">
        <v>2</v>
      </c>
      <c r="K63" s="11">
        <v>7.53</v>
      </c>
      <c r="L63" s="367">
        <v>7.52</v>
      </c>
      <c r="M63" s="748">
        <v>28.5</v>
      </c>
      <c r="N63" s="606"/>
      <c r="O63" s="489"/>
      <c r="P63" s="474"/>
      <c r="Q63" s="478"/>
      <c r="R63" s="749"/>
      <c r="S63" s="750"/>
      <c r="T63" s="751"/>
      <c r="U63" s="80"/>
      <c r="V63" s="3"/>
      <c r="W63" s="289"/>
      <c r="X63" s="290"/>
      <c r="Y63" s="289"/>
    </row>
    <row r="64" spans="1:25" x14ac:dyDescent="0.2">
      <c r="A64" s="1104"/>
      <c r="B64" s="389">
        <v>45439</v>
      </c>
      <c r="C64" s="432" t="str">
        <f t="shared" si="5"/>
        <v>(月)</v>
      </c>
      <c r="D64" s="473" t="s">
        <v>410</v>
      </c>
      <c r="E64" s="474"/>
      <c r="F64" s="475">
        <v>22</v>
      </c>
      <c r="G64" s="11">
        <v>22</v>
      </c>
      <c r="H64" s="223">
        <v>20.6</v>
      </c>
      <c r="I64" s="12">
        <v>2.1</v>
      </c>
      <c r="J64" s="225">
        <v>2</v>
      </c>
      <c r="K64" s="11">
        <v>7.53</v>
      </c>
      <c r="L64" s="367">
        <v>7.62</v>
      </c>
      <c r="M64" s="748">
        <v>29</v>
      </c>
      <c r="N64" s="606">
        <v>56.3</v>
      </c>
      <c r="O64" s="489">
        <v>80.2</v>
      </c>
      <c r="P64" s="474">
        <v>34</v>
      </c>
      <c r="Q64" s="478">
        <v>148</v>
      </c>
      <c r="R64" s="749">
        <v>0.22</v>
      </c>
      <c r="S64" s="750"/>
      <c r="T64" s="751"/>
      <c r="U64" s="80"/>
      <c r="V64" s="3"/>
      <c r="W64" s="289"/>
      <c r="X64" s="290"/>
      <c r="Y64" s="289"/>
    </row>
    <row r="65" spans="1:25" x14ac:dyDescent="0.2">
      <c r="A65" s="1104"/>
      <c r="B65" s="389">
        <v>45440</v>
      </c>
      <c r="C65" s="432" t="str">
        <f t="shared" si="5"/>
        <v>(火)</v>
      </c>
      <c r="D65" s="473" t="s">
        <v>407</v>
      </c>
      <c r="E65" s="474"/>
      <c r="F65" s="475">
        <v>22.8</v>
      </c>
      <c r="G65" s="11">
        <v>22.2</v>
      </c>
      <c r="H65" s="223">
        <v>20.7</v>
      </c>
      <c r="I65" s="12">
        <v>1.7</v>
      </c>
      <c r="J65" s="225">
        <v>1.7</v>
      </c>
      <c r="K65" s="11">
        <v>7.57</v>
      </c>
      <c r="L65" s="367">
        <v>7.49</v>
      </c>
      <c r="M65" s="748">
        <v>29.2</v>
      </c>
      <c r="N65" s="606">
        <v>56.2</v>
      </c>
      <c r="O65" s="489">
        <v>81.2</v>
      </c>
      <c r="P65" s="474">
        <v>32.9</v>
      </c>
      <c r="Q65" s="478">
        <v>176</v>
      </c>
      <c r="R65" s="749">
        <v>0.24</v>
      </c>
      <c r="S65" s="750"/>
      <c r="T65" s="751"/>
      <c r="U65" s="80"/>
      <c r="V65" s="291"/>
      <c r="W65" s="292"/>
      <c r="X65" s="293"/>
      <c r="Y65" s="292"/>
    </row>
    <row r="66" spans="1:25" x14ac:dyDescent="0.2">
      <c r="A66" s="1104"/>
      <c r="B66" s="389">
        <v>45441</v>
      </c>
      <c r="C66" s="432" t="str">
        <f t="shared" si="5"/>
        <v>(水)</v>
      </c>
      <c r="D66" s="473" t="s">
        <v>410</v>
      </c>
      <c r="E66" s="474"/>
      <c r="F66" s="475">
        <v>19.100000000000001</v>
      </c>
      <c r="G66" s="11">
        <v>22.3</v>
      </c>
      <c r="H66" s="223">
        <v>20.9</v>
      </c>
      <c r="I66" s="12">
        <v>1.8</v>
      </c>
      <c r="J66" s="225">
        <v>1.9</v>
      </c>
      <c r="K66" s="11">
        <v>7.52</v>
      </c>
      <c r="L66" s="367">
        <v>7.48</v>
      </c>
      <c r="M66" s="748">
        <v>28.8</v>
      </c>
      <c r="N66" s="606">
        <v>56.5</v>
      </c>
      <c r="O66" s="489">
        <v>81.2</v>
      </c>
      <c r="P66" s="474">
        <v>34.200000000000003</v>
      </c>
      <c r="Q66" s="478">
        <v>193</v>
      </c>
      <c r="R66" s="749">
        <v>0.35</v>
      </c>
      <c r="S66" s="750">
        <v>101</v>
      </c>
      <c r="T66" s="751">
        <v>67</v>
      </c>
      <c r="U66" s="80"/>
      <c r="V66" s="9" t="s">
        <v>23</v>
      </c>
      <c r="W66" s="1" t="s">
        <v>24</v>
      </c>
      <c r="X66" s="1" t="s">
        <v>24</v>
      </c>
      <c r="Y66" s="333" t="s">
        <v>24</v>
      </c>
    </row>
    <row r="67" spans="1:25" x14ac:dyDescent="0.2">
      <c r="A67" s="1104"/>
      <c r="B67" s="389">
        <v>45442</v>
      </c>
      <c r="C67" s="432" t="str">
        <f t="shared" si="5"/>
        <v>(木)</v>
      </c>
      <c r="D67" s="473" t="s">
        <v>408</v>
      </c>
      <c r="E67" s="474"/>
      <c r="F67" s="475">
        <v>26.3</v>
      </c>
      <c r="G67" s="11">
        <v>22.3</v>
      </c>
      <c r="H67" s="223">
        <v>20.9</v>
      </c>
      <c r="I67" s="12">
        <v>1.8</v>
      </c>
      <c r="J67" s="225">
        <v>1.7</v>
      </c>
      <c r="K67" s="11">
        <v>7.57</v>
      </c>
      <c r="L67" s="367">
        <v>7.53</v>
      </c>
      <c r="M67" s="748">
        <v>29</v>
      </c>
      <c r="N67" s="606">
        <v>56.9</v>
      </c>
      <c r="O67" s="489">
        <v>82</v>
      </c>
      <c r="P67" s="474">
        <v>33.1</v>
      </c>
      <c r="Q67" s="478">
        <v>151</v>
      </c>
      <c r="R67" s="749">
        <v>0.13</v>
      </c>
      <c r="S67" s="750"/>
      <c r="T67" s="751"/>
      <c r="U67" s="80"/>
      <c r="V67" s="1114" t="s">
        <v>433</v>
      </c>
      <c r="W67" s="1115"/>
      <c r="X67" s="1115"/>
      <c r="Y67" s="1116"/>
    </row>
    <row r="68" spans="1:25" x14ac:dyDescent="0.2">
      <c r="A68" s="1104"/>
      <c r="B68" s="329">
        <v>45443</v>
      </c>
      <c r="C68" s="433" t="str">
        <f t="shared" si="5"/>
        <v>(金)</v>
      </c>
      <c r="D68" s="507" t="s">
        <v>407</v>
      </c>
      <c r="E68" s="508"/>
      <c r="F68" s="509">
        <v>16.2</v>
      </c>
      <c r="G68" s="309">
        <v>22.2</v>
      </c>
      <c r="H68" s="510">
        <v>20.8</v>
      </c>
      <c r="I68" s="511">
        <v>1.4</v>
      </c>
      <c r="J68" s="512">
        <v>2.1</v>
      </c>
      <c r="K68" s="309">
        <v>7.58</v>
      </c>
      <c r="L68" s="645">
        <v>7.54</v>
      </c>
      <c r="M68" s="752">
        <v>29</v>
      </c>
      <c r="N68" s="647">
        <v>56.8</v>
      </c>
      <c r="O68" s="733">
        <v>80.2</v>
      </c>
      <c r="P68" s="508">
        <v>30.3</v>
      </c>
      <c r="Q68" s="515">
        <v>171</v>
      </c>
      <c r="R68" s="753">
        <v>0.14000000000000001</v>
      </c>
      <c r="S68" s="783"/>
      <c r="T68" s="784"/>
      <c r="U68" s="80"/>
      <c r="V68" s="1117"/>
      <c r="W68" s="1115"/>
      <c r="X68" s="1115"/>
      <c r="Y68" s="1116"/>
    </row>
    <row r="69" spans="1:25" s="1" customFormat="1" ht="13.5" customHeight="1" x14ac:dyDescent="0.2">
      <c r="A69" s="1104"/>
      <c r="B69" s="1043" t="s">
        <v>239</v>
      </c>
      <c r="C69" s="1043"/>
      <c r="D69" s="479"/>
      <c r="E69" s="464">
        <f>MAX(E38:E68)</f>
        <v>0</v>
      </c>
      <c r="F69" s="480">
        <f t="shared" ref="F69:S69" si="6">IF(COUNT(F38:F68)=0,"",MAX(F38:F68))</f>
        <v>26.6</v>
      </c>
      <c r="G69" s="10">
        <f t="shared" si="6"/>
        <v>22.3</v>
      </c>
      <c r="H69" s="222">
        <f t="shared" si="6"/>
        <v>20.9</v>
      </c>
      <c r="I69" s="466">
        <f t="shared" si="6"/>
        <v>2.6</v>
      </c>
      <c r="J69" s="467">
        <f t="shared" si="6"/>
        <v>2.2000000000000002</v>
      </c>
      <c r="K69" s="10">
        <f t="shared" si="6"/>
        <v>7.66</v>
      </c>
      <c r="L69" s="615">
        <f t="shared" si="6"/>
        <v>7.64</v>
      </c>
      <c r="M69" s="744">
        <f t="shared" si="6"/>
        <v>30.8</v>
      </c>
      <c r="N69" s="598">
        <f t="shared" si="6"/>
        <v>59</v>
      </c>
      <c r="O69" s="482">
        <f t="shared" si="6"/>
        <v>84</v>
      </c>
      <c r="P69" s="464">
        <f t="shared" si="6"/>
        <v>38</v>
      </c>
      <c r="Q69" s="484">
        <f t="shared" si="6"/>
        <v>211</v>
      </c>
      <c r="R69" s="757">
        <f t="shared" si="6"/>
        <v>0.35</v>
      </c>
      <c r="S69" s="777">
        <f t="shared" si="6"/>
        <v>101</v>
      </c>
      <c r="T69" s="778">
        <f t="shared" ref="T69" si="7">IF(COUNT(T38:T68)=0,"",MAX(T38:T68))</f>
        <v>67</v>
      </c>
      <c r="U69" s="80"/>
      <c r="V69" s="1117"/>
      <c r="W69" s="1115"/>
      <c r="X69" s="1115"/>
      <c r="Y69" s="1116"/>
    </row>
    <row r="70" spans="1:25" s="1" customFormat="1" ht="13.5" customHeight="1" x14ac:dyDescent="0.2">
      <c r="A70" s="1104"/>
      <c r="B70" s="1044" t="s">
        <v>240</v>
      </c>
      <c r="C70" s="1044"/>
      <c r="D70" s="233"/>
      <c r="E70" s="234"/>
      <c r="F70" s="487">
        <f t="shared" ref="F70:R70" si="8">IF(COUNT(F38:F68)=0,"",MIN(F38:F68))</f>
        <v>10.4</v>
      </c>
      <c r="G70" s="11">
        <f t="shared" si="8"/>
        <v>18.2</v>
      </c>
      <c r="H70" s="223">
        <f t="shared" si="8"/>
        <v>17.2</v>
      </c>
      <c r="I70" s="12">
        <f t="shared" si="8"/>
        <v>1.4</v>
      </c>
      <c r="J70" s="225">
        <f t="shared" si="8"/>
        <v>1.5</v>
      </c>
      <c r="K70" s="11">
        <f t="shared" si="8"/>
        <v>7.46</v>
      </c>
      <c r="L70" s="367">
        <f t="shared" si="8"/>
        <v>7.42</v>
      </c>
      <c r="M70" s="748">
        <f t="shared" si="8"/>
        <v>28.5</v>
      </c>
      <c r="N70" s="606">
        <f t="shared" si="8"/>
        <v>55.2</v>
      </c>
      <c r="O70" s="489">
        <f t="shared" si="8"/>
        <v>79</v>
      </c>
      <c r="P70" s="859">
        <f t="shared" si="8"/>
        <v>30.3</v>
      </c>
      <c r="Q70" s="491">
        <f t="shared" si="8"/>
        <v>148</v>
      </c>
      <c r="R70" s="762">
        <f t="shared" si="8"/>
        <v>0.13</v>
      </c>
      <c r="S70" s="779"/>
      <c r="T70" s="780"/>
      <c r="U70" s="80"/>
      <c r="V70" s="1117"/>
      <c r="W70" s="1115"/>
      <c r="X70" s="1115"/>
      <c r="Y70" s="1116"/>
    </row>
    <row r="71" spans="1:25" s="1" customFormat="1" ht="13.5" customHeight="1" x14ac:dyDescent="0.2">
      <c r="A71" s="1104"/>
      <c r="B71" s="1044" t="s">
        <v>241</v>
      </c>
      <c r="C71" s="1044"/>
      <c r="D71" s="233"/>
      <c r="E71" s="235"/>
      <c r="F71" s="494">
        <f t="shared" ref="F71:R71" si="9">IF(COUNT(F38:F68)=0,"",AVERAGE(F38:F68))</f>
        <v>20.996774193548386</v>
      </c>
      <c r="G71" s="309">
        <f t="shared" si="9"/>
        <v>20.509677419354837</v>
      </c>
      <c r="H71" s="510">
        <f t="shared" si="9"/>
        <v>19.203225806451613</v>
      </c>
      <c r="I71" s="511">
        <f t="shared" si="9"/>
        <v>2.0129032258064514</v>
      </c>
      <c r="J71" s="512">
        <f t="shared" si="9"/>
        <v>1.8419354838709681</v>
      </c>
      <c r="K71" s="309">
        <f t="shared" si="9"/>
        <v>7.5470967741935491</v>
      </c>
      <c r="L71" s="645">
        <f t="shared" si="9"/>
        <v>7.5354838709677425</v>
      </c>
      <c r="M71" s="752">
        <f t="shared" si="9"/>
        <v>29.290322580645164</v>
      </c>
      <c r="N71" s="647">
        <f t="shared" si="9"/>
        <v>56.719047619047629</v>
      </c>
      <c r="O71" s="733">
        <f t="shared" si="9"/>
        <v>81.123809523809541</v>
      </c>
      <c r="P71" s="859">
        <f t="shared" si="9"/>
        <v>33.985714285714288</v>
      </c>
      <c r="Q71" s="521">
        <f t="shared" si="9"/>
        <v>178.14285714285714</v>
      </c>
      <c r="R71" s="785">
        <f t="shared" si="9"/>
        <v>0.24333333333333332</v>
      </c>
      <c r="S71" s="779"/>
      <c r="T71" s="780"/>
      <c r="U71" s="80"/>
      <c r="V71" s="1117"/>
      <c r="W71" s="1115"/>
      <c r="X71" s="1115"/>
      <c r="Y71" s="1116"/>
    </row>
    <row r="72" spans="1:25" s="1" customFormat="1" ht="13.5" customHeight="1" x14ac:dyDescent="0.2">
      <c r="A72" s="1105"/>
      <c r="B72" s="1045" t="s">
        <v>242</v>
      </c>
      <c r="C72" s="1045"/>
      <c r="D72" s="496"/>
      <c r="E72" s="497">
        <f>SUM(E38:E68)</f>
        <v>0</v>
      </c>
      <c r="F72" s="236"/>
      <c r="G72" s="236"/>
      <c r="H72" s="388"/>
      <c r="I72" s="236"/>
      <c r="J72" s="388"/>
      <c r="K72" s="499"/>
      <c r="L72" s="500"/>
      <c r="M72" s="781"/>
      <c r="N72" s="633"/>
      <c r="O72" s="504"/>
      <c r="P72" s="860"/>
      <c r="Q72" s="238"/>
      <c r="R72" s="782"/>
      <c r="S72" s="786">
        <f>SUM(S38:S68)</f>
        <v>175</v>
      </c>
      <c r="T72" s="787">
        <f>SUM(T38:T68)</f>
        <v>146</v>
      </c>
      <c r="U72" s="120"/>
      <c r="V72" s="1118"/>
      <c r="W72" s="1119"/>
      <c r="X72" s="1119"/>
      <c r="Y72" s="1120"/>
    </row>
    <row r="73" spans="1:25" ht="13.5" customHeight="1" x14ac:dyDescent="0.2">
      <c r="A73" s="1103" t="s">
        <v>181</v>
      </c>
      <c r="B73" s="327">
        <v>45444</v>
      </c>
      <c r="C73" s="431" t="str">
        <f>IF(B73="","",IF(WEEKDAY(B73)=1,"(日)",IF(WEEKDAY(B73)=2,"(月)",IF(WEEKDAY(B73)=3,"(火)",IF(WEEKDAY(B73)=4,"(水)",IF(WEEKDAY(B73)=5,"(木)",IF(WEEKDAY(B73)=6,"(金)","(土)")))))))</f>
        <v>(土)</v>
      </c>
      <c r="D73" s="529" t="s">
        <v>410</v>
      </c>
      <c r="E73" s="464"/>
      <c r="F73" s="465">
        <v>21.7</v>
      </c>
      <c r="G73" s="10">
        <v>22.6</v>
      </c>
      <c r="H73" s="467">
        <v>21.1</v>
      </c>
      <c r="I73" s="466">
        <v>0.5</v>
      </c>
      <c r="J73" s="222">
        <v>0.3</v>
      </c>
      <c r="K73" s="10">
        <v>7.64</v>
      </c>
      <c r="L73" s="615">
        <v>7.63</v>
      </c>
      <c r="M73" s="744">
        <v>28.7</v>
      </c>
      <c r="N73" s="598"/>
      <c r="O73" s="482"/>
      <c r="P73" s="464"/>
      <c r="Q73" s="472"/>
      <c r="R73" s="745"/>
      <c r="S73" s="746"/>
      <c r="T73" s="747"/>
      <c r="U73" s="80"/>
      <c r="V73" s="338" t="s">
        <v>286</v>
      </c>
      <c r="W73" s="354"/>
      <c r="X73" s="340">
        <v>45449</v>
      </c>
      <c r="Y73" s="349"/>
    </row>
    <row r="74" spans="1:25" x14ac:dyDescent="0.2">
      <c r="A74" s="1104"/>
      <c r="B74" s="328">
        <v>45445</v>
      </c>
      <c r="C74" s="432" t="str">
        <f t="shared" ref="C74:C102" si="10">IF(B74="","",IF(WEEKDAY(B74)=1,"(日)",IF(WEEKDAY(B74)=2,"(月)",IF(WEEKDAY(B74)=3,"(火)",IF(WEEKDAY(B74)=4,"(水)",IF(WEEKDAY(B74)=5,"(木)",IF(WEEKDAY(B74)=6,"(金)","(土)")))))))</f>
        <v>(日)</v>
      </c>
      <c r="D74" s="531" t="s">
        <v>408</v>
      </c>
      <c r="E74" s="474"/>
      <c r="F74" s="475">
        <v>21</v>
      </c>
      <c r="G74" s="11">
        <v>22.8</v>
      </c>
      <c r="H74" s="225">
        <v>21.2</v>
      </c>
      <c r="I74" s="12">
        <v>1.3</v>
      </c>
      <c r="J74" s="223">
        <v>0.7</v>
      </c>
      <c r="K74" s="11">
        <v>7.65</v>
      </c>
      <c r="L74" s="367">
        <v>7.62</v>
      </c>
      <c r="M74" s="748">
        <v>28.8</v>
      </c>
      <c r="N74" s="606"/>
      <c r="O74" s="489"/>
      <c r="P74" s="474"/>
      <c r="Q74" s="478"/>
      <c r="R74" s="749"/>
      <c r="S74" s="750"/>
      <c r="T74" s="751"/>
      <c r="U74" s="80"/>
      <c r="V74" s="343" t="s">
        <v>2</v>
      </c>
      <c r="W74" s="344" t="s">
        <v>305</v>
      </c>
      <c r="X74" s="355">
        <v>24.8</v>
      </c>
      <c r="Y74" s="348"/>
    </row>
    <row r="75" spans="1:25" x14ac:dyDescent="0.2">
      <c r="A75" s="1104"/>
      <c r="B75" s="328">
        <v>45446</v>
      </c>
      <c r="C75" s="432" t="str">
        <f t="shared" si="10"/>
        <v>(月)</v>
      </c>
      <c r="D75" s="531" t="s">
        <v>410</v>
      </c>
      <c r="E75" s="474"/>
      <c r="F75" s="475">
        <v>19.8</v>
      </c>
      <c r="G75" s="11">
        <v>22.7</v>
      </c>
      <c r="H75" s="225">
        <v>20.9</v>
      </c>
      <c r="I75" s="12">
        <v>1.7</v>
      </c>
      <c r="J75" s="223">
        <v>1</v>
      </c>
      <c r="K75" s="11">
        <v>7.61</v>
      </c>
      <c r="L75" s="367">
        <v>7.59</v>
      </c>
      <c r="M75" s="748">
        <v>28.9</v>
      </c>
      <c r="N75" s="606">
        <v>56.5</v>
      </c>
      <c r="O75" s="489">
        <v>79.599999999999994</v>
      </c>
      <c r="P75" s="474">
        <v>31.6</v>
      </c>
      <c r="Q75" s="478">
        <v>174</v>
      </c>
      <c r="R75" s="749">
        <v>0.1</v>
      </c>
      <c r="S75" s="750"/>
      <c r="T75" s="751"/>
      <c r="U75" s="80"/>
      <c r="V75" s="4" t="s">
        <v>19</v>
      </c>
      <c r="W75" s="5" t="s">
        <v>20</v>
      </c>
      <c r="X75" s="350" t="s">
        <v>21</v>
      </c>
      <c r="Y75" s="5" t="s">
        <v>22</v>
      </c>
    </row>
    <row r="76" spans="1:25" x14ac:dyDescent="0.2">
      <c r="A76" s="1104"/>
      <c r="B76" s="328">
        <v>45447</v>
      </c>
      <c r="C76" s="432" t="str">
        <f t="shared" si="10"/>
        <v>(火)</v>
      </c>
      <c r="D76" s="531" t="s">
        <v>408</v>
      </c>
      <c r="E76" s="474"/>
      <c r="F76" s="475">
        <v>21.9</v>
      </c>
      <c r="G76" s="11">
        <v>22.3</v>
      </c>
      <c r="H76" s="225">
        <v>21.3</v>
      </c>
      <c r="I76" s="12">
        <v>1</v>
      </c>
      <c r="J76" s="223">
        <v>0.4</v>
      </c>
      <c r="K76" s="11">
        <v>7.64</v>
      </c>
      <c r="L76" s="367">
        <v>7.66</v>
      </c>
      <c r="M76" s="748">
        <v>28.8</v>
      </c>
      <c r="N76" s="606">
        <v>57.9</v>
      </c>
      <c r="O76" s="489">
        <v>79</v>
      </c>
      <c r="P76" s="474">
        <v>35.9</v>
      </c>
      <c r="Q76" s="478">
        <v>175</v>
      </c>
      <c r="R76" s="749">
        <v>0.2</v>
      </c>
      <c r="S76" s="750"/>
      <c r="T76" s="751"/>
      <c r="U76" s="80"/>
      <c r="V76" s="2" t="s">
        <v>182</v>
      </c>
      <c r="W76" s="396" t="s">
        <v>11</v>
      </c>
      <c r="X76" s="10">
        <v>22.6</v>
      </c>
      <c r="Y76" s="222">
        <v>21.1</v>
      </c>
    </row>
    <row r="77" spans="1:25" x14ac:dyDescent="0.2">
      <c r="A77" s="1104"/>
      <c r="B77" s="328">
        <v>45448</v>
      </c>
      <c r="C77" s="432" t="str">
        <f t="shared" si="10"/>
        <v>(水)</v>
      </c>
      <c r="D77" s="531" t="s">
        <v>400</v>
      </c>
      <c r="E77" s="474"/>
      <c r="F77" s="475">
        <v>22.8</v>
      </c>
      <c r="G77" s="11">
        <v>22.4</v>
      </c>
      <c r="H77" s="225">
        <v>21.3</v>
      </c>
      <c r="I77" s="12">
        <v>1</v>
      </c>
      <c r="J77" s="223">
        <v>0.7</v>
      </c>
      <c r="K77" s="11">
        <v>7.63</v>
      </c>
      <c r="L77" s="367">
        <v>7.56</v>
      </c>
      <c r="M77" s="748">
        <v>28.8</v>
      </c>
      <c r="N77" s="606">
        <v>56.9</v>
      </c>
      <c r="O77" s="489">
        <v>79</v>
      </c>
      <c r="P77" s="474">
        <v>32.9</v>
      </c>
      <c r="Q77" s="478">
        <v>176</v>
      </c>
      <c r="R77" s="749">
        <v>0.15</v>
      </c>
      <c r="S77" s="750"/>
      <c r="T77" s="751"/>
      <c r="U77" s="80"/>
      <c r="V77" s="3" t="s">
        <v>183</v>
      </c>
      <c r="W77" s="893" t="s">
        <v>184</v>
      </c>
      <c r="X77" s="11">
        <v>1.1000000000000001</v>
      </c>
      <c r="Y77" s="223">
        <v>0.7</v>
      </c>
    </row>
    <row r="78" spans="1:25" x14ac:dyDescent="0.2">
      <c r="A78" s="1104"/>
      <c r="B78" s="328">
        <v>45449</v>
      </c>
      <c r="C78" s="432" t="str">
        <f t="shared" si="10"/>
        <v>(木)</v>
      </c>
      <c r="D78" s="531" t="s">
        <v>400</v>
      </c>
      <c r="E78" s="474"/>
      <c r="F78" s="475">
        <v>24.8</v>
      </c>
      <c r="G78" s="11">
        <v>22.6</v>
      </c>
      <c r="H78" s="225">
        <v>21.1</v>
      </c>
      <c r="I78" s="12">
        <v>1.1000000000000001</v>
      </c>
      <c r="J78" s="223">
        <v>0.7</v>
      </c>
      <c r="K78" s="11">
        <v>7.61</v>
      </c>
      <c r="L78" s="367">
        <v>7.59</v>
      </c>
      <c r="M78" s="748">
        <v>28.8</v>
      </c>
      <c r="N78" s="606">
        <v>56.6</v>
      </c>
      <c r="O78" s="489">
        <v>80</v>
      </c>
      <c r="P78" s="474">
        <v>32.9</v>
      </c>
      <c r="Q78" s="478">
        <v>170</v>
      </c>
      <c r="R78" s="749">
        <v>0.12</v>
      </c>
      <c r="S78" s="750"/>
      <c r="T78" s="751"/>
      <c r="U78" s="80"/>
      <c r="V78" s="3" t="s">
        <v>12</v>
      </c>
      <c r="W78" s="893"/>
      <c r="X78" s="11">
        <v>7.61</v>
      </c>
      <c r="Y78" s="223">
        <v>7.59</v>
      </c>
    </row>
    <row r="79" spans="1:25" x14ac:dyDescent="0.2">
      <c r="A79" s="1104"/>
      <c r="B79" s="328">
        <v>45450</v>
      </c>
      <c r="C79" s="432" t="str">
        <f t="shared" si="10"/>
        <v>(金)</v>
      </c>
      <c r="D79" s="531" t="s">
        <v>408</v>
      </c>
      <c r="E79" s="474"/>
      <c r="F79" s="475">
        <v>24</v>
      </c>
      <c r="G79" s="11">
        <v>22.6</v>
      </c>
      <c r="H79" s="225">
        <v>21.6</v>
      </c>
      <c r="I79" s="12">
        <v>0.9</v>
      </c>
      <c r="J79" s="223">
        <v>0.6</v>
      </c>
      <c r="K79" s="11">
        <v>7.55</v>
      </c>
      <c r="L79" s="367">
        <v>7.56</v>
      </c>
      <c r="M79" s="748">
        <v>29</v>
      </c>
      <c r="N79" s="606">
        <v>58.5</v>
      </c>
      <c r="O79" s="489">
        <v>81.2</v>
      </c>
      <c r="P79" s="474">
        <v>32.1</v>
      </c>
      <c r="Q79" s="478">
        <v>202</v>
      </c>
      <c r="R79" s="749">
        <v>0.17</v>
      </c>
      <c r="S79" s="750">
        <v>138</v>
      </c>
      <c r="T79" s="751">
        <v>68</v>
      </c>
      <c r="U79" s="80"/>
      <c r="V79" s="3" t="s">
        <v>185</v>
      </c>
      <c r="W79" s="893" t="s">
        <v>13</v>
      </c>
      <c r="X79" s="11"/>
      <c r="Y79" s="223">
        <v>28.8</v>
      </c>
    </row>
    <row r="80" spans="1:25" x14ac:dyDescent="0.2">
      <c r="A80" s="1104"/>
      <c r="B80" s="328">
        <v>45451</v>
      </c>
      <c r="C80" s="432" t="str">
        <f t="shared" si="10"/>
        <v>(土)</v>
      </c>
      <c r="D80" s="531" t="s">
        <v>408</v>
      </c>
      <c r="E80" s="474"/>
      <c r="F80" s="475">
        <v>26.5</v>
      </c>
      <c r="G80" s="11">
        <v>22.7</v>
      </c>
      <c r="H80" s="225">
        <v>21.6</v>
      </c>
      <c r="I80" s="12">
        <v>1.4</v>
      </c>
      <c r="J80" s="223">
        <v>1.1000000000000001</v>
      </c>
      <c r="K80" s="11">
        <v>7.5</v>
      </c>
      <c r="L80" s="367">
        <v>7.44</v>
      </c>
      <c r="M80" s="748">
        <v>28.9</v>
      </c>
      <c r="N80" s="606"/>
      <c r="O80" s="489"/>
      <c r="P80" s="474"/>
      <c r="Q80" s="478"/>
      <c r="R80" s="749"/>
      <c r="S80" s="750"/>
      <c r="T80" s="751"/>
      <c r="U80" s="80"/>
      <c r="V80" s="3" t="s">
        <v>186</v>
      </c>
      <c r="W80" s="893" t="s">
        <v>313</v>
      </c>
      <c r="X80" s="114"/>
      <c r="Y80" s="224">
        <v>56.6</v>
      </c>
    </row>
    <row r="81" spans="1:25" x14ac:dyDescent="0.2">
      <c r="A81" s="1104"/>
      <c r="B81" s="328">
        <v>45452</v>
      </c>
      <c r="C81" s="432" t="str">
        <f t="shared" si="10"/>
        <v>(日)</v>
      </c>
      <c r="D81" s="531" t="s">
        <v>410</v>
      </c>
      <c r="E81" s="474"/>
      <c r="F81" s="475">
        <v>22.1</v>
      </c>
      <c r="G81" s="11">
        <v>22.7</v>
      </c>
      <c r="H81" s="225">
        <v>21.7</v>
      </c>
      <c r="I81" s="12">
        <v>1.2</v>
      </c>
      <c r="J81" s="223">
        <v>1</v>
      </c>
      <c r="K81" s="11">
        <v>7.57</v>
      </c>
      <c r="L81" s="367">
        <v>7.51</v>
      </c>
      <c r="M81" s="748">
        <v>28.9</v>
      </c>
      <c r="N81" s="606"/>
      <c r="O81" s="489"/>
      <c r="P81" s="474"/>
      <c r="Q81" s="478"/>
      <c r="R81" s="749"/>
      <c r="S81" s="750"/>
      <c r="T81" s="751"/>
      <c r="U81" s="80"/>
      <c r="V81" s="3" t="s">
        <v>187</v>
      </c>
      <c r="W81" s="893" t="s">
        <v>313</v>
      </c>
      <c r="X81" s="114"/>
      <c r="Y81" s="224">
        <v>80</v>
      </c>
    </row>
    <row r="82" spans="1:25" x14ac:dyDescent="0.2">
      <c r="A82" s="1104"/>
      <c r="B82" s="328">
        <v>45453</v>
      </c>
      <c r="C82" s="432" t="str">
        <f t="shared" si="10"/>
        <v>(月)</v>
      </c>
      <c r="D82" s="531" t="s">
        <v>410</v>
      </c>
      <c r="E82" s="474"/>
      <c r="F82" s="475">
        <v>21.1</v>
      </c>
      <c r="G82" s="11">
        <v>22.9</v>
      </c>
      <c r="H82" s="225">
        <v>21.6</v>
      </c>
      <c r="I82" s="12">
        <v>1.077</v>
      </c>
      <c r="J82" s="223">
        <v>0.94</v>
      </c>
      <c r="K82" s="11">
        <v>7.66</v>
      </c>
      <c r="L82" s="367">
        <v>7.66</v>
      </c>
      <c r="M82" s="748">
        <v>28.8</v>
      </c>
      <c r="N82" s="606">
        <v>58.6</v>
      </c>
      <c r="O82" s="489">
        <v>80.2</v>
      </c>
      <c r="P82" s="474">
        <v>31.2</v>
      </c>
      <c r="Q82" s="478">
        <v>200</v>
      </c>
      <c r="R82" s="749">
        <v>0.33</v>
      </c>
      <c r="S82" s="750"/>
      <c r="T82" s="751"/>
      <c r="U82" s="80"/>
      <c r="V82" s="3" t="s">
        <v>188</v>
      </c>
      <c r="W82" s="893" t="s">
        <v>313</v>
      </c>
      <c r="X82" s="114"/>
      <c r="Y82" s="224">
        <v>47.2</v>
      </c>
    </row>
    <row r="83" spans="1:25" x14ac:dyDescent="0.2">
      <c r="A83" s="1104"/>
      <c r="B83" s="328">
        <v>45454</v>
      </c>
      <c r="C83" s="432" t="str">
        <f t="shared" si="10"/>
        <v>(火)</v>
      </c>
      <c r="D83" s="531" t="s">
        <v>408</v>
      </c>
      <c r="E83" s="474"/>
      <c r="F83" s="475">
        <v>28.7</v>
      </c>
      <c r="G83" s="11">
        <v>23.3</v>
      </c>
      <c r="H83" s="225">
        <v>22.2</v>
      </c>
      <c r="I83" s="12">
        <v>0.9</v>
      </c>
      <c r="J83" s="223">
        <v>0.8</v>
      </c>
      <c r="K83" s="11">
        <v>7.61</v>
      </c>
      <c r="L83" s="367">
        <v>7.56</v>
      </c>
      <c r="M83" s="748">
        <v>30.5</v>
      </c>
      <c r="N83" s="606">
        <v>58.8</v>
      </c>
      <c r="O83" s="489">
        <v>81</v>
      </c>
      <c r="P83" s="474">
        <v>32.4</v>
      </c>
      <c r="Q83" s="478">
        <v>193</v>
      </c>
      <c r="R83" s="749">
        <v>0.13</v>
      </c>
      <c r="S83" s="750"/>
      <c r="T83" s="751"/>
      <c r="U83" s="80"/>
      <c r="V83" s="3" t="s">
        <v>189</v>
      </c>
      <c r="W83" s="893" t="s">
        <v>313</v>
      </c>
      <c r="X83" s="114"/>
      <c r="Y83" s="224">
        <v>32.799999999999997</v>
      </c>
    </row>
    <row r="84" spans="1:25" x14ac:dyDescent="0.2">
      <c r="A84" s="1104"/>
      <c r="B84" s="328">
        <v>45455</v>
      </c>
      <c r="C84" s="432" t="str">
        <f t="shared" si="10"/>
        <v>(水)</v>
      </c>
      <c r="D84" s="531" t="s">
        <v>408</v>
      </c>
      <c r="E84" s="474"/>
      <c r="F84" s="475">
        <v>28.4</v>
      </c>
      <c r="G84" s="11">
        <v>23.7</v>
      </c>
      <c r="H84" s="225">
        <v>22.2</v>
      </c>
      <c r="I84" s="12">
        <v>0.9</v>
      </c>
      <c r="J84" s="223">
        <v>0.8</v>
      </c>
      <c r="K84" s="11">
        <v>7.69</v>
      </c>
      <c r="L84" s="367">
        <v>7.82</v>
      </c>
      <c r="M84" s="748">
        <v>28.7</v>
      </c>
      <c r="N84" s="606">
        <v>58.9</v>
      </c>
      <c r="O84" s="489">
        <v>81.2</v>
      </c>
      <c r="P84" s="474">
        <v>30.8</v>
      </c>
      <c r="Q84" s="478">
        <v>175</v>
      </c>
      <c r="R84" s="749">
        <v>0.31</v>
      </c>
      <c r="S84" s="750"/>
      <c r="T84" s="751"/>
      <c r="U84" s="80"/>
      <c r="V84" s="3" t="s">
        <v>190</v>
      </c>
      <c r="W84" s="893" t="s">
        <v>313</v>
      </c>
      <c r="X84" s="12"/>
      <c r="Y84" s="225">
        <v>32.9</v>
      </c>
    </row>
    <row r="85" spans="1:25" x14ac:dyDescent="0.2">
      <c r="A85" s="1104"/>
      <c r="B85" s="328">
        <v>45456</v>
      </c>
      <c r="C85" s="432" t="str">
        <f t="shared" si="10"/>
        <v>(木)</v>
      </c>
      <c r="D85" s="531" t="s">
        <v>410</v>
      </c>
      <c r="E85" s="474"/>
      <c r="F85" s="475">
        <v>22.3</v>
      </c>
      <c r="G85" s="11">
        <v>23.2</v>
      </c>
      <c r="H85" s="225">
        <v>22.4</v>
      </c>
      <c r="I85" s="12">
        <v>0.7</v>
      </c>
      <c r="J85" s="223">
        <v>0.6</v>
      </c>
      <c r="K85" s="11">
        <v>7.59</v>
      </c>
      <c r="L85" s="367">
        <v>7.56</v>
      </c>
      <c r="M85" s="748">
        <v>28.8</v>
      </c>
      <c r="N85" s="606">
        <v>59.5</v>
      </c>
      <c r="O85" s="489">
        <v>81</v>
      </c>
      <c r="P85" s="474">
        <v>30.3</v>
      </c>
      <c r="Q85" s="478">
        <v>177</v>
      </c>
      <c r="R85" s="749">
        <v>0.27</v>
      </c>
      <c r="S85" s="750"/>
      <c r="T85" s="751"/>
      <c r="U85" s="80"/>
      <c r="V85" s="3" t="s">
        <v>191</v>
      </c>
      <c r="W85" s="893" t="s">
        <v>313</v>
      </c>
      <c r="X85" s="15"/>
      <c r="Y85" s="226">
        <v>170</v>
      </c>
    </row>
    <row r="86" spans="1:25" x14ac:dyDescent="0.2">
      <c r="A86" s="1104"/>
      <c r="B86" s="328">
        <v>45457</v>
      </c>
      <c r="C86" s="432" t="str">
        <f t="shared" si="10"/>
        <v>(金)</v>
      </c>
      <c r="D86" s="531" t="s">
        <v>408</v>
      </c>
      <c r="E86" s="474"/>
      <c r="F86" s="475">
        <v>30.5</v>
      </c>
      <c r="G86" s="11">
        <v>23.7</v>
      </c>
      <c r="H86" s="225">
        <v>22.8</v>
      </c>
      <c r="I86" s="12">
        <v>0.6</v>
      </c>
      <c r="J86" s="223">
        <v>0.4</v>
      </c>
      <c r="K86" s="11">
        <v>7.69</v>
      </c>
      <c r="L86" s="367">
        <v>7.76</v>
      </c>
      <c r="M86" s="748">
        <v>28.8</v>
      </c>
      <c r="N86" s="606">
        <v>59.6</v>
      </c>
      <c r="O86" s="489">
        <v>81.2</v>
      </c>
      <c r="P86" s="474">
        <v>30.9</v>
      </c>
      <c r="Q86" s="478">
        <v>183</v>
      </c>
      <c r="R86" s="749">
        <v>0.31</v>
      </c>
      <c r="S86" s="750"/>
      <c r="T86" s="751"/>
      <c r="U86" s="80"/>
      <c r="V86" s="3" t="s">
        <v>192</v>
      </c>
      <c r="W86" s="893" t="s">
        <v>313</v>
      </c>
      <c r="X86" s="13"/>
      <c r="Y86" s="227">
        <v>0.12</v>
      </c>
    </row>
    <row r="87" spans="1:25" x14ac:dyDescent="0.2">
      <c r="A87" s="1104"/>
      <c r="B87" s="328">
        <v>45458</v>
      </c>
      <c r="C87" s="432" t="str">
        <f t="shared" si="10"/>
        <v>(土)</v>
      </c>
      <c r="D87" s="531" t="s">
        <v>408</v>
      </c>
      <c r="E87" s="474"/>
      <c r="F87" s="475">
        <v>25.7</v>
      </c>
      <c r="G87" s="11">
        <v>23.8</v>
      </c>
      <c r="H87" s="225">
        <v>22.8</v>
      </c>
      <c r="I87" s="12">
        <v>0.8</v>
      </c>
      <c r="J87" s="223">
        <v>0.7</v>
      </c>
      <c r="K87" s="11">
        <v>7.65</v>
      </c>
      <c r="L87" s="367">
        <v>7.66</v>
      </c>
      <c r="M87" s="748">
        <v>28.9</v>
      </c>
      <c r="N87" s="606"/>
      <c r="O87" s="489"/>
      <c r="P87" s="474"/>
      <c r="Q87" s="478"/>
      <c r="R87" s="749"/>
      <c r="S87" s="750"/>
      <c r="T87" s="751"/>
      <c r="U87" s="80"/>
      <c r="V87" s="3" t="s">
        <v>14</v>
      </c>
      <c r="W87" s="893" t="s">
        <v>313</v>
      </c>
      <c r="X87" s="11"/>
      <c r="Y87" s="228">
        <v>2.9</v>
      </c>
    </row>
    <row r="88" spans="1:25" x14ac:dyDescent="0.2">
      <c r="A88" s="1104"/>
      <c r="B88" s="328">
        <v>45459</v>
      </c>
      <c r="C88" s="432" t="str">
        <f t="shared" si="10"/>
        <v>(日)</v>
      </c>
      <c r="D88" s="531" t="s">
        <v>410</v>
      </c>
      <c r="E88" s="474"/>
      <c r="F88" s="475">
        <v>22.3</v>
      </c>
      <c r="G88" s="11">
        <v>23.7</v>
      </c>
      <c r="H88" s="225">
        <v>23</v>
      </c>
      <c r="I88" s="12">
        <v>0.5</v>
      </c>
      <c r="J88" s="223">
        <v>0.5</v>
      </c>
      <c r="K88" s="11">
        <v>7.6</v>
      </c>
      <c r="L88" s="367">
        <v>7.62</v>
      </c>
      <c r="M88" s="748">
        <v>29.2</v>
      </c>
      <c r="N88" s="606"/>
      <c r="O88" s="489"/>
      <c r="P88" s="474"/>
      <c r="Q88" s="478"/>
      <c r="R88" s="749"/>
      <c r="S88" s="750"/>
      <c r="T88" s="751"/>
      <c r="U88" s="80"/>
      <c r="V88" s="3" t="s">
        <v>15</v>
      </c>
      <c r="W88" s="893" t="s">
        <v>313</v>
      </c>
      <c r="X88" s="11"/>
      <c r="Y88" s="228">
        <v>1</v>
      </c>
    </row>
    <row r="89" spans="1:25" x14ac:dyDescent="0.2">
      <c r="A89" s="1104"/>
      <c r="B89" s="328">
        <v>45460</v>
      </c>
      <c r="C89" s="432" t="str">
        <f t="shared" si="10"/>
        <v>(月)</v>
      </c>
      <c r="D89" s="531" t="s">
        <v>408</v>
      </c>
      <c r="E89" s="474"/>
      <c r="F89" s="475">
        <v>28.4</v>
      </c>
      <c r="G89" s="11">
        <v>24.2</v>
      </c>
      <c r="H89" s="225">
        <v>23.3</v>
      </c>
      <c r="I89" s="12">
        <v>0.6</v>
      </c>
      <c r="J89" s="223">
        <v>0.4</v>
      </c>
      <c r="K89" s="11">
        <v>7.71</v>
      </c>
      <c r="L89" s="367">
        <v>7.7</v>
      </c>
      <c r="M89" s="748">
        <v>29.2</v>
      </c>
      <c r="N89" s="606">
        <v>60</v>
      </c>
      <c r="O89" s="489">
        <v>81.400000000000006</v>
      </c>
      <c r="P89" s="474">
        <v>30.8</v>
      </c>
      <c r="Q89" s="478">
        <v>156</v>
      </c>
      <c r="R89" s="749">
        <v>0.33</v>
      </c>
      <c r="S89" s="750"/>
      <c r="T89" s="751"/>
      <c r="U89" s="80"/>
      <c r="V89" s="3" t="s">
        <v>193</v>
      </c>
      <c r="W89" s="893" t="s">
        <v>313</v>
      </c>
      <c r="X89" s="11"/>
      <c r="Y89" s="228">
        <v>8.1999999999999993</v>
      </c>
    </row>
    <row r="90" spans="1:25" x14ac:dyDescent="0.2">
      <c r="A90" s="1104"/>
      <c r="B90" s="328">
        <v>45461</v>
      </c>
      <c r="C90" s="432" t="str">
        <f t="shared" si="10"/>
        <v>(火)</v>
      </c>
      <c r="D90" s="531" t="s">
        <v>407</v>
      </c>
      <c r="E90" s="474"/>
      <c r="F90" s="475">
        <v>18.100000000000001</v>
      </c>
      <c r="G90" s="11">
        <v>24.1</v>
      </c>
      <c r="H90" s="225">
        <v>23.1</v>
      </c>
      <c r="I90" s="12">
        <v>1</v>
      </c>
      <c r="J90" s="223">
        <v>1</v>
      </c>
      <c r="K90" s="11">
        <v>7.72</v>
      </c>
      <c r="L90" s="367">
        <v>7.68</v>
      </c>
      <c r="M90" s="748">
        <v>29.4</v>
      </c>
      <c r="N90" s="606">
        <v>59.9</v>
      </c>
      <c r="O90" s="489">
        <v>82</v>
      </c>
      <c r="P90" s="474">
        <v>31.7</v>
      </c>
      <c r="Q90" s="478">
        <v>173</v>
      </c>
      <c r="R90" s="749">
        <v>0.36</v>
      </c>
      <c r="S90" s="750">
        <v>59</v>
      </c>
      <c r="T90" s="751">
        <v>60</v>
      </c>
      <c r="U90" s="80"/>
      <c r="V90" s="3" t="s">
        <v>194</v>
      </c>
      <c r="W90" s="893" t="s">
        <v>313</v>
      </c>
      <c r="X90" s="13"/>
      <c r="Y90" s="229">
        <v>1.7999999999999999E-2</v>
      </c>
    </row>
    <row r="91" spans="1:25" x14ac:dyDescent="0.2">
      <c r="A91" s="1104"/>
      <c r="B91" s="328">
        <v>45462</v>
      </c>
      <c r="C91" s="432" t="str">
        <f t="shared" si="10"/>
        <v>(水)</v>
      </c>
      <c r="D91" s="531" t="s">
        <v>408</v>
      </c>
      <c r="E91" s="474"/>
      <c r="F91" s="475">
        <v>25.9</v>
      </c>
      <c r="G91" s="11">
        <v>24.3</v>
      </c>
      <c r="H91" s="225">
        <v>23.2</v>
      </c>
      <c r="I91" s="12">
        <v>0.7</v>
      </c>
      <c r="J91" s="223">
        <v>0.4</v>
      </c>
      <c r="K91" s="11">
        <v>7.62</v>
      </c>
      <c r="L91" s="367">
        <v>7.7</v>
      </c>
      <c r="M91" s="748">
        <v>29.6</v>
      </c>
      <c r="N91" s="606">
        <v>61</v>
      </c>
      <c r="O91" s="489">
        <v>82.2</v>
      </c>
      <c r="P91" s="474">
        <v>32.4</v>
      </c>
      <c r="Q91" s="478">
        <v>209</v>
      </c>
      <c r="R91" s="749">
        <v>0.13</v>
      </c>
      <c r="S91" s="750"/>
      <c r="T91" s="751"/>
      <c r="U91" s="80"/>
      <c r="V91" s="3" t="s">
        <v>281</v>
      </c>
      <c r="W91" s="893" t="s">
        <v>313</v>
      </c>
      <c r="X91" s="13"/>
      <c r="Y91" s="229">
        <v>1.57</v>
      </c>
    </row>
    <row r="92" spans="1:25" x14ac:dyDescent="0.2">
      <c r="A92" s="1104"/>
      <c r="B92" s="328">
        <v>45463</v>
      </c>
      <c r="C92" s="432" t="str">
        <f t="shared" si="10"/>
        <v>(木)</v>
      </c>
      <c r="D92" s="531" t="s">
        <v>408</v>
      </c>
      <c r="E92" s="474"/>
      <c r="F92" s="475">
        <v>26.5</v>
      </c>
      <c r="G92" s="11">
        <v>24.1</v>
      </c>
      <c r="H92" s="225">
        <v>23.1</v>
      </c>
      <c r="I92" s="12">
        <v>1</v>
      </c>
      <c r="J92" s="223">
        <v>0.7</v>
      </c>
      <c r="K92" s="11">
        <v>7.61</v>
      </c>
      <c r="L92" s="367">
        <v>7.57</v>
      </c>
      <c r="M92" s="748">
        <v>29.3</v>
      </c>
      <c r="N92" s="606">
        <v>60.7</v>
      </c>
      <c r="O92" s="489">
        <v>82</v>
      </c>
      <c r="P92" s="474">
        <v>33.200000000000003</v>
      </c>
      <c r="Q92" s="478">
        <v>174</v>
      </c>
      <c r="R92" s="749">
        <v>0.28000000000000003</v>
      </c>
      <c r="S92" s="750"/>
      <c r="T92" s="751"/>
      <c r="U92" s="80"/>
      <c r="V92" s="3" t="s">
        <v>195</v>
      </c>
      <c r="W92" s="893" t="s">
        <v>313</v>
      </c>
      <c r="X92" s="13"/>
      <c r="Y92" s="229">
        <v>2.08</v>
      </c>
    </row>
    <row r="93" spans="1:25" x14ac:dyDescent="0.2">
      <c r="A93" s="1104"/>
      <c r="B93" s="328">
        <v>45464</v>
      </c>
      <c r="C93" s="432" t="str">
        <f t="shared" si="10"/>
        <v>(金)</v>
      </c>
      <c r="D93" s="531" t="s">
        <v>407</v>
      </c>
      <c r="E93" s="474"/>
      <c r="F93" s="475">
        <v>23</v>
      </c>
      <c r="G93" s="11">
        <v>24.1</v>
      </c>
      <c r="H93" s="225">
        <v>23.6</v>
      </c>
      <c r="I93" s="12">
        <v>1.7</v>
      </c>
      <c r="J93" s="223">
        <v>1.5</v>
      </c>
      <c r="K93" s="11">
        <v>7.5</v>
      </c>
      <c r="L93" s="367">
        <v>7.43</v>
      </c>
      <c r="M93" s="748">
        <v>28.5</v>
      </c>
      <c r="N93" s="606">
        <v>59.5</v>
      </c>
      <c r="O93" s="489">
        <v>80</v>
      </c>
      <c r="P93" s="474">
        <v>31.4</v>
      </c>
      <c r="Q93" s="478">
        <v>198</v>
      </c>
      <c r="R93" s="749">
        <v>0.22</v>
      </c>
      <c r="S93" s="750"/>
      <c r="T93" s="751"/>
      <c r="U93" s="80"/>
      <c r="V93" s="3" t="s">
        <v>196</v>
      </c>
      <c r="W93" s="893" t="s">
        <v>313</v>
      </c>
      <c r="X93" s="13"/>
      <c r="Y93" s="229">
        <v>0.12</v>
      </c>
    </row>
    <row r="94" spans="1:25" x14ac:dyDescent="0.2">
      <c r="A94" s="1104"/>
      <c r="B94" s="328">
        <v>45465</v>
      </c>
      <c r="C94" s="432" t="str">
        <f t="shared" si="10"/>
        <v>(土)</v>
      </c>
      <c r="D94" s="531" t="s">
        <v>408</v>
      </c>
      <c r="E94" s="474"/>
      <c r="F94" s="475">
        <v>28.1</v>
      </c>
      <c r="G94" s="11">
        <v>24.3</v>
      </c>
      <c r="H94" s="225">
        <v>23</v>
      </c>
      <c r="I94" s="12">
        <v>1.1000000000000001</v>
      </c>
      <c r="J94" s="223">
        <v>1.2</v>
      </c>
      <c r="K94" s="11">
        <v>7.48</v>
      </c>
      <c r="L94" s="367">
        <v>7.41</v>
      </c>
      <c r="M94" s="748">
        <v>29.2</v>
      </c>
      <c r="N94" s="606"/>
      <c r="O94" s="489"/>
      <c r="P94" s="474"/>
      <c r="Q94" s="478"/>
      <c r="R94" s="749"/>
      <c r="S94" s="750"/>
      <c r="T94" s="751"/>
      <c r="U94" s="80"/>
      <c r="V94" s="3" t="s">
        <v>197</v>
      </c>
      <c r="W94" s="893" t="s">
        <v>313</v>
      </c>
      <c r="X94" s="11"/>
      <c r="Y94" s="228">
        <v>21.9</v>
      </c>
    </row>
    <row r="95" spans="1:25" x14ac:dyDescent="0.2">
      <c r="A95" s="1104"/>
      <c r="B95" s="328">
        <v>45466</v>
      </c>
      <c r="C95" s="432" t="str">
        <f t="shared" si="10"/>
        <v>(日)</v>
      </c>
      <c r="D95" s="531" t="s">
        <v>407</v>
      </c>
      <c r="E95" s="474"/>
      <c r="F95" s="475">
        <v>23.3</v>
      </c>
      <c r="G95" s="11">
        <v>23.8</v>
      </c>
      <c r="H95" s="225">
        <v>23</v>
      </c>
      <c r="I95" s="12">
        <v>2</v>
      </c>
      <c r="J95" s="223">
        <v>1.8</v>
      </c>
      <c r="K95" s="11">
        <v>7.45</v>
      </c>
      <c r="L95" s="367">
        <v>7.48</v>
      </c>
      <c r="M95" s="748">
        <v>28.6</v>
      </c>
      <c r="N95" s="606"/>
      <c r="O95" s="489"/>
      <c r="P95" s="474"/>
      <c r="Q95" s="478"/>
      <c r="R95" s="749"/>
      <c r="S95" s="750"/>
      <c r="T95" s="751"/>
      <c r="U95" s="80"/>
      <c r="V95" s="3" t="s">
        <v>17</v>
      </c>
      <c r="W95" s="893" t="s">
        <v>313</v>
      </c>
      <c r="X95" s="11"/>
      <c r="Y95" s="228">
        <v>20.9</v>
      </c>
    </row>
    <row r="96" spans="1:25" x14ac:dyDescent="0.2">
      <c r="A96" s="1104"/>
      <c r="B96" s="328">
        <v>45467</v>
      </c>
      <c r="C96" s="432" t="str">
        <f t="shared" si="10"/>
        <v>(月)</v>
      </c>
      <c r="D96" s="531" t="s">
        <v>408</v>
      </c>
      <c r="E96" s="474"/>
      <c r="F96" s="475">
        <v>30.8</v>
      </c>
      <c r="G96" s="11">
        <v>23.8</v>
      </c>
      <c r="H96" s="225">
        <v>23</v>
      </c>
      <c r="I96" s="12">
        <v>2.8</v>
      </c>
      <c r="J96" s="223">
        <v>2.5</v>
      </c>
      <c r="K96" s="11">
        <v>7.39</v>
      </c>
      <c r="L96" s="367">
        <v>7.4</v>
      </c>
      <c r="M96" s="748">
        <v>26.6</v>
      </c>
      <c r="N96" s="606">
        <v>59.1</v>
      </c>
      <c r="O96" s="489">
        <v>78.2</v>
      </c>
      <c r="P96" s="474">
        <v>27.1</v>
      </c>
      <c r="Q96" s="478">
        <v>140</v>
      </c>
      <c r="R96" s="749">
        <v>0.34</v>
      </c>
      <c r="S96" s="750"/>
      <c r="T96" s="751"/>
      <c r="U96" s="80"/>
      <c r="V96" s="3" t="s">
        <v>198</v>
      </c>
      <c r="W96" s="893" t="s">
        <v>184</v>
      </c>
      <c r="X96" s="11"/>
      <c r="Y96" s="288">
        <v>6</v>
      </c>
    </row>
    <row r="97" spans="1:25" x14ac:dyDescent="0.2">
      <c r="A97" s="1104"/>
      <c r="B97" s="328">
        <v>45468</v>
      </c>
      <c r="C97" s="432" t="str">
        <f t="shared" si="10"/>
        <v>(火)</v>
      </c>
      <c r="D97" s="531" t="s">
        <v>408</v>
      </c>
      <c r="E97" s="474"/>
      <c r="F97" s="475">
        <v>30.1</v>
      </c>
      <c r="G97" s="11">
        <v>23.8</v>
      </c>
      <c r="H97" s="225">
        <v>23.2</v>
      </c>
      <c r="I97" s="12">
        <v>5.9</v>
      </c>
      <c r="J97" s="223">
        <v>3.3</v>
      </c>
      <c r="K97" s="11">
        <v>7.39</v>
      </c>
      <c r="L97" s="367">
        <v>7.41</v>
      </c>
      <c r="M97" s="748">
        <v>25.8</v>
      </c>
      <c r="N97" s="606">
        <v>57.9</v>
      </c>
      <c r="O97" s="489">
        <v>75.2</v>
      </c>
      <c r="P97" s="474">
        <v>28.1</v>
      </c>
      <c r="Q97" s="478">
        <v>154</v>
      </c>
      <c r="R97" s="749">
        <v>0.36</v>
      </c>
      <c r="S97" s="750"/>
      <c r="T97" s="751"/>
      <c r="U97" s="80"/>
      <c r="V97" s="3" t="s">
        <v>199</v>
      </c>
      <c r="W97" s="893" t="s">
        <v>313</v>
      </c>
      <c r="X97" s="114"/>
      <c r="Y97" s="288">
        <v>1</v>
      </c>
    </row>
    <row r="98" spans="1:25" x14ac:dyDescent="0.2">
      <c r="A98" s="1104"/>
      <c r="B98" s="328">
        <v>45469</v>
      </c>
      <c r="C98" s="432" t="str">
        <f t="shared" si="10"/>
        <v>(水)</v>
      </c>
      <c r="D98" s="531" t="s">
        <v>408</v>
      </c>
      <c r="E98" s="474"/>
      <c r="F98" s="475">
        <v>28.4</v>
      </c>
      <c r="G98" s="11">
        <v>24.3</v>
      </c>
      <c r="H98" s="225">
        <v>23.3</v>
      </c>
      <c r="I98" s="12">
        <v>3.1</v>
      </c>
      <c r="J98" s="223">
        <v>2.8</v>
      </c>
      <c r="K98" s="11">
        <v>7.44</v>
      </c>
      <c r="L98" s="367">
        <v>7.41</v>
      </c>
      <c r="M98" s="748">
        <v>27.3</v>
      </c>
      <c r="N98" s="606">
        <v>58.8</v>
      </c>
      <c r="O98" s="489">
        <v>77.2</v>
      </c>
      <c r="P98" s="474">
        <v>27.2</v>
      </c>
      <c r="Q98" s="478">
        <v>160</v>
      </c>
      <c r="R98" s="749">
        <v>0.24</v>
      </c>
      <c r="S98" s="750"/>
      <c r="T98" s="751"/>
      <c r="U98" s="80"/>
      <c r="V98" s="3"/>
      <c r="W98" s="289"/>
      <c r="X98" s="290"/>
      <c r="Y98" s="289"/>
    </row>
    <row r="99" spans="1:25" x14ac:dyDescent="0.2">
      <c r="A99" s="1104"/>
      <c r="B99" s="328">
        <v>45470</v>
      </c>
      <c r="C99" s="432" t="str">
        <f t="shared" si="10"/>
        <v>(木)</v>
      </c>
      <c r="D99" s="531" t="s">
        <v>410</v>
      </c>
      <c r="E99" s="474"/>
      <c r="F99" s="475">
        <v>25.8</v>
      </c>
      <c r="G99" s="11">
        <v>24.3</v>
      </c>
      <c r="H99" s="225">
        <v>23.5</v>
      </c>
      <c r="I99" s="12">
        <v>2</v>
      </c>
      <c r="J99" s="223">
        <v>2.5</v>
      </c>
      <c r="K99" s="11">
        <v>7.47</v>
      </c>
      <c r="L99" s="367">
        <v>7.45</v>
      </c>
      <c r="M99" s="748">
        <v>28.1</v>
      </c>
      <c r="N99" s="606">
        <v>57.6</v>
      </c>
      <c r="O99" s="489">
        <v>81.2</v>
      </c>
      <c r="P99" s="474">
        <v>30.2</v>
      </c>
      <c r="Q99" s="478">
        <v>136</v>
      </c>
      <c r="R99" s="749">
        <v>0.35</v>
      </c>
      <c r="S99" s="750"/>
      <c r="T99" s="751"/>
      <c r="U99" s="80"/>
      <c r="V99" s="3"/>
      <c r="W99" s="289"/>
      <c r="X99" s="290"/>
      <c r="Y99" s="289"/>
    </row>
    <row r="100" spans="1:25" x14ac:dyDescent="0.2">
      <c r="A100" s="1104"/>
      <c r="B100" s="328">
        <v>45471</v>
      </c>
      <c r="C100" s="432" t="str">
        <f t="shared" si="10"/>
        <v>(金)</v>
      </c>
      <c r="D100" s="531" t="s">
        <v>407</v>
      </c>
      <c r="E100" s="474"/>
      <c r="F100" s="475">
        <v>22.2</v>
      </c>
      <c r="G100" s="11">
        <v>24.7</v>
      </c>
      <c r="H100" s="225">
        <v>23.6</v>
      </c>
      <c r="I100" s="12">
        <v>1</v>
      </c>
      <c r="J100" s="223">
        <v>0.9</v>
      </c>
      <c r="K100" s="11">
        <v>7.47</v>
      </c>
      <c r="L100" s="367">
        <v>7.45</v>
      </c>
      <c r="M100" s="748">
        <v>28.2</v>
      </c>
      <c r="N100" s="606">
        <v>58.9</v>
      </c>
      <c r="O100" s="489">
        <v>81.2</v>
      </c>
      <c r="P100" s="474">
        <v>29.1</v>
      </c>
      <c r="Q100" s="478">
        <v>139</v>
      </c>
      <c r="R100" s="749">
        <v>0.3</v>
      </c>
      <c r="S100" s="750"/>
      <c r="T100" s="751"/>
      <c r="U100" s="80"/>
      <c r="V100" s="291"/>
      <c r="W100" s="292"/>
      <c r="X100" s="293"/>
      <c r="Y100" s="292"/>
    </row>
    <row r="101" spans="1:25" x14ac:dyDescent="0.2">
      <c r="A101" s="1104"/>
      <c r="B101" s="328">
        <v>45472</v>
      </c>
      <c r="C101" s="432" t="str">
        <f t="shared" si="10"/>
        <v>(土)</v>
      </c>
      <c r="D101" s="531" t="s">
        <v>407</v>
      </c>
      <c r="E101" s="474"/>
      <c r="F101" s="475">
        <v>21.4</v>
      </c>
      <c r="G101" s="11">
        <v>24.8</v>
      </c>
      <c r="H101" s="225">
        <v>23.7</v>
      </c>
      <c r="I101" s="12">
        <v>1.9</v>
      </c>
      <c r="J101" s="223">
        <v>2.1</v>
      </c>
      <c r="K101" s="11">
        <v>7.55</v>
      </c>
      <c r="L101" s="367">
        <v>7.44</v>
      </c>
      <c r="M101" s="748">
        <v>28.1</v>
      </c>
      <c r="N101" s="606"/>
      <c r="O101" s="489"/>
      <c r="P101" s="474"/>
      <c r="Q101" s="478"/>
      <c r="R101" s="749"/>
      <c r="S101" s="750"/>
      <c r="T101" s="751"/>
      <c r="U101" s="80"/>
      <c r="V101" s="9" t="s">
        <v>23</v>
      </c>
      <c r="W101" s="1" t="s">
        <v>24</v>
      </c>
      <c r="X101" s="1" t="s">
        <v>24</v>
      </c>
      <c r="Y101" s="333" t="s">
        <v>24</v>
      </c>
    </row>
    <row r="102" spans="1:25" x14ac:dyDescent="0.2">
      <c r="A102" s="1104"/>
      <c r="B102" s="328">
        <v>45473</v>
      </c>
      <c r="C102" s="432" t="str">
        <f t="shared" si="10"/>
        <v>(日)</v>
      </c>
      <c r="D102" s="534" t="s">
        <v>410</v>
      </c>
      <c r="E102" s="497"/>
      <c r="F102" s="535">
        <v>27.8</v>
      </c>
      <c r="G102" s="366">
        <v>24.8</v>
      </c>
      <c r="H102" s="536">
        <v>23.8</v>
      </c>
      <c r="I102" s="537">
        <v>2.8</v>
      </c>
      <c r="J102" s="300">
        <v>2.4</v>
      </c>
      <c r="K102" s="366">
        <v>7.53</v>
      </c>
      <c r="L102" s="369">
        <v>7.45</v>
      </c>
      <c r="M102" s="788">
        <v>27.6</v>
      </c>
      <c r="N102" s="659"/>
      <c r="O102" s="735"/>
      <c r="P102" s="497"/>
      <c r="Q102" s="540"/>
      <c r="R102" s="789"/>
      <c r="S102" s="790"/>
      <c r="T102" s="791"/>
      <c r="U102" s="80"/>
      <c r="V102" s="1114" t="s">
        <v>436</v>
      </c>
      <c r="W102" s="1115"/>
      <c r="X102" s="1115"/>
      <c r="Y102" s="1116"/>
    </row>
    <row r="103" spans="1:25" s="1" customFormat="1" ht="13.5" customHeight="1" x14ac:dyDescent="0.2">
      <c r="A103" s="1104"/>
      <c r="B103" s="1043" t="s">
        <v>239</v>
      </c>
      <c r="C103" s="1043"/>
      <c r="D103" s="479"/>
      <c r="E103" s="464">
        <f>MAX(E73:E102)</f>
        <v>0</v>
      </c>
      <c r="F103" s="480">
        <f t="shared" ref="F103:R103" si="11">IF(COUNT(F73:F102)=0,"",MAX(F73:F102))</f>
        <v>30.8</v>
      </c>
      <c r="G103" s="10">
        <f t="shared" si="11"/>
        <v>24.8</v>
      </c>
      <c r="H103" s="222">
        <f t="shared" si="11"/>
        <v>23.8</v>
      </c>
      <c r="I103" s="466">
        <f t="shared" si="11"/>
        <v>5.9</v>
      </c>
      <c r="J103" s="467">
        <f t="shared" si="11"/>
        <v>3.3</v>
      </c>
      <c r="K103" s="10">
        <f t="shared" si="11"/>
        <v>7.72</v>
      </c>
      <c r="L103" s="615">
        <f t="shared" si="11"/>
        <v>7.82</v>
      </c>
      <c r="M103" s="744">
        <f t="shared" si="11"/>
        <v>30.5</v>
      </c>
      <c r="N103" s="598">
        <f t="shared" si="11"/>
        <v>61</v>
      </c>
      <c r="O103" s="482">
        <f t="shared" si="11"/>
        <v>82.2</v>
      </c>
      <c r="P103" s="464">
        <f t="shared" si="11"/>
        <v>35.9</v>
      </c>
      <c r="Q103" s="484">
        <f t="shared" si="11"/>
        <v>209</v>
      </c>
      <c r="R103" s="757">
        <f t="shared" si="11"/>
        <v>0.36</v>
      </c>
      <c r="S103" s="777">
        <f>IF(COUNT(S73:S102)=0,"",MAX(S73:S102))</f>
        <v>138</v>
      </c>
      <c r="T103" s="778">
        <f>IF(COUNT(T73:T102)=0,"",MAX(T73:T102))</f>
        <v>68</v>
      </c>
      <c r="U103" s="80"/>
      <c r="V103" s="1117"/>
      <c r="W103" s="1115"/>
      <c r="X103" s="1115"/>
      <c r="Y103" s="1116"/>
    </row>
    <row r="104" spans="1:25" s="1" customFormat="1" ht="13.5" customHeight="1" x14ac:dyDescent="0.2">
      <c r="A104" s="1104"/>
      <c r="B104" s="1044" t="s">
        <v>240</v>
      </c>
      <c r="C104" s="1044"/>
      <c r="D104" s="233"/>
      <c r="E104" s="234"/>
      <c r="F104" s="487">
        <f t="shared" ref="F104:R104" si="12">IF(COUNT(F73:F102)=0,"",MIN(F73:F102))</f>
        <v>18.100000000000001</v>
      </c>
      <c r="G104" s="11">
        <f t="shared" si="12"/>
        <v>22.3</v>
      </c>
      <c r="H104" s="223">
        <f t="shared" si="12"/>
        <v>20.9</v>
      </c>
      <c r="I104" s="12">
        <f t="shared" si="12"/>
        <v>0.5</v>
      </c>
      <c r="J104" s="244">
        <f t="shared" si="12"/>
        <v>0.3</v>
      </c>
      <c r="K104" s="11">
        <f t="shared" si="12"/>
        <v>7.39</v>
      </c>
      <c r="L104" s="607">
        <f t="shared" si="12"/>
        <v>7.4</v>
      </c>
      <c r="M104" s="748">
        <f t="shared" si="12"/>
        <v>25.8</v>
      </c>
      <c r="N104" s="488">
        <f t="shared" si="12"/>
        <v>56.5</v>
      </c>
      <c r="O104" s="489">
        <f t="shared" si="12"/>
        <v>75.2</v>
      </c>
      <c r="P104" s="859">
        <f t="shared" si="12"/>
        <v>27.1</v>
      </c>
      <c r="Q104" s="491">
        <f t="shared" si="12"/>
        <v>136</v>
      </c>
      <c r="R104" s="762">
        <f t="shared" si="12"/>
        <v>0.1</v>
      </c>
      <c r="S104" s="779"/>
      <c r="T104" s="780"/>
      <c r="U104" s="80"/>
      <c r="V104" s="1117"/>
      <c r="W104" s="1115"/>
      <c r="X104" s="1115"/>
      <c r="Y104" s="1116"/>
    </row>
    <row r="105" spans="1:25" s="1" customFormat="1" ht="13.5" customHeight="1" x14ac:dyDescent="0.2">
      <c r="A105" s="1104"/>
      <c r="B105" s="1044" t="s">
        <v>241</v>
      </c>
      <c r="C105" s="1044"/>
      <c r="D105" s="233"/>
      <c r="E105" s="235"/>
      <c r="F105" s="494">
        <f t="shared" ref="F105:R105" si="13">IF(COUNT(F73:F102)=0,"",AVERAGE(F73:F102))</f>
        <v>24.77999999999999</v>
      </c>
      <c r="G105" s="11">
        <f t="shared" si="13"/>
        <v>23.569999999999993</v>
      </c>
      <c r="H105" s="487">
        <f t="shared" si="13"/>
        <v>22.506666666666668</v>
      </c>
      <c r="I105" s="12">
        <f t="shared" si="13"/>
        <v>1.4392333333333334</v>
      </c>
      <c r="J105" s="244">
        <f t="shared" si="13"/>
        <v>1.1580000000000001</v>
      </c>
      <c r="K105" s="11">
        <f t="shared" si="13"/>
        <v>7.573999999999999</v>
      </c>
      <c r="L105" s="607">
        <f t="shared" si="13"/>
        <v>7.5593333333333321</v>
      </c>
      <c r="M105" s="748">
        <f t="shared" si="13"/>
        <v>28.626666666666669</v>
      </c>
      <c r="N105" s="488">
        <f t="shared" si="13"/>
        <v>58.760000000000005</v>
      </c>
      <c r="O105" s="489">
        <f t="shared" si="13"/>
        <v>80.200000000000017</v>
      </c>
      <c r="P105" s="859">
        <f t="shared" si="13"/>
        <v>31.110000000000003</v>
      </c>
      <c r="Q105" s="495">
        <f t="shared" si="13"/>
        <v>173.2</v>
      </c>
      <c r="R105" s="762">
        <f t="shared" si="13"/>
        <v>0.25</v>
      </c>
      <c r="S105" s="779"/>
      <c r="T105" s="780"/>
      <c r="U105" s="80"/>
      <c r="V105" s="1117"/>
      <c r="W105" s="1115"/>
      <c r="X105" s="1115"/>
      <c r="Y105" s="1116"/>
    </row>
    <row r="106" spans="1:25" s="1" customFormat="1" ht="13.5" customHeight="1" x14ac:dyDescent="0.2">
      <c r="A106" s="1105"/>
      <c r="B106" s="1045" t="s">
        <v>242</v>
      </c>
      <c r="C106" s="1045"/>
      <c r="D106" s="496"/>
      <c r="E106" s="497">
        <f>SUM(E73:E102)</f>
        <v>0</v>
      </c>
      <c r="F106" s="236"/>
      <c r="G106" s="237"/>
      <c r="H106" s="498"/>
      <c r="I106" s="237"/>
      <c r="J106" s="498"/>
      <c r="K106" s="499"/>
      <c r="L106" s="500"/>
      <c r="M106" s="781"/>
      <c r="N106" s="503"/>
      <c r="O106" s="504"/>
      <c r="P106" s="860"/>
      <c r="Q106" s="238"/>
      <c r="R106" s="782"/>
      <c r="S106" s="775">
        <f>SUM(S73:S102)</f>
        <v>197</v>
      </c>
      <c r="T106" s="776">
        <f>SUM(T73:T102)</f>
        <v>128</v>
      </c>
      <c r="U106" s="80"/>
      <c r="V106" s="1118"/>
      <c r="W106" s="1119"/>
      <c r="X106" s="1119"/>
      <c r="Y106" s="1120"/>
    </row>
    <row r="107" spans="1:25" ht="13.5" customHeight="1" x14ac:dyDescent="0.2">
      <c r="A107" s="1057" t="s">
        <v>214</v>
      </c>
      <c r="B107" s="327">
        <v>45474</v>
      </c>
      <c r="C107" s="431" t="str">
        <f>IF(B107="","",IF(WEEKDAY(B107)=1,"(日)",IF(WEEKDAY(B107)=2,"(月)",IF(WEEKDAY(B107)=3,"(火)",IF(WEEKDAY(B107)=4,"(水)",IF(WEEKDAY(B107)=5,"(木)",IF(WEEKDAY(B107)=6,"(金)","(土)")))))))</f>
        <v>(月)</v>
      </c>
      <c r="D107" s="529" t="s">
        <v>407</v>
      </c>
      <c r="E107" s="464"/>
      <c r="F107" s="465">
        <v>25.9</v>
      </c>
      <c r="G107" s="10">
        <v>24.8</v>
      </c>
      <c r="H107" s="467">
        <v>24.1</v>
      </c>
      <c r="I107" s="466">
        <v>3.4</v>
      </c>
      <c r="J107" s="222">
        <v>2.7</v>
      </c>
      <c r="K107" s="10">
        <v>7.43</v>
      </c>
      <c r="L107" s="615">
        <v>7.4</v>
      </c>
      <c r="M107" s="744">
        <v>26.4</v>
      </c>
      <c r="N107" s="598">
        <v>59.1</v>
      </c>
      <c r="O107" s="482">
        <v>78</v>
      </c>
      <c r="P107" s="464">
        <v>27</v>
      </c>
      <c r="Q107" s="472">
        <v>213</v>
      </c>
      <c r="R107" s="745">
        <v>0.33</v>
      </c>
      <c r="S107" s="746"/>
      <c r="T107" s="747"/>
      <c r="U107" s="80"/>
      <c r="V107" s="338" t="s">
        <v>286</v>
      </c>
      <c r="W107" s="354"/>
      <c r="X107" s="340">
        <v>45477</v>
      </c>
      <c r="Y107" s="349"/>
    </row>
    <row r="108" spans="1:25" x14ac:dyDescent="0.2">
      <c r="A108" s="1057"/>
      <c r="B108" s="328">
        <v>45475</v>
      </c>
      <c r="C108" s="432" t="str">
        <f t="shared" ref="C108:C137" si="14">IF(B108="","",IF(WEEKDAY(B108)=1,"(日)",IF(WEEKDAY(B108)=2,"(月)",IF(WEEKDAY(B108)=3,"(火)",IF(WEEKDAY(B108)=4,"(水)",IF(WEEKDAY(B108)=5,"(木)",IF(WEEKDAY(B108)=6,"(金)","(土)")))))))</f>
        <v>(火)</v>
      </c>
      <c r="D108" s="531" t="s">
        <v>410</v>
      </c>
      <c r="E108" s="474"/>
      <c r="F108" s="475">
        <v>28</v>
      </c>
      <c r="G108" s="11">
        <v>25.2</v>
      </c>
      <c r="H108" s="225">
        <v>24.1</v>
      </c>
      <c r="I108" s="12">
        <v>3</v>
      </c>
      <c r="J108" s="223">
        <v>2.5</v>
      </c>
      <c r="K108" s="11">
        <v>7.48</v>
      </c>
      <c r="L108" s="367">
        <v>7.44</v>
      </c>
      <c r="M108" s="748">
        <v>27.8</v>
      </c>
      <c r="N108" s="606">
        <v>60.6</v>
      </c>
      <c r="O108" s="489">
        <v>80</v>
      </c>
      <c r="P108" s="474">
        <v>26.1</v>
      </c>
      <c r="Q108" s="478">
        <v>200</v>
      </c>
      <c r="R108" s="749">
        <v>0.36</v>
      </c>
      <c r="S108" s="750"/>
      <c r="T108" s="751"/>
      <c r="U108" s="80"/>
      <c r="V108" s="343" t="s">
        <v>2</v>
      </c>
      <c r="W108" s="344" t="s">
        <v>305</v>
      </c>
      <c r="X108" s="355">
        <v>35.6</v>
      </c>
      <c r="Y108" s="348"/>
    </row>
    <row r="109" spans="1:25" x14ac:dyDescent="0.2">
      <c r="A109" s="1057"/>
      <c r="B109" s="328">
        <v>45476</v>
      </c>
      <c r="C109" s="432" t="str">
        <f t="shared" si="14"/>
        <v>(水)</v>
      </c>
      <c r="D109" s="531" t="s">
        <v>400</v>
      </c>
      <c r="E109" s="474"/>
      <c r="F109" s="475">
        <v>25.8</v>
      </c>
      <c r="G109" s="11">
        <v>25.6</v>
      </c>
      <c r="H109" s="225">
        <v>24.8</v>
      </c>
      <c r="I109" s="12">
        <v>2.2999999999999998</v>
      </c>
      <c r="J109" s="223">
        <v>2</v>
      </c>
      <c r="K109" s="11">
        <v>7.53</v>
      </c>
      <c r="L109" s="367">
        <v>7.54</v>
      </c>
      <c r="M109" s="748">
        <v>27.7</v>
      </c>
      <c r="N109" s="606">
        <v>61.9</v>
      </c>
      <c r="O109" s="489">
        <v>80.2</v>
      </c>
      <c r="P109" s="474">
        <v>29.7</v>
      </c>
      <c r="Q109" s="478">
        <v>198</v>
      </c>
      <c r="R109" s="749">
        <v>0.24</v>
      </c>
      <c r="S109" s="750"/>
      <c r="T109" s="751"/>
      <c r="U109" s="80"/>
      <c r="V109" s="4" t="s">
        <v>19</v>
      </c>
      <c r="W109" s="5" t="s">
        <v>20</v>
      </c>
      <c r="X109" s="350" t="s">
        <v>21</v>
      </c>
      <c r="Y109" s="5" t="s">
        <v>22</v>
      </c>
    </row>
    <row r="110" spans="1:25" x14ac:dyDescent="0.2">
      <c r="A110" s="1057"/>
      <c r="B110" s="328">
        <v>45477</v>
      </c>
      <c r="C110" s="432" t="str">
        <f t="shared" si="14"/>
        <v>(木)</v>
      </c>
      <c r="D110" s="531" t="s">
        <v>400</v>
      </c>
      <c r="E110" s="474"/>
      <c r="F110" s="475">
        <v>35.6</v>
      </c>
      <c r="G110" s="11">
        <v>25.8</v>
      </c>
      <c r="H110" s="225">
        <v>24.8</v>
      </c>
      <c r="I110" s="12">
        <v>2.1</v>
      </c>
      <c r="J110" s="223">
        <v>1.9</v>
      </c>
      <c r="K110" s="11">
        <v>7.48</v>
      </c>
      <c r="L110" s="367">
        <v>7.5</v>
      </c>
      <c r="M110" s="748">
        <v>27.5</v>
      </c>
      <c r="N110" s="606">
        <v>61.5</v>
      </c>
      <c r="O110" s="489">
        <v>80</v>
      </c>
      <c r="P110" s="474">
        <v>28.5</v>
      </c>
      <c r="Q110" s="478">
        <v>196</v>
      </c>
      <c r="R110" s="749">
        <v>0.2</v>
      </c>
      <c r="S110" s="750"/>
      <c r="T110" s="751"/>
      <c r="U110" s="80"/>
      <c r="V110" s="2" t="s">
        <v>182</v>
      </c>
      <c r="W110" s="396" t="s">
        <v>11</v>
      </c>
      <c r="X110" s="10">
        <v>25.8</v>
      </c>
      <c r="Y110" s="222">
        <v>24.8</v>
      </c>
    </row>
    <row r="111" spans="1:25" x14ac:dyDescent="0.2">
      <c r="A111" s="1057"/>
      <c r="B111" s="328">
        <v>45478</v>
      </c>
      <c r="C111" s="432" t="str">
        <f t="shared" si="14"/>
        <v>(金)</v>
      </c>
      <c r="D111" s="531" t="s">
        <v>410</v>
      </c>
      <c r="E111" s="474"/>
      <c r="F111" s="475">
        <v>28.1</v>
      </c>
      <c r="G111" s="11">
        <v>26.1</v>
      </c>
      <c r="H111" s="225">
        <v>24.8</v>
      </c>
      <c r="I111" s="12">
        <v>1.8</v>
      </c>
      <c r="J111" s="223">
        <v>1.6</v>
      </c>
      <c r="K111" s="11">
        <v>7.47</v>
      </c>
      <c r="L111" s="367">
        <v>7.5</v>
      </c>
      <c r="M111" s="748">
        <v>27.8</v>
      </c>
      <c r="N111" s="606">
        <v>60.6</v>
      </c>
      <c r="O111" s="489">
        <v>81.8</v>
      </c>
      <c r="P111" s="474">
        <v>25.9</v>
      </c>
      <c r="Q111" s="478">
        <v>158</v>
      </c>
      <c r="R111" s="749">
        <v>0.15</v>
      </c>
      <c r="S111" s="750"/>
      <c r="T111" s="751"/>
      <c r="U111" s="80"/>
      <c r="V111" s="3" t="s">
        <v>183</v>
      </c>
      <c r="W111" s="893" t="s">
        <v>184</v>
      </c>
      <c r="X111" s="11">
        <v>2.1</v>
      </c>
      <c r="Y111" s="223">
        <v>1.9</v>
      </c>
    </row>
    <row r="112" spans="1:25" x14ac:dyDescent="0.2">
      <c r="A112" s="1057"/>
      <c r="B112" s="328">
        <v>45479</v>
      </c>
      <c r="C112" s="432" t="str">
        <f t="shared" si="14"/>
        <v>(土)</v>
      </c>
      <c r="D112" s="531" t="s">
        <v>410</v>
      </c>
      <c r="E112" s="474"/>
      <c r="F112" s="475">
        <v>30</v>
      </c>
      <c r="G112" s="11">
        <v>26.4</v>
      </c>
      <c r="H112" s="225">
        <v>25.2</v>
      </c>
      <c r="I112" s="12">
        <v>1.9</v>
      </c>
      <c r="J112" s="223">
        <v>1.7</v>
      </c>
      <c r="K112" s="11">
        <v>7.5</v>
      </c>
      <c r="L112" s="367">
        <v>7.47</v>
      </c>
      <c r="M112" s="748">
        <v>27.7</v>
      </c>
      <c r="N112" s="606"/>
      <c r="O112" s="489"/>
      <c r="P112" s="474"/>
      <c r="Q112" s="478"/>
      <c r="R112" s="749"/>
      <c r="S112" s="750"/>
      <c r="T112" s="751"/>
      <c r="U112" s="80"/>
      <c r="V112" s="3" t="s">
        <v>12</v>
      </c>
      <c r="W112" s="893"/>
      <c r="X112" s="11">
        <v>7.48</v>
      </c>
      <c r="Y112" s="223">
        <v>7.5</v>
      </c>
    </row>
    <row r="113" spans="1:25" x14ac:dyDescent="0.2">
      <c r="A113" s="1057"/>
      <c r="B113" s="328">
        <v>45480</v>
      </c>
      <c r="C113" s="432" t="str">
        <f t="shared" si="14"/>
        <v>(日)</v>
      </c>
      <c r="D113" s="531" t="s">
        <v>408</v>
      </c>
      <c r="E113" s="474"/>
      <c r="F113" s="475">
        <v>32.9</v>
      </c>
      <c r="G113" s="11">
        <v>26.7</v>
      </c>
      <c r="H113" s="225">
        <v>25.3</v>
      </c>
      <c r="I113" s="12">
        <v>2</v>
      </c>
      <c r="J113" s="223">
        <v>1.9</v>
      </c>
      <c r="K113" s="11">
        <v>7.53</v>
      </c>
      <c r="L113" s="367">
        <v>7.49</v>
      </c>
      <c r="M113" s="748">
        <v>27.9</v>
      </c>
      <c r="N113" s="606"/>
      <c r="O113" s="489"/>
      <c r="P113" s="474"/>
      <c r="Q113" s="478"/>
      <c r="R113" s="749"/>
      <c r="S113" s="750"/>
      <c r="T113" s="751"/>
      <c r="U113" s="80"/>
      <c r="V113" s="3" t="s">
        <v>185</v>
      </c>
      <c r="W113" s="893" t="s">
        <v>13</v>
      </c>
      <c r="X113" s="11"/>
      <c r="Y113" s="223">
        <v>27.5</v>
      </c>
    </row>
    <row r="114" spans="1:25" x14ac:dyDescent="0.2">
      <c r="A114" s="1057"/>
      <c r="B114" s="328">
        <v>45481</v>
      </c>
      <c r="C114" s="432" t="str">
        <f t="shared" si="14"/>
        <v>(月)</v>
      </c>
      <c r="D114" s="531" t="s">
        <v>408</v>
      </c>
      <c r="E114" s="474"/>
      <c r="F114" s="475">
        <v>34.5</v>
      </c>
      <c r="G114" s="11">
        <v>27.2</v>
      </c>
      <c r="H114" s="225">
        <v>25.2</v>
      </c>
      <c r="I114" s="12">
        <v>1.593</v>
      </c>
      <c r="J114" s="223">
        <v>1.36</v>
      </c>
      <c r="K114" s="11">
        <v>7.49</v>
      </c>
      <c r="L114" s="367">
        <v>7.51</v>
      </c>
      <c r="M114" s="748">
        <v>27.8</v>
      </c>
      <c r="N114" s="606">
        <v>62.3</v>
      </c>
      <c r="O114" s="489">
        <v>81.2</v>
      </c>
      <c r="P114" s="474">
        <v>31.2</v>
      </c>
      <c r="Q114" s="478">
        <v>162</v>
      </c>
      <c r="R114" s="749">
        <v>0.14000000000000001</v>
      </c>
      <c r="S114" s="750"/>
      <c r="T114" s="751"/>
      <c r="U114" s="80"/>
      <c r="V114" s="3" t="s">
        <v>186</v>
      </c>
      <c r="W114" s="893" t="s">
        <v>313</v>
      </c>
      <c r="X114" s="114"/>
      <c r="Y114" s="224">
        <v>61.5</v>
      </c>
    </row>
    <row r="115" spans="1:25" x14ac:dyDescent="0.2">
      <c r="A115" s="1057"/>
      <c r="B115" s="328">
        <v>45482</v>
      </c>
      <c r="C115" s="432" t="str">
        <f t="shared" si="14"/>
        <v>(火)</v>
      </c>
      <c r="D115" s="531" t="s">
        <v>408</v>
      </c>
      <c r="E115" s="474"/>
      <c r="F115" s="475">
        <v>31</v>
      </c>
      <c r="G115" s="11">
        <v>27.4</v>
      </c>
      <c r="H115" s="225">
        <v>25.9</v>
      </c>
      <c r="I115" s="12">
        <v>1.5</v>
      </c>
      <c r="J115" s="223">
        <v>1.3</v>
      </c>
      <c r="K115" s="11">
        <v>7.5</v>
      </c>
      <c r="L115" s="367">
        <v>7.53</v>
      </c>
      <c r="M115" s="748">
        <v>28.3</v>
      </c>
      <c r="N115" s="606">
        <v>61.7</v>
      </c>
      <c r="O115" s="489">
        <v>83</v>
      </c>
      <c r="P115" s="474">
        <v>31.1</v>
      </c>
      <c r="Q115" s="478">
        <v>154</v>
      </c>
      <c r="R115" s="749">
        <v>0.13</v>
      </c>
      <c r="S115" s="750"/>
      <c r="T115" s="751"/>
      <c r="U115" s="80"/>
      <c r="V115" s="3" t="s">
        <v>187</v>
      </c>
      <c r="W115" s="893" t="s">
        <v>313</v>
      </c>
      <c r="X115" s="114"/>
      <c r="Y115" s="224">
        <v>80</v>
      </c>
    </row>
    <row r="116" spans="1:25" x14ac:dyDescent="0.2">
      <c r="A116" s="1057"/>
      <c r="B116" s="328">
        <v>45483</v>
      </c>
      <c r="C116" s="432" t="str">
        <f t="shared" si="14"/>
        <v>(水)</v>
      </c>
      <c r="D116" s="531" t="s">
        <v>408</v>
      </c>
      <c r="E116" s="474"/>
      <c r="F116" s="475">
        <v>33.4</v>
      </c>
      <c r="G116" s="11">
        <v>27.8</v>
      </c>
      <c r="H116" s="225">
        <v>26.2</v>
      </c>
      <c r="I116" s="12">
        <v>1.6</v>
      </c>
      <c r="J116" s="223">
        <v>1.4</v>
      </c>
      <c r="K116" s="11">
        <v>7.53</v>
      </c>
      <c r="L116" s="367">
        <v>7.5</v>
      </c>
      <c r="M116" s="748">
        <v>28.4</v>
      </c>
      <c r="N116" s="606">
        <v>62.8</v>
      </c>
      <c r="O116" s="489">
        <v>82.2</v>
      </c>
      <c r="P116" s="474">
        <v>29.1</v>
      </c>
      <c r="Q116" s="478">
        <v>183</v>
      </c>
      <c r="R116" s="749">
        <v>0.15</v>
      </c>
      <c r="S116" s="750"/>
      <c r="T116" s="751"/>
      <c r="U116" s="80"/>
      <c r="V116" s="3" t="s">
        <v>188</v>
      </c>
      <c r="W116" s="893" t="s">
        <v>313</v>
      </c>
      <c r="X116" s="114"/>
      <c r="Y116" s="224">
        <v>49</v>
      </c>
    </row>
    <row r="117" spans="1:25" x14ac:dyDescent="0.2">
      <c r="A117" s="1057"/>
      <c r="B117" s="328">
        <v>45484</v>
      </c>
      <c r="C117" s="432" t="str">
        <f t="shared" si="14"/>
        <v>(木)</v>
      </c>
      <c r="D117" s="531" t="s">
        <v>410</v>
      </c>
      <c r="E117" s="474"/>
      <c r="F117" s="475">
        <v>30.1</v>
      </c>
      <c r="G117" s="11">
        <v>28.1</v>
      </c>
      <c r="H117" s="225">
        <v>26.6</v>
      </c>
      <c r="I117" s="12">
        <v>1.4</v>
      </c>
      <c r="J117" s="223">
        <v>1.3</v>
      </c>
      <c r="K117" s="11">
        <v>7.57</v>
      </c>
      <c r="L117" s="367">
        <v>7.55</v>
      </c>
      <c r="M117" s="748">
        <v>28.4</v>
      </c>
      <c r="N117" s="606">
        <v>62.3</v>
      </c>
      <c r="O117" s="489">
        <v>84</v>
      </c>
      <c r="P117" s="474">
        <v>27.7</v>
      </c>
      <c r="Q117" s="478">
        <v>166</v>
      </c>
      <c r="R117" s="749">
        <v>0.12</v>
      </c>
      <c r="S117" s="750"/>
      <c r="T117" s="751"/>
      <c r="U117" s="80"/>
      <c r="V117" s="3" t="s">
        <v>189</v>
      </c>
      <c r="W117" s="893" t="s">
        <v>313</v>
      </c>
      <c r="X117" s="114"/>
      <c r="Y117" s="224">
        <v>31</v>
      </c>
    </row>
    <row r="118" spans="1:25" x14ac:dyDescent="0.2">
      <c r="A118" s="1057"/>
      <c r="B118" s="328">
        <v>45485</v>
      </c>
      <c r="C118" s="432" t="str">
        <f t="shared" si="14"/>
        <v>(金)</v>
      </c>
      <c r="D118" s="531" t="s">
        <v>407</v>
      </c>
      <c r="E118" s="474"/>
      <c r="F118" s="475">
        <v>26</v>
      </c>
      <c r="G118" s="11">
        <v>28.1</v>
      </c>
      <c r="H118" s="225">
        <v>26.7</v>
      </c>
      <c r="I118" s="12">
        <v>1.4</v>
      </c>
      <c r="J118" s="223">
        <v>1.3</v>
      </c>
      <c r="K118" s="11">
        <v>7.57</v>
      </c>
      <c r="L118" s="367">
        <v>7.55</v>
      </c>
      <c r="M118" s="748">
        <v>29.1</v>
      </c>
      <c r="N118" s="606">
        <v>63.4</v>
      </c>
      <c r="O118" s="489">
        <v>83.2</v>
      </c>
      <c r="P118" s="474">
        <v>29.7</v>
      </c>
      <c r="Q118" s="478">
        <v>177</v>
      </c>
      <c r="R118" s="749">
        <v>0.18</v>
      </c>
      <c r="S118" s="750"/>
      <c r="T118" s="751"/>
      <c r="U118" s="80"/>
      <c r="V118" s="3" t="s">
        <v>190</v>
      </c>
      <c r="W118" s="893" t="s">
        <v>313</v>
      </c>
      <c r="X118" s="12"/>
      <c r="Y118" s="225">
        <v>28.5</v>
      </c>
    </row>
    <row r="119" spans="1:25" x14ac:dyDescent="0.2">
      <c r="A119" s="1057"/>
      <c r="B119" s="328">
        <v>45486</v>
      </c>
      <c r="C119" s="432" t="str">
        <f t="shared" si="14"/>
        <v>(土)</v>
      </c>
      <c r="D119" s="531" t="s">
        <v>408</v>
      </c>
      <c r="E119" s="474"/>
      <c r="F119" s="475">
        <v>28.6</v>
      </c>
      <c r="G119" s="11">
        <v>28.3</v>
      </c>
      <c r="H119" s="225">
        <v>26.7</v>
      </c>
      <c r="I119" s="12">
        <v>1.4</v>
      </c>
      <c r="J119" s="223">
        <v>1.4</v>
      </c>
      <c r="K119" s="11">
        <v>7.55</v>
      </c>
      <c r="L119" s="367">
        <v>7.56</v>
      </c>
      <c r="M119" s="748">
        <v>29.2</v>
      </c>
      <c r="N119" s="606"/>
      <c r="O119" s="489"/>
      <c r="P119" s="474"/>
      <c r="Q119" s="478"/>
      <c r="R119" s="749"/>
      <c r="S119" s="750"/>
      <c r="T119" s="751"/>
      <c r="U119" s="80"/>
      <c r="V119" s="3" t="s">
        <v>191</v>
      </c>
      <c r="W119" s="893" t="s">
        <v>313</v>
      </c>
      <c r="X119" s="15"/>
      <c r="Y119" s="226">
        <v>196</v>
      </c>
    </row>
    <row r="120" spans="1:25" x14ac:dyDescent="0.2">
      <c r="A120" s="1057"/>
      <c r="B120" s="328">
        <v>45487</v>
      </c>
      <c r="C120" s="432" t="str">
        <f t="shared" si="14"/>
        <v>(日)</v>
      </c>
      <c r="D120" s="531" t="s">
        <v>410</v>
      </c>
      <c r="E120" s="474"/>
      <c r="F120" s="475">
        <v>26.9</v>
      </c>
      <c r="G120" s="11">
        <v>28</v>
      </c>
      <c r="H120" s="225">
        <v>26.4</v>
      </c>
      <c r="I120" s="12">
        <v>1.3</v>
      </c>
      <c r="J120" s="223">
        <v>1.1000000000000001</v>
      </c>
      <c r="K120" s="11">
        <v>7.56</v>
      </c>
      <c r="L120" s="367">
        <v>7.53</v>
      </c>
      <c r="M120" s="748">
        <v>30.2</v>
      </c>
      <c r="N120" s="606"/>
      <c r="O120" s="489"/>
      <c r="P120" s="474"/>
      <c r="Q120" s="478"/>
      <c r="R120" s="749"/>
      <c r="S120" s="750"/>
      <c r="T120" s="751"/>
      <c r="U120" s="80"/>
      <c r="V120" s="3" t="s">
        <v>192</v>
      </c>
      <c r="W120" s="893" t="s">
        <v>313</v>
      </c>
      <c r="X120" s="13"/>
      <c r="Y120" s="227">
        <v>0.2</v>
      </c>
    </row>
    <row r="121" spans="1:25" x14ac:dyDescent="0.2">
      <c r="A121" s="1057"/>
      <c r="B121" s="328">
        <v>45488</v>
      </c>
      <c r="C121" s="432" t="str">
        <f t="shared" si="14"/>
        <v>(月)</v>
      </c>
      <c r="D121" s="531" t="s">
        <v>408</v>
      </c>
      <c r="E121" s="474"/>
      <c r="F121" s="475">
        <v>31.1</v>
      </c>
      <c r="G121" s="11">
        <v>28.3</v>
      </c>
      <c r="H121" s="225">
        <v>26.7</v>
      </c>
      <c r="I121" s="12">
        <v>1.9</v>
      </c>
      <c r="J121" s="223">
        <v>1.7</v>
      </c>
      <c r="K121" s="11">
        <v>7.55</v>
      </c>
      <c r="L121" s="367">
        <v>7.51</v>
      </c>
      <c r="M121" s="748">
        <v>30.1</v>
      </c>
      <c r="N121" s="606"/>
      <c r="O121" s="489"/>
      <c r="P121" s="474"/>
      <c r="Q121" s="478"/>
      <c r="R121" s="749"/>
      <c r="S121" s="750"/>
      <c r="T121" s="751"/>
      <c r="U121" s="80"/>
      <c r="V121" s="3" t="s">
        <v>14</v>
      </c>
      <c r="W121" s="893" t="s">
        <v>313</v>
      </c>
      <c r="X121" s="11"/>
      <c r="Y121" s="228">
        <v>3.2</v>
      </c>
    </row>
    <row r="122" spans="1:25" x14ac:dyDescent="0.2">
      <c r="A122" s="1057"/>
      <c r="B122" s="328">
        <v>45489</v>
      </c>
      <c r="C122" s="432" t="str">
        <f t="shared" si="14"/>
        <v>(火)</v>
      </c>
      <c r="D122" s="531" t="s">
        <v>407</v>
      </c>
      <c r="E122" s="474"/>
      <c r="F122" s="475">
        <v>23.9</v>
      </c>
      <c r="G122" s="11">
        <v>28.2</v>
      </c>
      <c r="H122" s="225">
        <v>26.6</v>
      </c>
      <c r="I122" s="12">
        <v>2.1</v>
      </c>
      <c r="J122" s="223">
        <v>1.8</v>
      </c>
      <c r="K122" s="11">
        <v>7.57</v>
      </c>
      <c r="L122" s="367">
        <v>7.52</v>
      </c>
      <c r="M122" s="748">
        <v>31.3</v>
      </c>
      <c r="N122" s="606" t="s">
        <v>445</v>
      </c>
      <c r="O122" s="489">
        <v>86.2</v>
      </c>
      <c r="P122" s="474">
        <v>32.200000000000003</v>
      </c>
      <c r="Q122" s="478">
        <v>196</v>
      </c>
      <c r="R122" s="749">
        <v>0.17</v>
      </c>
      <c r="S122" s="750"/>
      <c r="T122" s="751"/>
      <c r="U122" s="80"/>
      <c r="V122" s="3" t="s">
        <v>15</v>
      </c>
      <c r="W122" s="893" t="s">
        <v>313</v>
      </c>
      <c r="X122" s="11"/>
      <c r="Y122" s="228">
        <v>1.1000000000000001</v>
      </c>
    </row>
    <row r="123" spans="1:25" x14ac:dyDescent="0.2">
      <c r="A123" s="1057"/>
      <c r="B123" s="328">
        <v>45490</v>
      </c>
      <c r="C123" s="432" t="str">
        <f t="shared" si="14"/>
        <v>(水)</v>
      </c>
      <c r="D123" s="531" t="s">
        <v>410</v>
      </c>
      <c r="E123" s="474"/>
      <c r="F123" s="475">
        <v>23.9</v>
      </c>
      <c r="G123" s="11">
        <v>28</v>
      </c>
      <c r="H123" s="225">
        <v>26.5</v>
      </c>
      <c r="I123" s="12">
        <v>1.9</v>
      </c>
      <c r="J123" s="223">
        <v>1.5</v>
      </c>
      <c r="K123" s="11">
        <v>7.5</v>
      </c>
      <c r="L123" s="367">
        <v>7.49</v>
      </c>
      <c r="M123" s="748">
        <v>31.5</v>
      </c>
      <c r="N123" s="606">
        <v>64.3</v>
      </c>
      <c r="O123" s="489">
        <v>88.2</v>
      </c>
      <c r="P123" s="474">
        <v>31.6</v>
      </c>
      <c r="Q123" s="478">
        <v>198</v>
      </c>
      <c r="R123" s="749">
        <v>0.17</v>
      </c>
      <c r="S123" s="750"/>
      <c r="T123" s="751"/>
      <c r="U123" s="80"/>
      <c r="V123" s="3" t="s">
        <v>193</v>
      </c>
      <c r="W123" s="893" t="s">
        <v>313</v>
      </c>
      <c r="X123" s="11"/>
      <c r="Y123" s="228">
        <v>8</v>
      </c>
    </row>
    <row r="124" spans="1:25" x14ac:dyDescent="0.2">
      <c r="A124" s="1057"/>
      <c r="B124" s="328">
        <v>45491</v>
      </c>
      <c r="C124" s="432" t="str">
        <f t="shared" si="14"/>
        <v>(木)</v>
      </c>
      <c r="D124" s="531" t="s">
        <v>408</v>
      </c>
      <c r="E124" s="474"/>
      <c r="F124" s="475">
        <v>31.1</v>
      </c>
      <c r="G124" s="11">
        <v>28</v>
      </c>
      <c r="H124" s="225">
        <v>26.3</v>
      </c>
      <c r="I124" s="12">
        <v>2.4</v>
      </c>
      <c r="J124" s="223">
        <v>2.1</v>
      </c>
      <c r="K124" s="11">
        <v>7.51</v>
      </c>
      <c r="L124" s="367">
        <v>7.52</v>
      </c>
      <c r="M124" s="748">
        <v>31.4</v>
      </c>
      <c r="N124" s="606">
        <v>64.5</v>
      </c>
      <c r="O124" s="489">
        <v>88.2</v>
      </c>
      <c r="P124" s="474">
        <v>33.1</v>
      </c>
      <c r="Q124" s="478">
        <v>187</v>
      </c>
      <c r="R124" s="749">
        <v>0.17</v>
      </c>
      <c r="S124" s="750"/>
      <c r="T124" s="751"/>
      <c r="U124" s="80"/>
      <c r="V124" s="3" t="s">
        <v>194</v>
      </c>
      <c r="W124" s="893" t="s">
        <v>313</v>
      </c>
      <c r="X124" s="13"/>
      <c r="Y124" s="229">
        <v>2.8000000000000001E-2</v>
      </c>
    </row>
    <row r="125" spans="1:25" x14ac:dyDescent="0.2">
      <c r="A125" s="1057"/>
      <c r="B125" s="328">
        <v>45492</v>
      </c>
      <c r="C125" s="432" t="str">
        <f t="shared" si="14"/>
        <v>(金)</v>
      </c>
      <c r="D125" s="531" t="s">
        <v>408</v>
      </c>
      <c r="E125" s="474"/>
      <c r="F125" s="475">
        <v>30.6</v>
      </c>
      <c r="G125" s="11">
        <v>27.5</v>
      </c>
      <c r="H125" s="225">
        <v>26.1</v>
      </c>
      <c r="I125" s="12">
        <v>1.9</v>
      </c>
      <c r="J125" s="223">
        <v>1.6</v>
      </c>
      <c r="K125" s="11">
        <v>7.47</v>
      </c>
      <c r="L125" s="367">
        <v>7.56</v>
      </c>
      <c r="M125" s="748">
        <v>30.9</v>
      </c>
      <c r="N125" s="606">
        <v>64.099999999999994</v>
      </c>
      <c r="O125" s="489">
        <v>86</v>
      </c>
      <c r="P125" s="474">
        <v>29.4</v>
      </c>
      <c r="Q125" s="478">
        <v>187</v>
      </c>
      <c r="R125" s="749">
        <v>0.12</v>
      </c>
      <c r="S125" s="750"/>
      <c r="T125" s="751"/>
      <c r="U125" s="80"/>
      <c r="V125" s="3" t="s">
        <v>281</v>
      </c>
      <c r="W125" s="893" t="s">
        <v>313</v>
      </c>
      <c r="X125" s="13"/>
      <c r="Y125" s="229">
        <v>1.74</v>
      </c>
    </row>
    <row r="126" spans="1:25" x14ac:dyDescent="0.2">
      <c r="A126" s="1057"/>
      <c r="B126" s="328">
        <v>45493</v>
      </c>
      <c r="C126" s="432" t="str">
        <f t="shared" si="14"/>
        <v>(土)</v>
      </c>
      <c r="D126" s="531" t="s">
        <v>408</v>
      </c>
      <c r="E126" s="474"/>
      <c r="F126" s="475">
        <v>33.299999999999997</v>
      </c>
      <c r="G126" s="11">
        <v>27.9</v>
      </c>
      <c r="H126" s="225">
        <v>26.6</v>
      </c>
      <c r="I126" s="12">
        <v>1.4</v>
      </c>
      <c r="J126" s="223">
        <v>1.1000000000000001</v>
      </c>
      <c r="K126" s="11">
        <v>7.45</v>
      </c>
      <c r="L126" s="367">
        <v>7.51</v>
      </c>
      <c r="M126" s="748">
        <v>30.6</v>
      </c>
      <c r="N126" s="606"/>
      <c r="O126" s="489"/>
      <c r="P126" s="474"/>
      <c r="Q126" s="478"/>
      <c r="R126" s="749"/>
      <c r="S126" s="750"/>
      <c r="T126" s="751"/>
      <c r="U126" s="80"/>
      <c r="V126" s="3" t="s">
        <v>195</v>
      </c>
      <c r="W126" s="893" t="s">
        <v>313</v>
      </c>
      <c r="X126" s="13"/>
      <c r="Y126" s="229">
        <v>2.0299999999999998</v>
      </c>
    </row>
    <row r="127" spans="1:25" x14ac:dyDescent="0.2">
      <c r="A127" s="1057"/>
      <c r="B127" s="328">
        <v>45494</v>
      </c>
      <c r="C127" s="432" t="str">
        <f t="shared" si="14"/>
        <v>(日)</v>
      </c>
      <c r="D127" s="531" t="s">
        <v>408</v>
      </c>
      <c r="E127" s="474"/>
      <c r="F127" s="475">
        <v>30.9</v>
      </c>
      <c r="G127" s="11">
        <v>28.1</v>
      </c>
      <c r="H127" s="225">
        <v>26.5</v>
      </c>
      <c r="I127" s="12">
        <v>1.7</v>
      </c>
      <c r="J127" s="223">
        <v>1.5</v>
      </c>
      <c r="K127" s="11">
        <v>7.49</v>
      </c>
      <c r="L127" s="367">
        <v>7.49</v>
      </c>
      <c r="M127" s="748">
        <v>30.4</v>
      </c>
      <c r="N127" s="606"/>
      <c r="O127" s="489"/>
      <c r="P127" s="474"/>
      <c r="Q127" s="478"/>
      <c r="R127" s="749"/>
      <c r="S127" s="750"/>
      <c r="T127" s="751"/>
      <c r="U127" s="80"/>
      <c r="V127" s="3" t="s">
        <v>196</v>
      </c>
      <c r="W127" s="893" t="s">
        <v>313</v>
      </c>
      <c r="X127" s="13"/>
      <c r="Y127" s="229">
        <v>0.12</v>
      </c>
    </row>
    <row r="128" spans="1:25" x14ac:dyDescent="0.2">
      <c r="A128" s="1057"/>
      <c r="B128" s="328">
        <v>45495</v>
      </c>
      <c r="C128" s="432" t="str">
        <f t="shared" si="14"/>
        <v>(月)</v>
      </c>
      <c r="D128" s="531" t="s">
        <v>408</v>
      </c>
      <c r="E128" s="474"/>
      <c r="F128" s="475">
        <v>32.6</v>
      </c>
      <c r="G128" s="11">
        <v>28.2</v>
      </c>
      <c r="H128" s="225">
        <v>26.7</v>
      </c>
      <c r="I128" s="12">
        <v>1.2</v>
      </c>
      <c r="J128" s="223">
        <v>1</v>
      </c>
      <c r="K128" s="11">
        <v>7.48</v>
      </c>
      <c r="L128" s="367">
        <v>7.46</v>
      </c>
      <c r="M128" s="748">
        <v>30.2</v>
      </c>
      <c r="N128" s="606">
        <v>63.1</v>
      </c>
      <c r="O128" s="489">
        <v>85.2</v>
      </c>
      <c r="P128" s="474">
        <v>28.5</v>
      </c>
      <c r="Q128" s="478">
        <v>183</v>
      </c>
      <c r="R128" s="749">
        <v>0.11</v>
      </c>
      <c r="S128" s="750">
        <v>66</v>
      </c>
      <c r="T128" s="751">
        <v>55</v>
      </c>
      <c r="U128" s="80"/>
      <c r="V128" s="3" t="s">
        <v>197</v>
      </c>
      <c r="W128" s="893" t="s">
        <v>313</v>
      </c>
      <c r="X128" s="11"/>
      <c r="Y128" s="228">
        <v>19</v>
      </c>
    </row>
    <row r="129" spans="1:25" x14ac:dyDescent="0.2">
      <c r="A129" s="1057"/>
      <c r="B129" s="328">
        <v>45496</v>
      </c>
      <c r="C129" s="432" t="str">
        <f t="shared" si="14"/>
        <v>(火)</v>
      </c>
      <c r="D129" s="531" t="s">
        <v>408</v>
      </c>
      <c r="E129" s="474"/>
      <c r="F129" s="475">
        <v>33.299999999999997</v>
      </c>
      <c r="G129" s="11">
        <v>28.7</v>
      </c>
      <c r="H129" s="225">
        <v>27.1</v>
      </c>
      <c r="I129" s="12">
        <v>1.4</v>
      </c>
      <c r="J129" s="223">
        <v>1.2</v>
      </c>
      <c r="K129" s="11">
        <v>7.55</v>
      </c>
      <c r="L129" s="367">
        <v>7.48</v>
      </c>
      <c r="M129" s="748">
        <v>29.3</v>
      </c>
      <c r="N129" s="606">
        <v>63.2</v>
      </c>
      <c r="O129" s="489">
        <v>84.2</v>
      </c>
      <c r="P129" s="474">
        <v>27.2</v>
      </c>
      <c r="Q129" s="478">
        <v>177</v>
      </c>
      <c r="R129" s="749">
        <v>0.1</v>
      </c>
      <c r="S129" s="750"/>
      <c r="T129" s="751"/>
      <c r="U129" s="80"/>
      <c r="V129" s="3" t="s">
        <v>17</v>
      </c>
      <c r="W129" s="893" t="s">
        <v>313</v>
      </c>
      <c r="X129" s="11"/>
      <c r="Y129" s="228">
        <v>22.4</v>
      </c>
    </row>
    <row r="130" spans="1:25" x14ac:dyDescent="0.2">
      <c r="A130" s="1057"/>
      <c r="B130" s="328">
        <v>45497</v>
      </c>
      <c r="C130" s="432" t="str">
        <f t="shared" si="14"/>
        <v>(水)</v>
      </c>
      <c r="D130" s="531" t="s">
        <v>408</v>
      </c>
      <c r="E130" s="474"/>
      <c r="F130" s="475">
        <v>33.9</v>
      </c>
      <c r="G130" s="11">
        <v>28.7</v>
      </c>
      <c r="H130" s="225">
        <v>27.5</v>
      </c>
      <c r="I130" s="12">
        <v>1.5</v>
      </c>
      <c r="J130" s="223">
        <v>1.2</v>
      </c>
      <c r="K130" s="11">
        <v>7.51</v>
      </c>
      <c r="L130" s="367">
        <v>7.51</v>
      </c>
      <c r="M130" s="748">
        <v>29.4</v>
      </c>
      <c r="N130" s="606">
        <v>62.6</v>
      </c>
      <c r="O130" s="489">
        <v>84</v>
      </c>
      <c r="P130" s="474">
        <v>29.2</v>
      </c>
      <c r="Q130" s="478">
        <v>180</v>
      </c>
      <c r="R130" s="749">
        <v>0.09</v>
      </c>
      <c r="S130" s="750"/>
      <c r="T130" s="751"/>
      <c r="U130" s="80"/>
      <c r="V130" s="3" t="s">
        <v>198</v>
      </c>
      <c r="W130" s="893" t="s">
        <v>184</v>
      </c>
      <c r="X130" s="11"/>
      <c r="Y130" s="288">
        <v>7</v>
      </c>
    </row>
    <row r="131" spans="1:25" x14ac:dyDescent="0.2">
      <c r="A131" s="1057"/>
      <c r="B131" s="328">
        <v>45498</v>
      </c>
      <c r="C131" s="432" t="str">
        <f t="shared" si="14"/>
        <v>(木)</v>
      </c>
      <c r="D131" s="531" t="s">
        <v>408</v>
      </c>
      <c r="E131" s="474"/>
      <c r="F131" s="475">
        <v>33.799999999999997</v>
      </c>
      <c r="G131" s="11">
        <v>29</v>
      </c>
      <c r="H131" s="225">
        <v>27.3</v>
      </c>
      <c r="I131" s="12">
        <v>1.1000000000000001</v>
      </c>
      <c r="J131" s="223">
        <v>1</v>
      </c>
      <c r="K131" s="11">
        <v>7.51</v>
      </c>
      <c r="L131" s="367">
        <v>7.52</v>
      </c>
      <c r="M131" s="748">
        <v>29.3</v>
      </c>
      <c r="N131" s="606">
        <v>62.4</v>
      </c>
      <c r="O131" s="489">
        <v>83.2</v>
      </c>
      <c r="P131" s="474">
        <v>27.3</v>
      </c>
      <c r="Q131" s="478">
        <v>189</v>
      </c>
      <c r="R131" s="749">
        <v>0.06</v>
      </c>
      <c r="S131" s="750"/>
      <c r="T131" s="751"/>
      <c r="U131" s="80"/>
      <c r="V131" s="3" t="s">
        <v>199</v>
      </c>
      <c r="W131" s="893" t="s">
        <v>313</v>
      </c>
      <c r="X131" s="114"/>
      <c r="Y131" s="288">
        <v>1</v>
      </c>
    </row>
    <row r="132" spans="1:25" x14ac:dyDescent="0.2">
      <c r="A132" s="1057"/>
      <c r="B132" s="328">
        <v>45499</v>
      </c>
      <c r="C132" s="432" t="str">
        <f t="shared" si="14"/>
        <v>(金)</v>
      </c>
      <c r="D132" s="531" t="s">
        <v>408</v>
      </c>
      <c r="E132" s="474"/>
      <c r="F132" s="475">
        <v>32.5</v>
      </c>
      <c r="G132" s="11">
        <v>29.3</v>
      </c>
      <c r="H132" s="225">
        <v>27.3</v>
      </c>
      <c r="I132" s="12">
        <v>0.9</v>
      </c>
      <c r="J132" s="223">
        <v>0.7</v>
      </c>
      <c r="K132" s="11">
        <v>7.53</v>
      </c>
      <c r="L132" s="367">
        <v>7.56</v>
      </c>
      <c r="M132" s="748">
        <v>28.9</v>
      </c>
      <c r="N132" s="606">
        <v>61.9</v>
      </c>
      <c r="O132" s="489">
        <v>82.2</v>
      </c>
      <c r="P132" s="474">
        <v>28.3</v>
      </c>
      <c r="Q132" s="478">
        <v>212</v>
      </c>
      <c r="R132" s="749">
        <v>0.08</v>
      </c>
      <c r="S132" s="750"/>
      <c r="T132" s="751"/>
      <c r="U132" s="80"/>
      <c r="V132" s="3"/>
      <c r="W132" s="289"/>
      <c r="X132" s="290"/>
      <c r="Y132" s="289"/>
    </row>
    <row r="133" spans="1:25" x14ac:dyDescent="0.2">
      <c r="A133" s="1057"/>
      <c r="B133" s="328">
        <v>45500</v>
      </c>
      <c r="C133" s="432" t="str">
        <f t="shared" si="14"/>
        <v>(土)</v>
      </c>
      <c r="D133" s="531" t="s">
        <v>408</v>
      </c>
      <c r="E133" s="474"/>
      <c r="F133" s="475">
        <v>32.6</v>
      </c>
      <c r="G133" s="11">
        <v>29.6</v>
      </c>
      <c r="H133" s="225">
        <v>27.7</v>
      </c>
      <c r="I133" s="12">
        <v>1.2</v>
      </c>
      <c r="J133" s="223">
        <v>1</v>
      </c>
      <c r="K133" s="11">
        <v>7.56</v>
      </c>
      <c r="L133" s="367">
        <v>7.51</v>
      </c>
      <c r="M133" s="748">
        <v>28.8</v>
      </c>
      <c r="N133" s="606"/>
      <c r="O133" s="489"/>
      <c r="P133" s="474"/>
      <c r="Q133" s="478"/>
      <c r="R133" s="749"/>
      <c r="S133" s="750"/>
      <c r="T133" s="751"/>
      <c r="U133" s="80"/>
      <c r="V133" s="3"/>
      <c r="W133" s="289"/>
      <c r="X133" s="290"/>
      <c r="Y133" s="289"/>
    </row>
    <row r="134" spans="1:25" x14ac:dyDescent="0.2">
      <c r="A134" s="1057"/>
      <c r="B134" s="328">
        <v>45501</v>
      </c>
      <c r="C134" s="432" t="str">
        <f t="shared" si="14"/>
        <v>(日)</v>
      </c>
      <c r="D134" s="531" t="s">
        <v>408</v>
      </c>
      <c r="E134" s="474"/>
      <c r="F134" s="475">
        <v>32.299999999999997</v>
      </c>
      <c r="G134" s="11">
        <v>29.8</v>
      </c>
      <c r="H134" s="225">
        <v>28.2</v>
      </c>
      <c r="I134" s="12">
        <v>1.1000000000000001</v>
      </c>
      <c r="J134" s="223">
        <v>1</v>
      </c>
      <c r="K134" s="11">
        <v>7.56</v>
      </c>
      <c r="L134" s="367">
        <v>7.52</v>
      </c>
      <c r="M134" s="748">
        <v>28.9</v>
      </c>
      <c r="N134" s="606"/>
      <c r="O134" s="489"/>
      <c r="P134" s="474"/>
      <c r="Q134" s="478"/>
      <c r="R134" s="749"/>
      <c r="S134" s="750"/>
      <c r="T134" s="751"/>
      <c r="U134" s="80"/>
      <c r="V134" s="291"/>
      <c r="W134" s="292"/>
      <c r="X134" s="293"/>
      <c r="Y134" s="292"/>
    </row>
    <row r="135" spans="1:25" x14ac:dyDescent="0.2">
      <c r="A135" s="1057"/>
      <c r="B135" s="328">
        <v>45502</v>
      </c>
      <c r="C135" s="432" t="str">
        <f t="shared" si="14"/>
        <v>(月)</v>
      </c>
      <c r="D135" s="531" t="s">
        <v>408</v>
      </c>
      <c r="E135" s="474"/>
      <c r="F135" s="475">
        <v>34.5</v>
      </c>
      <c r="G135" s="11">
        <v>30.2</v>
      </c>
      <c r="H135" s="225">
        <v>28.1</v>
      </c>
      <c r="I135" s="12">
        <v>1.3</v>
      </c>
      <c r="J135" s="223">
        <v>0.9</v>
      </c>
      <c r="K135" s="11">
        <v>7.54</v>
      </c>
      <c r="L135" s="367">
        <v>7.52</v>
      </c>
      <c r="M135" s="748">
        <v>29.1</v>
      </c>
      <c r="N135" s="606">
        <v>61.6</v>
      </c>
      <c r="O135" s="489">
        <v>83.6</v>
      </c>
      <c r="P135" s="474">
        <v>28.7</v>
      </c>
      <c r="Q135" s="478">
        <v>198</v>
      </c>
      <c r="R135" s="749">
        <v>0.09</v>
      </c>
      <c r="S135" s="750"/>
      <c r="T135" s="751"/>
      <c r="U135" s="80"/>
      <c r="V135" s="9" t="s">
        <v>23</v>
      </c>
      <c r="W135" s="1" t="s">
        <v>24</v>
      </c>
      <c r="X135" s="1" t="s">
        <v>24</v>
      </c>
      <c r="Y135" s="333" t="s">
        <v>24</v>
      </c>
    </row>
    <row r="136" spans="1:25" ht="14.25" customHeight="1" x14ac:dyDescent="0.2">
      <c r="A136" s="1057"/>
      <c r="B136" s="328">
        <v>45503</v>
      </c>
      <c r="C136" s="432" t="str">
        <f t="shared" si="14"/>
        <v>(火)</v>
      </c>
      <c r="D136" s="531" t="s">
        <v>408</v>
      </c>
      <c r="E136" s="474"/>
      <c r="F136" s="475">
        <v>34.6</v>
      </c>
      <c r="G136" s="11">
        <v>30.2</v>
      </c>
      <c r="H136" s="225">
        <v>28.2</v>
      </c>
      <c r="I136" s="12">
        <v>1.3</v>
      </c>
      <c r="J136" s="223">
        <v>0.8</v>
      </c>
      <c r="K136" s="11">
        <v>7.59</v>
      </c>
      <c r="L136" s="367">
        <v>7.54</v>
      </c>
      <c r="M136" s="748">
        <v>29</v>
      </c>
      <c r="N136" s="606">
        <v>62</v>
      </c>
      <c r="O136" s="489">
        <v>83</v>
      </c>
      <c r="P136" s="474">
        <v>28.4</v>
      </c>
      <c r="Q136" s="478">
        <v>210</v>
      </c>
      <c r="R136" s="749">
        <v>0.06</v>
      </c>
      <c r="S136" s="750"/>
      <c r="T136" s="751"/>
      <c r="U136" s="80"/>
      <c r="V136" s="1114" t="s">
        <v>446</v>
      </c>
      <c r="W136" s="1124"/>
      <c r="X136" s="1124"/>
      <c r="Y136" s="1125"/>
    </row>
    <row r="137" spans="1:25" x14ac:dyDescent="0.2">
      <c r="A137" s="1057"/>
      <c r="B137" s="328">
        <v>45504</v>
      </c>
      <c r="C137" s="432" t="str">
        <f t="shared" si="14"/>
        <v>(水)</v>
      </c>
      <c r="D137" s="544" t="s">
        <v>408</v>
      </c>
      <c r="E137" s="497"/>
      <c r="F137" s="535">
        <v>31.2</v>
      </c>
      <c r="G137" s="366">
        <v>30.3</v>
      </c>
      <c r="H137" s="300">
        <v>28.3</v>
      </c>
      <c r="I137" s="537">
        <v>1.3</v>
      </c>
      <c r="J137" s="536">
        <v>0.8</v>
      </c>
      <c r="K137" s="366">
        <v>7.58</v>
      </c>
      <c r="L137" s="369">
        <v>7.57</v>
      </c>
      <c r="M137" s="788">
        <v>29.2</v>
      </c>
      <c r="N137" s="659">
        <v>62.1</v>
      </c>
      <c r="O137" s="735">
        <v>83</v>
      </c>
      <c r="P137" s="497">
        <v>27.4</v>
      </c>
      <c r="Q137" s="540">
        <v>234</v>
      </c>
      <c r="R137" s="789">
        <v>0.06</v>
      </c>
      <c r="S137" s="783"/>
      <c r="T137" s="784"/>
      <c r="U137" s="80"/>
      <c r="V137" s="1114"/>
      <c r="W137" s="1124"/>
      <c r="X137" s="1124"/>
      <c r="Y137" s="1125"/>
    </row>
    <row r="138" spans="1:25" s="1" customFormat="1" ht="13.5" customHeight="1" x14ac:dyDescent="0.2">
      <c r="A138" s="1057"/>
      <c r="B138" s="1043" t="s">
        <v>239</v>
      </c>
      <c r="C138" s="1043"/>
      <c r="D138" s="479"/>
      <c r="E138" s="464">
        <f>MAX(E107:E137)</f>
        <v>0</v>
      </c>
      <c r="F138" s="480">
        <f t="shared" ref="F138:S138" si="15">IF(COUNT(F107:F137)=0,"",MAX(F107:F137))</f>
        <v>35.6</v>
      </c>
      <c r="G138" s="10">
        <f t="shared" si="15"/>
        <v>30.3</v>
      </c>
      <c r="H138" s="222">
        <f t="shared" si="15"/>
        <v>28.3</v>
      </c>
      <c r="I138" s="466">
        <f t="shared" si="15"/>
        <v>3.4</v>
      </c>
      <c r="J138" s="467">
        <f t="shared" si="15"/>
        <v>2.7</v>
      </c>
      <c r="K138" s="10">
        <f t="shared" si="15"/>
        <v>7.59</v>
      </c>
      <c r="L138" s="615">
        <f t="shared" si="15"/>
        <v>7.57</v>
      </c>
      <c r="M138" s="744">
        <f t="shared" si="15"/>
        <v>31.5</v>
      </c>
      <c r="N138" s="598">
        <f t="shared" si="15"/>
        <v>64.5</v>
      </c>
      <c r="O138" s="482">
        <f t="shared" si="15"/>
        <v>88.2</v>
      </c>
      <c r="P138" s="464">
        <f t="shared" si="15"/>
        <v>33.1</v>
      </c>
      <c r="Q138" s="484">
        <f t="shared" si="15"/>
        <v>234</v>
      </c>
      <c r="R138" s="757">
        <f t="shared" si="15"/>
        <v>0.36</v>
      </c>
      <c r="S138" s="777">
        <f t="shared" si="15"/>
        <v>66</v>
      </c>
      <c r="T138" s="778">
        <f t="shared" ref="T138" si="16">IF(COUNT(T107:T137)=0,"",MAX(T107:T137))</f>
        <v>55</v>
      </c>
      <c r="U138" s="80"/>
      <c r="V138" s="1114"/>
      <c r="W138" s="1124"/>
      <c r="X138" s="1124"/>
      <c r="Y138" s="1125"/>
    </row>
    <row r="139" spans="1:25" s="1" customFormat="1" ht="13.5" customHeight="1" x14ac:dyDescent="0.2">
      <c r="A139" s="1057"/>
      <c r="B139" s="1044" t="s">
        <v>240</v>
      </c>
      <c r="C139" s="1044"/>
      <c r="D139" s="233"/>
      <c r="E139" s="234"/>
      <c r="F139" s="487">
        <f t="shared" ref="F139:R139" si="17">IF(COUNT(F107:F137)=0,"",MIN(F107:F137))</f>
        <v>23.9</v>
      </c>
      <c r="G139" s="11">
        <f t="shared" si="17"/>
        <v>24.8</v>
      </c>
      <c r="H139" s="223">
        <f t="shared" si="17"/>
        <v>24.1</v>
      </c>
      <c r="I139" s="12">
        <f t="shared" si="17"/>
        <v>0.9</v>
      </c>
      <c r="J139" s="225">
        <f t="shared" si="17"/>
        <v>0.7</v>
      </c>
      <c r="K139" s="11">
        <f t="shared" si="17"/>
        <v>7.43</v>
      </c>
      <c r="L139" s="367">
        <f t="shared" si="17"/>
        <v>7.4</v>
      </c>
      <c r="M139" s="748">
        <f t="shared" si="17"/>
        <v>26.4</v>
      </c>
      <c r="N139" s="606">
        <f t="shared" si="17"/>
        <v>59.1</v>
      </c>
      <c r="O139" s="489">
        <f t="shared" si="17"/>
        <v>78</v>
      </c>
      <c r="P139" s="859">
        <f t="shared" si="17"/>
        <v>25.9</v>
      </c>
      <c r="Q139" s="491">
        <f t="shared" si="17"/>
        <v>154</v>
      </c>
      <c r="R139" s="762">
        <f t="shared" si="17"/>
        <v>0.06</v>
      </c>
      <c r="S139" s="779"/>
      <c r="T139" s="780"/>
      <c r="U139" s="80"/>
      <c r="V139" s="1114"/>
      <c r="W139" s="1124"/>
      <c r="X139" s="1124"/>
      <c r="Y139" s="1125"/>
    </row>
    <row r="140" spans="1:25" s="1" customFormat="1" ht="13.5" customHeight="1" x14ac:dyDescent="0.2">
      <c r="A140" s="1057"/>
      <c r="B140" s="1044" t="s">
        <v>241</v>
      </c>
      <c r="C140" s="1044"/>
      <c r="D140" s="233"/>
      <c r="E140" s="235"/>
      <c r="F140" s="494">
        <f t="shared" ref="F140:R140" si="18">IF(COUNT(F107:F137)=0,"",AVERAGE(F107:F137))</f>
        <v>30.738709677419351</v>
      </c>
      <c r="G140" s="309">
        <f t="shared" si="18"/>
        <v>27.91935483870968</v>
      </c>
      <c r="H140" s="510">
        <f t="shared" si="18"/>
        <v>26.403225806451616</v>
      </c>
      <c r="I140" s="511">
        <f t="shared" si="18"/>
        <v>1.6868709677419351</v>
      </c>
      <c r="J140" s="512">
        <f t="shared" si="18"/>
        <v>1.4309677419354838</v>
      </c>
      <c r="K140" s="309">
        <f t="shared" si="18"/>
        <v>7.5206451612903216</v>
      </c>
      <c r="L140" s="645">
        <f t="shared" si="18"/>
        <v>7.5116129032258057</v>
      </c>
      <c r="M140" s="752">
        <f t="shared" si="18"/>
        <v>29.112903225806448</v>
      </c>
      <c r="N140" s="647">
        <f t="shared" si="18"/>
        <v>62.285714285714285</v>
      </c>
      <c r="O140" s="733">
        <f t="shared" si="18"/>
        <v>83.209090909090932</v>
      </c>
      <c r="P140" s="859">
        <f t="shared" si="18"/>
        <v>28.968181818181812</v>
      </c>
      <c r="Q140" s="521">
        <f t="shared" si="18"/>
        <v>189</v>
      </c>
      <c r="R140" s="785">
        <f t="shared" si="18"/>
        <v>0.14909090909090908</v>
      </c>
      <c r="S140" s="792"/>
      <c r="T140" s="793"/>
      <c r="U140" s="80"/>
      <c r="V140" s="1114"/>
      <c r="W140" s="1124"/>
      <c r="X140" s="1124"/>
      <c r="Y140" s="1125"/>
    </row>
    <row r="141" spans="1:25" s="1" customFormat="1" ht="13.5" customHeight="1" x14ac:dyDescent="0.2">
      <c r="A141" s="1057"/>
      <c r="B141" s="1045" t="s">
        <v>242</v>
      </c>
      <c r="C141" s="1045"/>
      <c r="D141" s="496"/>
      <c r="E141" s="497">
        <f>SUM(E107:E137)</f>
        <v>0</v>
      </c>
      <c r="F141" s="236"/>
      <c r="G141" s="236"/>
      <c r="H141" s="388"/>
      <c r="I141" s="236"/>
      <c r="J141" s="388"/>
      <c r="K141" s="499"/>
      <c r="L141" s="500"/>
      <c r="M141" s="781"/>
      <c r="N141" s="633"/>
      <c r="O141" s="504"/>
      <c r="P141" s="860"/>
      <c r="Q141" s="238"/>
      <c r="R141" s="782"/>
      <c r="S141" s="786">
        <f>SUM(S107:S137)</f>
        <v>66</v>
      </c>
      <c r="T141" s="787">
        <f>SUM(T107:T137)</f>
        <v>55</v>
      </c>
      <c r="U141" s="80"/>
      <c r="V141" s="1126"/>
      <c r="W141" s="1127"/>
      <c r="X141" s="1127"/>
      <c r="Y141" s="1128"/>
    </row>
    <row r="142" spans="1:25" ht="13.5" customHeight="1" x14ac:dyDescent="0.2">
      <c r="A142" s="1102" t="s">
        <v>215</v>
      </c>
      <c r="B142" s="327">
        <v>45505</v>
      </c>
      <c r="C142" s="431" t="str">
        <f>IF(B142="","",IF(WEEKDAY(B142)=1,"(日)",IF(WEEKDAY(B142)=2,"(月)",IF(WEEKDAY(B142)=3,"(火)",IF(WEEKDAY(B142)=4,"(水)",IF(WEEKDAY(B142)=5,"(木)",IF(WEEKDAY(B142)=6,"(金)","(土)")))))))</f>
        <v>(木)</v>
      </c>
      <c r="D142" s="529" t="s">
        <v>400</v>
      </c>
      <c r="E142" s="464"/>
      <c r="F142" s="465">
        <v>33.5</v>
      </c>
      <c r="G142" s="10">
        <v>30.6</v>
      </c>
      <c r="H142" s="467">
        <v>29.1</v>
      </c>
      <c r="I142" s="466">
        <v>1.3</v>
      </c>
      <c r="J142" s="222">
        <v>0.8</v>
      </c>
      <c r="K142" s="10">
        <v>7.64</v>
      </c>
      <c r="L142" s="615">
        <v>7.58</v>
      </c>
      <c r="M142" s="744">
        <v>29.1</v>
      </c>
      <c r="N142" s="598">
        <v>61.2</v>
      </c>
      <c r="O142" s="482">
        <v>83.2</v>
      </c>
      <c r="P142" s="464">
        <v>26.2</v>
      </c>
      <c r="Q142" s="472">
        <v>201</v>
      </c>
      <c r="R142" s="745">
        <v>0.14000000000000001</v>
      </c>
      <c r="S142" s="746"/>
      <c r="T142" s="747"/>
      <c r="U142" s="80"/>
      <c r="V142" s="395" t="s">
        <v>286</v>
      </c>
      <c r="W142" s="396"/>
      <c r="X142" s="397">
        <v>45505</v>
      </c>
      <c r="Y142" s="398"/>
    </row>
    <row r="143" spans="1:25" x14ac:dyDescent="0.2">
      <c r="A143" s="1102"/>
      <c r="B143" s="328">
        <v>45506</v>
      </c>
      <c r="C143" s="432" t="str">
        <f t="shared" ref="C143:C172" si="19">IF(B143="","",IF(WEEKDAY(B143)=1,"(日)",IF(WEEKDAY(B143)=2,"(月)",IF(WEEKDAY(B143)=3,"(火)",IF(WEEKDAY(B143)=4,"(水)",IF(WEEKDAY(B143)=5,"(木)",IF(WEEKDAY(B143)=6,"(金)","(土)")))))))</f>
        <v>(金)</v>
      </c>
      <c r="D143" s="531" t="s">
        <v>410</v>
      </c>
      <c r="E143" s="474"/>
      <c r="F143" s="475">
        <v>27.7</v>
      </c>
      <c r="G143" s="11">
        <v>30</v>
      </c>
      <c r="H143" s="225">
        <v>28.8</v>
      </c>
      <c r="I143" s="12">
        <v>1.6</v>
      </c>
      <c r="J143" s="223">
        <v>1.5</v>
      </c>
      <c r="K143" s="11">
        <v>7.65</v>
      </c>
      <c r="L143" s="367">
        <v>7.67</v>
      </c>
      <c r="M143" s="748">
        <v>28.8</v>
      </c>
      <c r="N143" s="606">
        <v>60.6</v>
      </c>
      <c r="O143" s="489">
        <v>82</v>
      </c>
      <c r="P143" s="474">
        <v>25.8</v>
      </c>
      <c r="Q143" s="478">
        <v>185</v>
      </c>
      <c r="R143" s="749">
        <v>0.13</v>
      </c>
      <c r="S143" s="750"/>
      <c r="T143" s="751"/>
      <c r="U143" s="80"/>
      <c r="V143" s="343" t="s">
        <v>2</v>
      </c>
      <c r="W143" s="344" t="s">
        <v>305</v>
      </c>
      <c r="X143" s="370">
        <v>33.5</v>
      </c>
      <c r="Y143" s="348"/>
    </row>
    <row r="144" spans="1:25" x14ac:dyDescent="0.2">
      <c r="A144" s="1102"/>
      <c r="B144" s="328">
        <v>45507</v>
      </c>
      <c r="C144" s="432" t="str">
        <f t="shared" si="19"/>
        <v>(土)</v>
      </c>
      <c r="D144" s="531" t="s">
        <v>408</v>
      </c>
      <c r="E144" s="474"/>
      <c r="F144" s="475">
        <v>31.2</v>
      </c>
      <c r="G144" s="11">
        <v>30.3</v>
      </c>
      <c r="H144" s="225">
        <v>29.1</v>
      </c>
      <c r="I144" s="12">
        <v>1</v>
      </c>
      <c r="J144" s="223">
        <v>0.8</v>
      </c>
      <c r="K144" s="11">
        <v>7.56</v>
      </c>
      <c r="L144" s="367">
        <v>7.65</v>
      </c>
      <c r="M144" s="748">
        <v>29.3</v>
      </c>
      <c r="N144" s="606"/>
      <c r="O144" s="489"/>
      <c r="P144" s="474"/>
      <c r="Q144" s="478"/>
      <c r="R144" s="749"/>
      <c r="S144" s="750"/>
      <c r="T144" s="751"/>
      <c r="U144" s="80"/>
      <c r="V144" s="4" t="s">
        <v>19</v>
      </c>
      <c r="W144" s="5" t="s">
        <v>20</v>
      </c>
      <c r="X144" s="350" t="s">
        <v>21</v>
      </c>
      <c r="Y144" s="5" t="s">
        <v>22</v>
      </c>
    </row>
    <row r="145" spans="1:25" x14ac:dyDescent="0.2">
      <c r="A145" s="1102"/>
      <c r="B145" s="328">
        <v>45508</v>
      </c>
      <c r="C145" s="432" t="str">
        <f t="shared" si="19"/>
        <v>(日)</v>
      </c>
      <c r="D145" s="531" t="s">
        <v>408</v>
      </c>
      <c r="E145" s="474"/>
      <c r="F145" s="475">
        <v>31.4</v>
      </c>
      <c r="G145" s="11">
        <v>30.4</v>
      </c>
      <c r="H145" s="225">
        <v>28.8</v>
      </c>
      <c r="I145" s="12">
        <v>1.6</v>
      </c>
      <c r="J145" s="223">
        <v>1.2</v>
      </c>
      <c r="K145" s="11">
        <v>7.54</v>
      </c>
      <c r="L145" s="367">
        <v>7.54</v>
      </c>
      <c r="M145" s="748">
        <v>29.4</v>
      </c>
      <c r="N145" s="606"/>
      <c r="O145" s="489"/>
      <c r="P145" s="474"/>
      <c r="Q145" s="478"/>
      <c r="R145" s="749"/>
      <c r="S145" s="750"/>
      <c r="T145" s="751"/>
      <c r="U145" s="80"/>
      <c r="V145" s="2" t="s">
        <v>182</v>
      </c>
      <c r="W145" s="396" t="s">
        <v>11</v>
      </c>
      <c r="X145" s="10">
        <v>30.6</v>
      </c>
      <c r="Y145" s="222">
        <v>29.1</v>
      </c>
    </row>
    <row r="146" spans="1:25" x14ac:dyDescent="0.2">
      <c r="A146" s="1102"/>
      <c r="B146" s="328">
        <v>45509</v>
      </c>
      <c r="C146" s="432" t="str">
        <f t="shared" si="19"/>
        <v>(月)</v>
      </c>
      <c r="D146" s="531" t="s">
        <v>408</v>
      </c>
      <c r="E146" s="474"/>
      <c r="F146" s="475">
        <v>31.7</v>
      </c>
      <c r="G146" s="11">
        <v>30.5</v>
      </c>
      <c r="H146" s="225">
        <v>28.8</v>
      </c>
      <c r="I146" s="12">
        <v>2.2999999999999998</v>
      </c>
      <c r="J146" s="223">
        <v>1.9</v>
      </c>
      <c r="K146" s="11">
        <v>7.59</v>
      </c>
      <c r="L146" s="367">
        <v>7.58</v>
      </c>
      <c r="M146" s="748">
        <v>29.8</v>
      </c>
      <c r="N146" s="606">
        <v>60.6</v>
      </c>
      <c r="O146" s="489">
        <v>84.2</v>
      </c>
      <c r="P146" s="474">
        <v>28.2</v>
      </c>
      <c r="Q146" s="478">
        <v>157</v>
      </c>
      <c r="R146" s="749">
        <v>0.15</v>
      </c>
      <c r="S146" s="750"/>
      <c r="T146" s="751"/>
      <c r="U146" s="80"/>
      <c r="V146" s="3" t="s">
        <v>183</v>
      </c>
      <c r="W146" s="893" t="s">
        <v>184</v>
      </c>
      <c r="X146" s="11">
        <v>1.3</v>
      </c>
      <c r="Y146" s="223">
        <v>0.8</v>
      </c>
    </row>
    <row r="147" spans="1:25" x14ac:dyDescent="0.2">
      <c r="A147" s="1102"/>
      <c r="B147" s="328">
        <v>45510</v>
      </c>
      <c r="C147" s="432" t="str">
        <f t="shared" si="19"/>
        <v>(火)</v>
      </c>
      <c r="D147" s="531" t="s">
        <v>408</v>
      </c>
      <c r="E147" s="474"/>
      <c r="F147" s="475">
        <v>31.9</v>
      </c>
      <c r="G147" s="11">
        <v>30.7</v>
      </c>
      <c r="H147" s="225">
        <v>29.1</v>
      </c>
      <c r="I147" s="12">
        <v>2</v>
      </c>
      <c r="J147" s="223">
        <v>1.8</v>
      </c>
      <c r="K147" s="11">
        <v>7.6</v>
      </c>
      <c r="L147" s="367">
        <v>7.58</v>
      </c>
      <c r="M147" s="748">
        <v>29.4</v>
      </c>
      <c r="N147" s="606">
        <v>61.7</v>
      </c>
      <c r="O147" s="489">
        <v>83.4</v>
      </c>
      <c r="P147" s="474">
        <v>27.8</v>
      </c>
      <c r="Q147" s="478">
        <v>149</v>
      </c>
      <c r="R147" s="749">
        <v>0.17</v>
      </c>
      <c r="S147" s="750"/>
      <c r="T147" s="751"/>
      <c r="U147" s="80"/>
      <c r="V147" s="3" t="s">
        <v>12</v>
      </c>
      <c r="W147" s="893"/>
      <c r="X147" s="11">
        <v>7.64</v>
      </c>
      <c r="Y147" s="223">
        <v>7.58</v>
      </c>
    </row>
    <row r="148" spans="1:25" x14ac:dyDescent="0.2">
      <c r="A148" s="1102"/>
      <c r="B148" s="328">
        <v>45511</v>
      </c>
      <c r="C148" s="432" t="str">
        <f t="shared" si="19"/>
        <v>(水)</v>
      </c>
      <c r="D148" s="531" t="s">
        <v>410</v>
      </c>
      <c r="E148" s="474"/>
      <c r="F148" s="475">
        <v>29.9</v>
      </c>
      <c r="G148" s="11">
        <v>30.6</v>
      </c>
      <c r="H148" s="225">
        <v>29.4</v>
      </c>
      <c r="I148" s="12">
        <v>2</v>
      </c>
      <c r="J148" s="223">
        <v>1.6</v>
      </c>
      <c r="K148" s="11">
        <v>7.67</v>
      </c>
      <c r="L148" s="367">
        <v>7.57</v>
      </c>
      <c r="M148" s="748">
        <v>29.6</v>
      </c>
      <c r="N148" s="606">
        <v>62.1</v>
      </c>
      <c r="O148" s="489">
        <v>83.2</v>
      </c>
      <c r="P148" s="474">
        <v>27.7</v>
      </c>
      <c r="Q148" s="478">
        <v>166</v>
      </c>
      <c r="R148" s="749">
        <v>0.15</v>
      </c>
      <c r="S148" s="750"/>
      <c r="T148" s="751"/>
      <c r="U148" s="80"/>
      <c r="V148" s="3" t="s">
        <v>185</v>
      </c>
      <c r="W148" s="893" t="s">
        <v>13</v>
      </c>
      <c r="X148" s="11"/>
      <c r="Y148" s="223">
        <v>29.1</v>
      </c>
    </row>
    <row r="149" spans="1:25" x14ac:dyDescent="0.2">
      <c r="A149" s="1102"/>
      <c r="B149" s="328">
        <v>45512</v>
      </c>
      <c r="C149" s="432" t="str">
        <f t="shared" si="19"/>
        <v>(木)</v>
      </c>
      <c r="D149" s="531" t="s">
        <v>408</v>
      </c>
      <c r="E149" s="474"/>
      <c r="F149" s="475">
        <v>30.8</v>
      </c>
      <c r="G149" s="11">
        <v>30.8</v>
      </c>
      <c r="H149" s="225">
        <v>29.3</v>
      </c>
      <c r="I149" s="12">
        <v>2</v>
      </c>
      <c r="J149" s="223">
        <v>1.6</v>
      </c>
      <c r="K149" s="11">
        <v>7.67</v>
      </c>
      <c r="L149" s="367">
        <v>7.67</v>
      </c>
      <c r="M149" s="748">
        <v>29.3</v>
      </c>
      <c r="N149" s="606">
        <v>61.8</v>
      </c>
      <c r="O149" s="489">
        <v>83</v>
      </c>
      <c r="P149" s="474">
        <v>30.4</v>
      </c>
      <c r="Q149" s="478">
        <v>185</v>
      </c>
      <c r="R149" s="749">
        <v>0.15</v>
      </c>
      <c r="S149" s="750"/>
      <c r="T149" s="751"/>
      <c r="U149" s="80"/>
      <c r="V149" s="3" t="s">
        <v>186</v>
      </c>
      <c r="W149" s="893" t="s">
        <v>313</v>
      </c>
      <c r="X149" s="114"/>
      <c r="Y149" s="224">
        <v>61.2</v>
      </c>
    </row>
    <row r="150" spans="1:25" x14ac:dyDescent="0.2">
      <c r="A150" s="1102"/>
      <c r="B150" s="328">
        <v>45513</v>
      </c>
      <c r="C150" s="432" t="str">
        <f t="shared" si="19"/>
        <v>(金)</v>
      </c>
      <c r="D150" s="531" t="s">
        <v>408</v>
      </c>
      <c r="E150" s="474"/>
      <c r="F150" s="475">
        <v>30.3</v>
      </c>
      <c r="G150" s="11">
        <v>30.7</v>
      </c>
      <c r="H150" s="225">
        <v>29.2</v>
      </c>
      <c r="I150" s="12">
        <v>2</v>
      </c>
      <c r="J150" s="223">
        <v>1.6</v>
      </c>
      <c r="K150" s="11">
        <v>7.6</v>
      </c>
      <c r="L150" s="367">
        <v>7.59</v>
      </c>
      <c r="M150" s="748">
        <v>30.2</v>
      </c>
      <c r="N150" s="606">
        <v>62.3</v>
      </c>
      <c r="O150" s="489">
        <v>83.2</v>
      </c>
      <c r="P150" s="474">
        <v>29.3</v>
      </c>
      <c r="Q150" s="478">
        <v>184</v>
      </c>
      <c r="R150" s="749">
        <v>0.14000000000000001</v>
      </c>
      <c r="S150" s="750"/>
      <c r="T150" s="751"/>
      <c r="U150" s="80"/>
      <c r="V150" s="3" t="s">
        <v>187</v>
      </c>
      <c r="W150" s="893" t="s">
        <v>313</v>
      </c>
      <c r="X150" s="114"/>
      <c r="Y150" s="224">
        <v>83.2</v>
      </c>
    </row>
    <row r="151" spans="1:25" x14ac:dyDescent="0.2">
      <c r="A151" s="1102"/>
      <c r="B151" s="328">
        <v>45514</v>
      </c>
      <c r="C151" s="432" t="str">
        <f t="shared" si="19"/>
        <v>(土)</v>
      </c>
      <c r="D151" s="531" t="s">
        <v>408</v>
      </c>
      <c r="E151" s="474"/>
      <c r="F151" s="475">
        <v>27.6</v>
      </c>
      <c r="G151" s="11">
        <v>30.6</v>
      </c>
      <c r="H151" s="225">
        <v>29.2</v>
      </c>
      <c r="I151" s="12">
        <v>2.1</v>
      </c>
      <c r="J151" s="223">
        <v>1.8</v>
      </c>
      <c r="K151" s="11">
        <v>7.56</v>
      </c>
      <c r="L151" s="367">
        <v>7.6</v>
      </c>
      <c r="M151" s="748">
        <v>30.5</v>
      </c>
      <c r="N151" s="606"/>
      <c r="O151" s="489"/>
      <c r="P151" s="474"/>
      <c r="Q151" s="478"/>
      <c r="R151" s="749"/>
      <c r="S151" s="750"/>
      <c r="T151" s="751"/>
      <c r="U151" s="80"/>
      <c r="V151" s="3" t="s">
        <v>188</v>
      </c>
      <c r="W151" s="893" t="s">
        <v>313</v>
      </c>
      <c r="X151" s="114"/>
      <c r="Y151" s="224">
        <v>50</v>
      </c>
    </row>
    <row r="152" spans="1:25" x14ac:dyDescent="0.2">
      <c r="A152" s="1102"/>
      <c r="B152" s="328">
        <v>45515</v>
      </c>
      <c r="C152" s="432" t="str">
        <f t="shared" si="19"/>
        <v>(日)</v>
      </c>
      <c r="D152" s="531" t="s">
        <v>408</v>
      </c>
      <c r="E152" s="474"/>
      <c r="F152" s="475">
        <v>32.5</v>
      </c>
      <c r="G152" s="11">
        <v>30.6</v>
      </c>
      <c r="H152" s="225">
        <v>29.4</v>
      </c>
      <c r="I152" s="12">
        <v>2.2000000000000002</v>
      </c>
      <c r="J152" s="223">
        <v>1.8</v>
      </c>
      <c r="K152" s="11">
        <v>7.5</v>
      </c>
      <c r="L152" s="367">
        <v>7.55</v>
      </c>
      <c r="M152" s="748">
        <v>30.5</v>
      </c>
      <c r="N152" s="606"/>
      <c r="O152" s="489"/>
      <c r="P152" s="474"/>
      <c r="Q152" s="478"/>
      <c r="R152" s="749"/>
      <c r="S152" s="750"/>
      <c r="T152" s="751"/>
      <c r="U152" s="80"/>
      <c r="V152" s="3" t="s">
        <v>189</v>
      </c>
      <c r="W152" s="893" t="s">
        <v>313</v>
      </c>
      <c r="X152" s="114"/>
      <c r="Y152" s="224">
        <v>33.200000000000003</v>
      </c>
    </row>
    <row r="153" spans="1:25" x14ac:dyDescent="0.2">
      <c r="A153" s="1102"/>
      <c r="B153" s="328">
        <v>45516</v>
      </c>
      <c r="C153" s="432" t="str">
        <f t="shared" si="19"/>
        <v>(月)</v>
      </c>
      <c r="D153" s="531" t="s">
        <v>408</v>
      </c>
      <c r="E153" s="474"/>
      <c r="F153" s="475">
        <v>33.299999999999997</v>
      </c>
      <c r="G153" s="11">
        <v>30.6</v>
      </c>
      <c r="H153" s="225">
        <v>29.1</v>
      </c>
      <c r="I153" s="12">
        <v>2.4</v>
      </c>
      <c r="J153" s="223">
        <v>2</v>
      </c>
      <c r="K153" s="11">
        <v>7.51</v>
      </c>
      <c r="L153" s="367">
        <v>7.58</v>
      </c>
      <c r="M153" s="748">
        <v>31.9</v>
      </c>
      <c r="N153" s="606"/>
      <c r="O153" s="489"/>
      <c r="P153" s="474"/>
      <c r="Q153" s="478"/>
      <c r="R153" s="749"/>
      <c r="S153" s="750"/>
      <c r="T153" s="751"/>
      <c r="U153" s="80"/>
      <c r="V153" s="3" t="s">
        <v>190</v>
      </c>
      <c r="W153" s="893" t="s">
        <v>313</v>
      </c>
      <c r="X153" s="12"/>
      <c r="Y153" s="225">
        <v>26.2</v>
      </c>
    </row>
    <row r="154" spans="1:25" x14ac:dyDescent="0.2">
      <c r="A154" s="1102"/>
      <c r="B154" s="328">
        <v>45517</v>
      </c>
      <c r="C154" s="432" t="str">
        <f t="shared" si="19"/>
        <v>(火)</v>
      </c>
      <c r="D154" s="531" t="s">
        <v>408</v>
      </c>
      <c r="E154" s="474"/>
      <c r="F154" s="475">
        <v>33.700000000000003</v>
      </c>
      <c r="G154" s="11">
        <v>30.5</v>
      </c>
      <c r="H154" s="225">
        <v>29.3</v>
      </c>
      <c r="I154" s="12">
        <v>2.7</v>
      </c>
      <c r="J154" s="223">
        <v>2.2999999999999998</v>
      </c>
      <c r="K154" s="11">
        <v>7.52</v>
      </c>
      <c r="L154" s="367">
        <v>7.52</v>
      </c>
      <c r="M154" s="748">
        <v>32.4</v>
      </c>
      <c r="N154" s="606">
        <v>65.5</v>
      </c>
      <c r="O154" s="489">
        <v>87.6</v>
      </c>
      <c r="P154" s="474">
        <v>34.200000000000003</v>
      </c>
      <c r="Q154" s="478">
        <v>198</v>
      </c>
      <c r="R154" s="749">
        <v>0.22</v>
      </c>
      <c r="S154" s="750"/>
      <c r="T154" s="751"/>
      <c r="U154" s="80"/>
      <c r="V154" s="3" t="s">
        <v>191</v>
      </c>
      <c r="W154" s="893" t="s">
        <v>313</v>
      </c>
      <c r="X154" s="15"/>
      <c r="Y154" s="226">
        <v>201</v>
      </c>
    </row>
    <row r="155" spans="1:25" x14ac:dyDescent="0.2">
      <c r="A155" s="1102"/>
      <c r="B155" s="328">
        <v>45518</v>
      </c>
      <c r="C155" s="432" t="str">
        <f t="shared" si="19"/>
        <v>(水)</v>
      </c>
      <c r="D155" s="531" t="s">
        <v>408</v>
      </c>
      <c r="E155" s="474"/>
      <c r="F155" s="475">
        <v>34.200000000000003</v>
      </c>
      <c r="G155" s="11">
        <v>30.1</v>
      </c>
      <c r="H155" s="225">
        <v>29.4</v>
      </c>
      <c r="I155" s="12">
        <v>3</v>
      </c>
      <c r="J155" s="223">
        <v>2.2999999999999998</v>
      </c>
      <c r="K155" s="11">
        <v>7.61</v>
      </c>
      <c r="L155" s="367">
        <v>7.59</v>
      </c>
      <c r="M155" s="748">
        <v>31.1</v>
      </c>
      <c r="N155" s="606">
        <v>65.3</v>
      </c>
      <c r="O155" s="489">
        <v>87</v>
      </c>
      <c r="P155" s="474">
        <v>30.9</v>
      </c>
      <c r="Q155" s="478">
        <v>212</v>
      </c>
      <c r="R155" s="749">
        <v>0.2</v>
      </c>
      <c r="S155" s="750">
        <v>377</v>
      </c>
      <c r="T155" s="751">
        <v>402</v>
      </c>
      <c r="U155" s="80"/>
      <c r="V155" s="3" t="s">
        <v>192</v>
      </c>
      <c r="W155" s="893" t="s">
        <v>313</v>
      </c>
      <c r="X155" s="13"/>
      <c r="Y155" s="227">
        <v>0.14000000000000001</v>
      </c>
    </row>
    <row r="156" spans="1:25" x14ac:dyDescent="0.2">
      <c r="A156" s="1102"/>
      <c r="B156" s="328">
        <v>45519</v>
      </c>
      <c r="C156" s="432" t="str">
        <f t="shared" si="19"/>
        <v>(木)</v>
      </c>
      <c r="D156" s="531" t="s">
        <v>408</v>
      </c>
      <c r="E156" s="474"/>
      <c r="F156" s="475">
        <v>32.200000000000003</v>
      </c>
      <c r="G156" s="11">
        <v>30.8</v>
      </c>
      <c r="H156" s="225">
        <v>29.2</v>
      </c>
      <c r="I156" s="12">
        <v>2.6</v>
      </c>
      <c r="J156" s="223">
        <v>1.9</v>
      </c>
      <c r="K156" s="11">
        <v>7.61</v>
      </c>
      <c r="L156" s="367">
        <v>7.6</v>
      </c>
      <c r="M156" s="748">
        <v>31.3</v>
      </c>
      <c r="N156" s="606">
        <v>64.7</v>
      </c>
      <c r="O156" s="489">
        <v>86.4</v>
      </c>
      <c r="P156" s="474">
        <v>29.1</v>
      </c>
      <c r="Q156" s="478">
        <v>208</v>
      </c>
      <c r="R156" s="749">
        <v>0.19</v>
      </c>
      <c r="S156" s="750">
        <v>36</v>
      </c>
      <c r="T156" s="751">
        <v>32</v>
      </c>
      <c r="U156" s="80"/>
      <c r="V156" s="3" t="s">
        <v>14</v>
      </c>
      <c r="W156" s="893" t="s">
        <v>313</v>
      </c>
      <c r="X156" s="11"/>
      <c r="Y156" s="228">
        <v>3.1</v>
      </c>
    </row>
    <row r="157" spans="1:25" x14ac:dyDescent="0.2">
      <c r="A157" s="1102"/>
      <c r="B157" s="328">
        <v>45520</v>
      </c>
      <c r="C157" s="432" t="str">
        <f t="shared" si="19"/>
        <v>(金)</v>
      </c>
      <c r="D157" s="531" t="s">
        <v>407</v>
      </c>
      <c r="E157" s="474"/>
      <c r="F157" s="475">
        <v>26.9</v>
      </c>
      <c r="G157" s="11">
        <v>30.5</v>
      </c>
      <c r="H157" s="225">
        <v>28.4</v>
      </c>
      <c r="I157" s="12">
        <v>2.4</v>
      </c>
      <c r="J157" s="223">
        <v>2.2000000000000002</v>
      </c>
      <c r="K157" s="11">
        <v>7.59</v>
      </c>
      <c r="L157" s="367">
        <v>7.62</v>
      </c>
      <c r="M157" s="748">
        <v>31.1</v>
      </c>
      <c r="N157" s="606">
        <v>64.3</v>
      </c>
      <c r="O157" s="489">
        <v>86.8</v>
      </c>
      <c r="P157" s="474">
        <v>29.1</v>
      </c>
      <c r="Q157" s="478">
        <v>203</v>
      </c>
      <c r="R157" s="749">
        <v>0.22</v>
      </c>
      <c r="S157" s="750"/>
      <c r="T157" s="751"/>
      <c r="U157" s="80"/>
      <c r="V157" s="3" t="s">
        <v>15</v>
      </c>
      <c r="W157" s="893" t="s">
        <v>313</v>
      </c>
      <c r="X157" s="11"/>
      <c r="Y157" s="228">
        <v>1.1000000000000001</v>
      </c>
    </row>
    <row r="158" spans="1:25" x14ac:dyDescent="0.2">
      <c r="A158" s="1102"/>
      <c r="B158" s="328">
        <v>45521</v>
      </c>
      <c r="C158" s="432" t="str">
        <f t="shared" si="19"/>
        <v>(土)</v>
      </c>
      <c r="D158" s="531" t="s">
        <v>408</v>
      </c>
      <c r="E158" s="474"/>
      <c r="F158" s="475">
        <v>34.4</v>
      </c>
      <c r="G158" s="11">
        <v>30.7</v>
      </c>
      <c r="H158" s="225">
        <v>29.3</v>
      </c>
      <c r="I158" s="12">
        <v>1.7</v>
      </c>
      <c r="J158" s="223">
        <v>1.6</v>
      </c>
      <c r="K158" s="11">
        <v>7.6</v>
      </c>
      <c r="L158" s="367">
        <v>7.54</v>
      </c>
      <c r="M158" s="748">
        <v>30.5</v>
      </c>
      <c r="N158" s="606"/>
      <c r="O158" s="489"/>
      <c r="P158" s="474"/>
      <c r="Q158" s="478"/>
      <c r="R158" s="749"/>
      <c r="S158" s="750"/>
      <c r="T158" s="751"/>
      <c r="U158" s="80"/>
      <c r="V158" s="3" t="s">
        <v>193</v>
      </c>
      <c r="W158" s="893" t="s">
        <v>313</v>
      </c>
      <c r="X158" s="11"/>
      <c r="Y158" s="228">
        <v>7</v>
      </c>
    </row>
    <row r="159" spans="1:25" x14ac:dyDescent="0.2">
      <c r="A159" s="1102"/>
      <c r="B159" s="328">
        <v>45522</v>
      </c>
      <c r="C159" s="432" t="str">
        <f t="shared" si="19"/>
        <v>(日)</v>
      </c>
      <c r="D159" s="531" t="s">
        <v>410</v>
      </c>
      <c r="E159" s="474"/>
      <c r="F159" s="475">
        <v>28.6</v>
      </c>
      <c r="G159" s="11">
        <v>30.3</v>
      </c>
      <c r="H159" s="225">
        <v>29.1</v>
      </c>
      <c r="I159" s="12">
        <v>1.9</v>
      </c>
      <c r="J159" s="223">
        <v>1.7</v>
      </c>
      <c r="K159" s="11">
        <v>7.58</v>
      </c>
      <c r="L159" s="367">
        <v>7.61</v>
      </c>
      <c r="M159" s="748">
        <v>30.9</v>
      </c>
      <c r="N159" s="606"/>
      <c r="O159" s="489"/>
      <c r="P159" s="474"/>
      <c r="Q159" s="478"/>
      <c r="R159" s="749"/>
      <c r="S159" s="750"/>
      <c r="T159" s="751"/>
      <c r="U159" s="80"/>
      <c r="V159" s="3" t="s">
        <v>194</v>
      </c>
      <c r="W159" s="893" t="s">
        <v>313</v>
      </c>
      <c r="X159" s="13"/>
      <c r="Y159" s="229">
        <v>2.5999999999999999E-2</v>
      </c>
    </row>
    <row r="160" spans="1:25" x14ac:dyDescent="0.2">
      <c r="A160" s="1102"/>
      <c r="B160" s="328">
        <v>45523</v>
      </c>
      <c r="C160" s="432" t="str">
        <f t="shared" si="19"/>
        <v>(月)</v>
      </c>
      <c r="D160" s="531" t="s">
        <v>408</v>
      </c>
      <c r="E160" s="474"/>
      <c r="F160" s="475">
        <v>32.9</v>
      </c>
      <c r="G160" s="11">
        <v>30</v>
      </c>
      <c r="H160" s="225">
        <v>28.8</v>
      </c>
      <c r="I160" s="12">
        <v>2.7</v>
      </c>
      <c r="J160" s="223">
        <v>2.2000000000000002</v>
      </c>
      <c r="K160" s="11">
        <v>7.52</v>
      </c>
      <c r="L160" s="367">
        <v>7.51</v>
      </c>
      <c r="M160" s="748">
        <v>28.9</v>
      </c>
      <c r="N160" s="606">
        <v>66</v>
      </c>
      <c r="O160" s="489">
        <v>80.2</v>
      </c>
      <c r="P160" s="474">
        <v>27.8</v>
      </c>
      <c r="Q160" s="478">
        <v>197</v>
      </c>
      <c r="R160" s="749">
        <v>0.28000000000000003</v>
      </c>
      <c r="S160" s="750"/>
      <c r="T160" s="751"/>
      <c r="U160" s="80"/>
      <c r="V160" s="3" t="s">
        <v>281</v>
      </c>
      <c r="W160" s="893" t="s">
        <v>313</v>
      </c>
      <c r="X160" s="13"/>
      <c r="Y160" s="229">
        <v>1.54</v>
      </c>
    </row>
    <row r="161" spans="1:25" x14ac:dyDescent="0.2">
      <c r="A161" s="1102"/>
      <c r="B161" s="328">
        <v>45524</v>
      </c>
      <c r="C161" s="432" t="str">
        <f t="shared" si="19"/>
        <v>(火)</v>
      </c>
      <c r="D161" s="531" t="s">
        <v>410</v>
      </c>
      <c r="E161" s="474"/>
      <c r="F161" s="475">
        <v>30.2</v>
      </c>
      <c r="G161" s="11">
        <v>30</v>
      </c>
      <c r="H161" s="225">
        <v>29</v>
      </c>
      <c r="I161" s="12">
        <v>2.6579999999999999</v>
      </c>
      <c r="J161" s="223">
        <v>2.024</v>
      </c>
      <c r="K161" s="11">
        <v>7.47</v>
      </c>
      <c r="L161" s="367">
        <v>7.51</v>
      </c>
      <c r="M161" s="748">
        <v>30.1</v>
      </c>
      <c r="N161" s="606">
        <v>62.8</v>
      </c>
      <c r="O161" s="489">
        <v>83</v>
      </c>
      <c r="P161" s="474">
        <v>28.1</v>
      </c>
      <c r="Q161" s="478">
        <v>175</v>
      </c>
      <c r="R161" s="749">
        <v>0.22</v>
      </c>
      <c r="S161" s="750"/>
      <c r="T161" s="751"/>
      <c r="U161" s="80"/>
      <c r="V161" s="3" t="s">
        <v>195</v>
      </c>
      <c r="W161" s="893" t="s">
        <v>313</v>
      </c>
      <c r="X161" s="13"/>
      <c r="Y161" s="229">
        <v>1.95</v>
      </c>
    </row>
    <row r="162" spans="1:25" x14ac:dyDescent="0.2">
      <c r="A162" s="1102"/>
      <c r="B162" s="328">
        <v>45525</v>
      </c>
      <c r="C162" s="432" t="str">
        <f t="shared" si="19"/>
        <v>(水)</v>
      </c>
      <c r="D162" s="531" t="s">
        <v>408</v>
      </c>
      <c r="E162" s="474"/>
      <c r="F162" s="475">
        <v>30.3</v>
      </c>
      <c r="G162" s="11">
        <v>30.3</v>
      </c>
      <c r="H162" s="225">
        <v>28.9</v>
      </c>
      <c r="I162" s="12">
        <v>2.7</v>
      </c>
      <c r="J162" s="223">
        <v>2.1</v>
      </c>
      <c r="K162" s="11">
        <v>7.58</v>
      </c>
      <c r="L162" s="367">
        <v>7.58</v>
      </c>
      <c r="M162" s="748">
        <v>30.5</v>
      </c>
      <c r="N162" s="606">
        <v>63.3</v>
      </c>
      <c r="O162" s="489">
        <v>84.2</v>
      </c>
      <c r="P162" s="474">
        <v>28.5</v>
      </c>
      <c r="Q162" s="478">
        <v>228</v>
      </c>
      <c r="R162" s="749">
        <v>0.21</v>
      </c>
      <c r="S162" s="750"/>
      <c r="T162" s="751"/>
      <c r="U162" s="80"/>
      <c r="V162" s="3" t="s">
        <v>196</v>
      </c>
      <c r="W162" s="893" t="s">
        <v>313</v>
      </c>
      <c r="X162" s="13"/>
      <c r="Y162" s="229">
        <v>0.123</v>
      </c>
    </row>
    <row r="163" spans="1:25" x14ac:dyDescent="0.2">
      <c r="A163" s="1102"/>
      <c r="B163" s="328">
        <v>45526</v>
      </c>
      <c r="C163" s="432" t="str">
        <f t="shared" si="19"/>
        <v>(木)</v>
      </c>
      <c r="D163" s="531" t="s">
        <v>410</v>
      </c>
      <c r="E163" s="474"/>
      <c r="F163" s="475">
        <v>28.7</v>
      </c>
      <c r="G163" s="11">
        <v>30.2</v>
      </c>
      <c r="H163" s="225">
        <v>28.9</v>
      </c>
      <c r="I163" s="12">
        <v>2.6</v>
      </c>
      <c r="J163" s="223">
        <v>2.1</v>
      </c>
      <c r="K163" s="11">
        <v>7.6</v>
      </c>
      <c r="L163" s="367">
        <v>7.58</v>
      </c>
      <c r="M163" s="748">
        <v>30.7</v>
      </c>
      <c r="N163" s="606">
        <v>64.400000000000006</v>
      </c>
      <c r="O163" s="489">
        <v>85.2</v>
      </c>
      <c r="P163" s="474">
        <v>28.4</v>
      </c>
      <c r="Q163" s="478">
        <v>237</v>
      </c>
      <c r="R163" s="749">
        <v>0.24</v>
      </c>
      <c r="S163" s="750"/>
      <c r="T163" s="751"/>
      <c r="U163" s="80"/>
      <c r="V163" s="3" t="s">
        <v>197</v>
      </c>
      <c r="W163" s="893" t="s">
        <v>313</v>
      </c>
      <c r="X163" s="11"/>
      <c r="Y163" s="228">
        <v>21.1</v>
      </c>
    </row>
    <row r="164" spans="1:25" x14ac:dyDescent="0.2">
      <c r="A164" s="1102"/>
      <c r="B164" s="328">
        <v>45527</v>
      </c>
      <c r="C164" s="432" t="str">
        <f t="shared" si="19"/>
        <v>(金)</v>
      </c>
      <c r="D164" s="531" t="s">
        <v>410</v>
      </c>
      <c r="E164" s="474"/>
      <c r="F164" s="475">
        <v>29.8</v>
      </c>
      <c r="G164" s="11">
        <v>30.3</v>
      </c>
      <c r="H164" s="225">
        <v>29.2</v>
      </c>
      <c r="I164" s="12">
        <v>2.6</v>
      </c>
      <c r="J164" s="223">
        <v>2</v>
      </c>
      <c r="K164" s="11">
        <v>7.59</v>
      </c>
      <c r="L164" s="367">
        <v>7.59</v>
      </c>
      <c r="M164" s="748">
        <v>30.5</v>
      </c>
      <c r="N164" s="606">
        <v>65.099999999999994</v>
      </c>
      <c r="O164" s="489">
        <v>86</v>
      </c>
      <c r="P164" s="474">
        <v>29</v>
      </c>
      <c r="Q164" s="478">
        <v>207</v>
      </c>
      <c r="R164" s="749">
        <v>0.2</v>
      </c>
      <c r="S164" s="750"/>
      <c r="T164" s="751"/>
      <c r="U164" s="80"/>
      <c r="V164" s="3" t="s">
        <v>17</v>
      </c>
      <c r="W164" s="893" t="s">
        <v>313</v>
      </c>
      <c r="X164" s="11"/>
      <c r="Y164" s="228">
        <v>22.9</v>
      </c>
    </row>
    <row r="165" spans="1:25" x14ac:dyDescent="0.2">
      <c r="A165" s="1102"/>
      <c r="B165" s="328">
        <v>45528</v>
      </c>
      <c r="C165" s="432" t="str">
        <f t="shared" si="19"/>
        <v>(土)</v>
      </c>
      <c r="D165" s="531" t="s">
        <v>408</v>
      </c>
      <c r="E165" s="474"/>
      <c r="F165" s="475">
        <v>30.2</v>
      </c>
      <c r="G165" s="11">
        <v>30.2</v>
      </c>
      <c r="H165" s="225">
        <v>28.9</v>
      </c>
      <c r="I165" s="12">
        <v>2.2999999999999998</v>
      </c>
      <c r="J165" s="223">
        <v>1.9</v>
      </c>
      <c r="K165" s="11">
        <v>7.6</v>
      </c>
      <c r="L165" s="367">
        <v>7.62</v>
      </c>
      <c r="M165" s="748">
        <v>30.5</v>
      </c>
      <c r="N165" s="606"/>
      <c r="O165" s="489"/>
      <c r="P165" s="474"/>
      <c r="Q165" s="478"/>
      <c r="R165" s="749"/>
      <c r="S165" s="750"/>
      <c r="T165" s="751"/>
      <c r="U165" s="80"/>
      <c r="V165" s="3" t="s">
        <v>198</v>
      </c>
      <c r="W165" s="893" t="s">
        <v>184</v>
      </c>
      <c r="X165" s="11"/>
      <c r="Y165" s="288">
        <v>6</v>
      </c>
    </row>
    <row r="166" spans="1:25" x14ac:dyDescent="0.2">
      <c r="A166" s="1102"/>
      <c r="B166" s="328">
        <v>45529</v>
      </c>
      <c r="C166" s="432" t="str">
        <f t="shared" si="19"/>
        <v>(日)</v>
      </c>
      <c r="D166" s="531" t="s">
        <v>408</v>
      </c>
      <c r="E166" s="474"/>
      <c r="F166" s="475">
        <v>30.8</v>
      </c>
      <c r="G166" s="11">
        <v>30.1</v>
      </c>
      <c r="H166" s="225">
        <v>28.7</v>
      </c>
      <c r="I166" s="12">
        <v>2.2999999999999998</v>
      </c>
      <c r="J166" s="223">
        <v>1.9</v>
      </c>
      <c r="K166" s="11">
        <v>7.63</v>
      </c>
      <c r="L166" s="367">
        <v>7.66</v>
      </c>
      <c r="M166" s="748">
        <v>30.5</v>
      </c>
      <c r="N166" s="606"/>
      <c r="O166" s="489"/>
      <c r="P166" s="474"/>
      <c r="Q166" s="478"/>
      <c r="R166" s="749"/>
      <c r="S166" s="750"/>
      <c r="T166" s="751"/>
      <c r="U166" s="80"/>
      <c r="V166" s="3" t="s">
        <v>199</v>
      </c>
      <c r="W166" s="893" t="s">
        <v>313</v>
      </c>
      <c r="X166" s="114"/>
      <c r="Y166" s="434">
        <v>2</v>
      </c>
    </row>
    <row r="167" spans="1:25" x14ac:dyDescent="0.2">
      <c r="A167" s="1102"/>
      <c r="B167" s="328">
        <v>45530</v>
      </c>
      <c r="C167" s="432" t="str">
        <f t="shared" si="19"/>
        <v>(月)</v>
      </c>
      <c r="D167" s="531" t="s">
        <v>408</v>
      </c>
      <c r="E167" s="474"/>
      <c r="F167" s="475">
        <v>32.700000000000003</v>
      </c>
      <c r="G167" s="11">
        <v>30.2</v>
      </c>
      <c r="H167" s="225">
        <v>28.7</v>
      </c>
      <c r="I167" s="12">
        <v>2.7</v>
      </c>
      <c r="J167" s="223">
        <v>2.1</v>
      </c>
      <c r="K167" s="11">
        <v>7.66</v>
      </c>
      <c r="L167" s="367">
        <v>7.67</v>
      </c>
      <c r="M167" s="748">
        <v>30.8</v>
      </c>
      <c r="N167" s="606">
        <v>64.400000000000006</v>
      </c>
      <c r="O167" s="489">
        <v>88</v>
      </c>
      <c r="P167" s="474">
        <v>28.1</v>
      </c>
      <c r="Q167" s="478">
        <v>218</v>
      </c>
      <c r="R167" s="749">
        <v>0.19</v>
      </c>
      <c r="S167" s="750"/>
      <c r="T167" s="751"/>
      <c r="U167" s="80"/>
      <c r="V167" s="3"/>
      <c r="W167" s="289"/>
      <c r="X167" s="290"/>
      <c r="Y167" s="289"/>
    </row>
    <row r="168" spans="1:25" x14ac:dyDescent="0.2">
      <c r="A168" s="1102"/>
      <c r="B168" s="328">
        <v>45531</v>
      </c>
      <c r="C168" s="432" t="str">
        <f t="shared" si="19"/>
        <v>(火)</v>
      </c>
      <c r="D168" s="531" t="s">
        <v>410</v>
      </c>
      <c r="E168" s="474"/>
      <c r="F168" s="475">
        <v>30.9</v>
      </c>
      <c r="G168" s="11">
        <v>30.2</v>
      </c>
      <c r="H168" s="225">
        <v>29.1</v>
      </c>
      <c r="I168" s="12">
        <v>2.2999999999999998</v>
      </c>
      <c r="J168" s="223">
        <v>2.1</v>
      </c>
      <c r="K168" s="11">
        <v>7.61</v>
      </c>
      <c r="L168" s="367">
        <v>7.62</v>
      </c>
      <c r="M168" s="748">
        <v>30.7</v>
      </c>
      <c r="N168" s="606">
        <v>65.8</v>
      </c>
      <c r="O168" s="489">
        <v>87.2</v>
      </c>
      <c r="P168" s="474">
        <v>28.7</v>
      </c>
      <c r="Q168" s="478">
        <v>227</v>
      </c>
      <c r="R168" s="749">
        <v>0.25</v>
      </c>
      <c r="S168" s="750"/>
      <c r="T168" s="751"/>
      <c r="U168" s="80"/>
      <c r="V168" s="3"/>
      <c r="W168" s="289"/>
      <c r="X168" s="290"/>
      <c r="Y168" s="289"/>
    </row>
    <row r="169" spans="1:25" x14ac:dyDescent="0.2">
      <c r="A169" s="1102"/>
      <c r="B169" s="328">
        <v>45532</v>
      </c>
      <c r="C169" s="432" t="str">
        <f t="shared" si="19"/>
        <v>(水)</v>
      </c>
      <c r="D169" s="531" t="s">
        <v>410</v>
      </c>
      <c r="E169" s="474"/>
      <c r="F169" s="475">
        <v>27.3</v>
      </c>
      <c r="G169" s="11">
        <v>30.1</v>
      </c>
      <c r="H169" s="225">
        <v>28.8</v>
      </c>
      <c r="I169" s="12">
        <v>2.2999999999999998</v>
      </c>
      <c r="J169" s="223">
        <v>2.2000000000000002</v>
      </c>
      <c r="K169" s="11">
        <v>7.66</v>
      </c>
      <c r="L169" s="367">
        <v>7.69</v>
      </c>
      <c r="M169" s="748">
        <v>31.1</v>
      </c>
      <c r="N169" s="606">
        <v>66</v>
      </c>
      <c r="O169" s="489">
        <v>85.8</v>
      </c>
      <c r="P169" s="474">
        <v>28.3</v>
      </c>
      <c r="Q169" s="478">
        <v>208</v>
      </c>
      <c r="R169" s="749">
        <v>0.2</v>
      </c>
      <c r="S169" s="750"/>
      <c r="T169" s="751"/>
      <c r="U169" s="80"/>
      <c r="V169" s="291"/>
      <c r="W169" s="292"/>
      <c r="X169" s="293"/>
      <c r="Y169" s="292"/>
    </row>
    <row r="170" spans="1:25" x14ac:dyDescent="0.2">
      <c r="A170" s="1102"/>
      <c r="B170" s="328">
        <v>45533</v>
      </c>
      <c r="C170" s="432" t="str">
        <f t="shared" si="19"/>
        <v>(木)</v>
      </c>
      <c r="D170" s="531" t="s">
        <v>410</v>
      </c>
      <c r="E170" s="474"/>
      <c r="F170" s="475">
        <v>29</v>
      </c>
      <c r="G170" s="11">
        <v>30</v>
      </c>
      <c r="H170" s="225">
        <v>29.1</v>
      </c>
      <c r="I170" s="12">
        <v>2.2999999999999998</v>
      </c>
      <c r="J170" s="223">
        <v>2.1</v>
      </c>
      <c r="K170" s="11">
        <v>7.65</v>
      </c>
      <c r="L170" s="367">
        <v>7.65</v>
      </c>
      <c r="M170" s="748">
        <v>30.7</v>
      </c>
      <c r="N170" s="606">
        <v>65.3</v>
      </c>
      <c r="O170" s="489">
        <v>87</v>
      </c>
      <c r="P170" s="474">
        <v>27.7</v>
      </c>
      <c r="Q170" s="478">
        <v>218</v>
      </c>
      <c r="R170" s="749">
        <v>0.19</v>
      </c>
      <c r="S170" s="750"/>
      <c r="T170" s="751"/>
      <c r="U170" s="80"/>
      <c r="V170" s="9" t="s">
        <v>23</v>
      </c>
      <c r="W170" s="1" t="s">
        <v>24</v>
      </c>
      <c r="X170" s="1" t="s">
        <v>24</v>
      </c>
      <c r="Y170" s="333" t="s">
        <v>24</v>
      </c>
    </row>
    <row r="171" spans="1:25" ht="13.5" customHeight="1" x14ac:dyDescent="0.2">
      <c r="A171" s="1102"/>
      <c r="B171" s="328">
        <v>45534</v>
      </c>
      <c r="C171" s="432" t="str">
        <f t="shared" si="19"/>
        <v>(金)</v>
      </c>
      <c r="D171" s="531" t="s">
        <v>407</v>
      </c>
      <c r="E171" s="474"/>
      <c r="F171" s="475">
        <v>25.5</v>
      </c>
      <c r="G171" s="11">
        <v>28.8</v>
      </c>
      <c r="H171" s="225">
        <v>29</v>
      </c>
      <c r="I171" s="12">
        <v>2.5</v>
      </c>
      <c r="J171" s="223">
        <v>2.2000000000000002</v>
      </c>
      <c r="K171" s="11">
        <v>7.76</v>
      </c>
      <c r="L171" s="367">
        <v>7.72</v>
      </c>
      <c r="M171" s="748">
        <v>30.3</v>
      </c>
      <c r="N171" s="606">
        <v>65.400000000000006</v>
      </c>
      <c r="O171" s="489">
        <v>85.2</v>
      </c>
      <c r="P171" s="474">
        <v>25.9</v>
      </c>
      <c r="Q171" s="478">
        <v>243</v>
      </c>
      <c r="R171" s="749">
        <v>0.2</v>
      </c>
      <c r="S171" s="750"/>
      <c r="T171" s="751"/>
      <c r="U171" s="80"/>
      <c r="V171" s="1114" t="s">
        <v>456</v>
      </c>
      <c r="W171" s="1115"/>
      <c r="X171" s="1115"/>
      <c r="Y171" s="1116"/>
    </row>
    <row r="172" spans="1:25" x14ac:dyDescent="0.2">
      <c r="A172" s="1102"/>
      <c r="B172" s="328">
        <v>45535</v>
      </c>
      <c r="C172" s="432" t="str">
        <f t="shared" si="19"/>
        <v>(土)</v>
      </c>
      <c r="D172" s="544" t="s">
        <v>407</v>
      </c>
      <c r="E172" s="497"/>
      <c r="F172" s="535">
        <v>26.6</v>
      </c>
      <c r="G172" s="366">
        <v>29.7</v>
      </c>
      <c r="H172" s="300">
        <v>28.8</v>
      </c>
      <c r="I172" s="537">
        <v>2</v>
      </c>
      <c r="J172" s="536">
        <v>1.8</v>
      </c>
      <c r="K172" s="366">
        <v>7.6</v>
      </c>
      <c r="L172" s="369">
        <v>7.57</v>
      </c>
      <c r="M172" s="788">
        <v>29.7</v>
      </c>
      <c r="N172" s="659"/>
      <c r="O172" s="735"/>
      <c r="P172" s="497"/>
      <c r="Q172" s="540"/>
      <c r="R172" s="789"/>
      <c r="S172" s="783"/>
      <c r="T172" s="784"/>
      <c r="U172" s="80"/>
      <c r="V172" s="1117"/>
      <c r="W172" s="1115"/>
      <c r="X172" s="1115"/>
      <c r="Y172" s="1116"/>
    </row>
    <row r="173" spans="1:25" s="1" customFormat="1" ht="13.5" customHeight="1" x14ac:dyDescent="0.2">
      <c r="A173" s="1102"/>
      <c r="B173" s="1043" t="s">
        <v>239</v>
      </c>
      <c r="C173" s="1043"/>
      <c r="D173" s="479"/>
      <c r="E173" s="464">
        <f>MAX(E142:E172)</f>
        <v>0</v>
      </c>
      <c r="F173" s="480">
        <f t="shared" ref="F173:S173" si="20">IF(COUNT(F142:F172)=0,"",MAX(F142:F172))</f>
        <v>34.4</v>
      </c>
      <c r="G173" s="10">
        <f t="shared" si="20"/>
        <v>30.8</v>
      </c>
      <c r="H173" s="222">
        <f t="shared" si="20"/>
        <v>29.4</v>
      </c>
      <c r="I173" s="466">
        <f t="shared" si="20"/>
        <v>3</v>
      </c>
      <c r="J173" s="467">
        <f t="shared" si="20"/>
        <v>2.2999999999999998</v>
      </c>
      <c r="K173" s="10">
        <f t="shared" si="20"/>
        <v>7.76</v>
      </c>
      <c r="L173" s="615">
        <f t="shared" si="20"/>
        <v>7.72</v>
      </c>
      <c r="M173" s="744">
        <f t="shared" si="20"/>
        <v>32.4</v>
      </c>
      <c r="N173" s="598">
        <f t="shared" si="20"/>
        <v>66</v>
      </c>
      <c r="O173" s="482">
        <f t="shared" si="20"/>
        <v>88</v>
      </c>
      <c r="P173" s="464">
        <f t="shared" si="20"/>
        <v>34.200000000000003</v>
      </c>
      <c r="Q173" s="484">
        <f t="shared" si="20"/>
        <v>243</v>
      </c>
      <c r="R173" s="757">
        <f t="shared" si="20"/>
        <v>0.28000000000000003</v>
      </c>
      <c r="S173" s="777">
        <f t="shared" si="20"/>
        <v>377</v>
      </c>
      <c r="T173" s="778">
        <f t="shared" ref="T173" si="21">IF(COUNT(T142:T172)=0,"",MAX(T142:T172))</f>
        <v>402</v>
      </c>
      <c r="U173" s="80"/>
      <c r="V173" s="1117"/>
      <c r="W173" s="1115"/>
      <c r="X173" s="1115"/>
      <c r="Y173" s="1116"/>
    </row>
    <row r="174" spans="1:25" s="1" customFormat="1" ht="13.5" customHeight="1" x14ac:dyDescent="0.2">
      <c r="A174" s="1102"/>
      <c r="B174" s="1044" t="s">
        <v>240</v>
      </c>
      <c r="C174" s="1044"/>
      <c r="D174" s="233"/>
      <c r="E174" s="234"/>
      <c r="F174" s="487">
        <f t="shared" ref="F174:R174" si="22">IF(COUNT(F142:F172)=0,"",MIN(F142:F172))</f>
        <v>25.5</v>
      </c>
      <c r="G174" s="11">
        <f t="shared" si="22"/>
        <v>28.8</v>
      </c>
      <c r="H174" s="223">
        <f t="shared" si="22"/>
        <v>28.4</v>
      </c>
      <c r="I174" s="12">
        <f t="shared" si="22"/>
        <v>1</v>
      </c>
      <c r="J174" s="225">
        <f t="shared" si="22"/>
        <v>0.8</v>
      </c>
      <c r="K174" s="11">
        <f t="shared" si="22"/>
        <v>7.47</v>
      </c>
      <c r="L174" s="367">
        <f t="shared" si="22"/>
        <v>7.51</v>
      </c>
      <c r="M174" s="748">
        <f t="shared" si="22"/>
        <v>28.8</v>
      </c>
      <c r="N174" s="606">
        <f t="shared" si="22"/>
        <v>60.6</v>
      </c>
      <c r="O174" s="489">
        <f t="shared" si="22"/>
        <v>80.2</v>
      </c>
      <c r="P174" s="859">
        <f t="shared" si="22"/>
        <v>25.8</v>
      </c>
      <c r="Q174" s="491">
        <f t="shared" si="22"/>
        <v>149</v>
      </c>
      <c r="R174" s="762">
        <f t="shared" si="22"/>
        <v>0.13</v>
      </c>
      <c r="S174" s="779"/>
      <c r="T174" s="780"/>
      <c r="U174" s="80"/>
      <c r="V174" s="1117"/>
      <c r="W174" s="1115"/>
      <c r="X174" s="1115"/>
      <c r="Y174" s="1116"/>
    </row>
    <row r="175" spans="1:25" s="1" customFormat="1" ht="13.5" customHeight="1" x14ac:dyDescent="0.2">
      <c r="A175" s="1102"/>
      <c r="B175" s="1044" t="s">
        <v>241</v>
      </c>
      <c r="C175" s="1044"/>
      <c r="D175" s="233"/>
      <c r="E175" s="235"/>
      <c r="F175" s="494">
        <f t="shared" ref="F175:R175" si="23">IF(COUNT(F142:F172)=0,"",AVERAGE(F142:F172))</f>
        <v>30.538709677419355</v>
      </c>
      <c r="G175" s="309">
        <f t="shared" si="23"/>
        <v>30.303225806451618</v>
      </c>
      <c r="H175" s="510">
        <f t="shared" si="23"/>
        <v>29.029032258064515</v>
      </c>
      <c r="I175" s="511">
        <f t="shared" si="23"/>
        <v>2.2180000000000004</v>
      </c>
      <c r="J175" s="512">
        <f t="shared" si="23"/>
        <v>1.8427096774193552</v>
      </c>
      <c r="K175" s="309">
        <f t="shared" si="23"/>
        <v>7.5977419354838718</v>
      </c>
      <c r="L175" s="645">
        <f t="shared" si="23"/>
        <v>7.6003225806451606</v>
      </c>
      <c r="M175" s="752">
        <f t="shared" si="23"/>
        <v>30.325806451612909</v>
      </c>
      <c r="N175" s="647">
        <f t="shared" si="23"/>
        <v>63.74285714285714</v>
      </c>
      <c r="O175" s="733">
        <f t="shared" si="23"/>
        <v>84.847619047619048</v>
      </c>
      <c r="P175" s="859">
        <f t="shared" si="23"/>
        <v>28.533333333333335</v>
      </c>
      <c r="Q175" s="521">
        <f t="shared" si="23"/>
        <v>200.28571428571428</v>
      </c>
      <c r="R175" s="785">
        <f t="shared" si="23"/>
        <v>0.19238095238095243</v>
      </c>
      <c r="S175" s="792"/>
      <c r="T175" s="793"/>
      <c r="U175" s="80"/>
      <c r="V175" s="1117"/>
      <c r="W175" s="1115"/>
      <c r="X175" s="1115"/>
      <c r="Y175" s="1116"/>
    </row>
    <row r="176" spans="1:25" s="1" customFormat="1" ht="13.5" customHeight="1" x14ac:dyDescent="0.2">
      <c r="A176" s="1102"/>
      <c r="B176" s="1045" t="s">
        <v>242</v>
      </c>
      <c r="C176" s="1045"/>
      <c r="D176" s="496"/>
      <c r="E176" s="497">
        <f>SUM(E142:E172)</f>
        <v>0</v>
      </c>
      <c r="F176" s="236"/>
      <c r="G176" s="236"/>
      <c r="H176" s="388"/>
      <c r="I176" s="236"/>
      <c r="J176" s="388"/>
      <c r="K176" s="499"/>
      <c r="L176" s="500"/>
      <c r="M176" s="781"/>
      <c r="N176" s="633"/>
      <c r="O176" s="504"/>
      <c r="P176" s="860"/>
      <c r="Q176" s="238"/>
      <c r="R176" s="782"/>
      <c r="S176" s="786">
        <f>SUM(S142:S172)</f>
        <v>413</v>
      </c>
      <c r="T176" s="787">
        <f>SUM(T142:T172)</f>
        <v>434</v>
      </c>
      <c r="U176" s="80"/>
      <c r="V176" s="1118"/>
      <c r="W176" s="1119"/>
      <c r="X176" s="1119"/>
      <c r="Y176" s="1120"/>
    </row>
    <row r="177" spans="1:25" ht="13.5" customHeight="1" x14ac:dyDescent="0.2">
      <c r="A177" s="1106" t="s">
        <v>216</v>
      </c>
      <c r="B177" s="327">
        <v>45536</v>
      </c>
      <c r="C177" s="431" t="str">
        <f>IF(B177="","",IF(WEEKDAY(B177)=1,"(日)",IF(WEEKDAY(B177)=2,"(月)",IF(WEEKDAY(B177)=3,"(火)",IF(WEEKDAY(B177)=4,"(水)",IF(WEEKDAY(B177)=5,"(木)",IF(WEEKDAY(B177)=6,"(金)","(土)")))))))</f>
        <v>(日)</v>
      </c>
      <c r="D177" s="529" t="s">
        <v>410</v>
      </c>
      <c r="E177" s="464"/>
      <c r="F177" s="465">
        <v>29.6</v>
      </c>
      <c r="G177" s="10">
        <v>29.3</v>
      </c>
      <c r="H177" s="467">
        <v>28.4</v>
      </c>
      <c r="I177" s="466">
        <v>2.2999999999999998</v>
      </c>
      <c r="J177" s="222">
        <v>2.1</v>
      </c>
      <c r="K177" s="10">
        <v>7.53</v>
      </c>
      <c r="L177" s="615">
        <v>7.49</v>
      </c>
      <c r="M177" s="744">
        <v>29.4</v>
      </c>
      <c r="N177" s="598"/>
      <c r="O177" s="482"/>
      <c r="P177" s="464"/>
      <c r="Q177" s="472"/>
      <c r="R177" s="745"/>
      <c r="S177" s="746"/>
      <c r="T177" s="747"/>
      <c r="U177" s="80"/>
      <c r="V177" s="338" t="s">
        <v>286</v>
      </c>
      <c r="W177" s="354"/>
      <c r="X177" s="397">
        <v>45540</v>
      </c>
      <c r="Y177" s="349"/>
    </row>
    <row r="178" spans="1:25" x14ac:dyDescent="0.2">
      <c r="A178" s="1107"/>
      <c r="B178" s="328">
        <v>45537</v>
      </c>
      <c r="C178" s="432" t="str">
        <f t="shared" ref="C178:C206" si="24">IF(B178="","",IF(WEEKDAY(B178)=1,"(日)",IF(WEEKDAY(B178)=2,"(月)",IF(WEEKDAY(B178)=3,"(火)",IF(WEEKDAY(B178)=4,"(水)",IF(WEEKDAY(B178)=5,"(木)",IF(WEEKDAY(B178)=6,"(金)","(土)")))))))</f>
        <v>(月)</v>
      </c>
      <c r="D178" s="531" t="s">
        <v>408</v>
      </c>
      <c r="E178" s="474"/>
      <c r="F178" s="475">
        <v>31.4</v>
      </c>
      <c r="G178" s="11">
        <v>29.5</v>
      </c>
      <c r="H178" s="225">
        <v>28.3</v>
      </c>
      <c r="I178" s="12">
        <v>1.9</v>
      </c>
      <c r="J178" s="223">
        <v>1.5</v>
      </c>
      <c r="K178" s="11">
        <v>7.57</v>
      </c>
      <c r="L178" s="367">
        <v>7.55</v>
      </c>
      <c r="M178" s="748">
        <v>29.2</v>
      </c>
      <c r="N178" s="606">
        <v>62.8</v>
      </c>
      <c r="O178" s="489">
        <v>82.8</v>
      </c>
      <c r="P178" s="474">
        <v>28.1</v>
      </c>
      <c r="Q178" s="478">
        <v>231</v>
      </c>
      <c r="R178" s="749">
        <v>0.28999999999999998</v>
      </c>
      <c r="S178" s="750"/>
      <c r="T178" s="751"/>
      <c r="U178" s="80"/>
      <c r="V178" s="343" t="s">
        <v>2</v>
      </c>
      <c r="W178" s="344" t="s">
        <v>305</v>
      </c>
      <c r="X178" s="355">
        <v>30.2</v>
      </c>
      <c r="Y178" s="348"/>
    </row>
    <row r="179" spans="1:25" x14ac:dyDescent="0.2">
      <c r="A179" s="1107"/>
      <c r="B179" s="328">
        <v>45538</v>
      </c>
      <c r="C179" s="432" t="str">
        <f t="shared" si="24"/>
        <v>(火)</v>
      </c>
      <c r="D179" s="531" t="s">
        <v>407</v>
      </c>
      <c r="E179" s="474"/>
      <c r="F179" s="475">
        <v>22.8</v>
      </c>
      <c r="G179" s="11">
        <v>29.4</v>
      </c>
      <c r="H179" s="225">
        <v>28.1</v>
      </c>
      <c r="I179" s="12">
        <v>2</v>
      </c>
      <c r="J179" s="223">
        <v>2</v>
      </c>
      <c r="K179" s="11">
        <v>7.47</v>
      </c>
      <c r="L179" s="367">
        <v>7.4</v>
      </c>
      <c r="M179" s="748">
        <v>27.2</v>
      </c>
      <c r="N179" s="606">
        <v>60.1</v>
      </c>
      <c r="O179" s="489">
        <v>77.400000000000006</v>
      </c>
      <c r="P179" s="474">
        <v>24.4</v>
      </c>
      <c r="Q179" s="478">
        <v>227</v>
      </c>
      <c r="R179" s="749">
        <v>0.18</v>
      </c>
      <c r="S179" s="750"/>
      <c r="T179" s="751"/>
      <c r="U179" s="80"/>
      <c r="V179" s="4" t="s">
        <v>19</v>
      </c>
      <c r="W179" s="5" t="s">
        <v>20</v>
      </c>
      <c r="X179" s="350" t="s">
        <v>21</v>
      </c>
      <c r="Y179" s="5" t="s">
        <v>22</v>
      </c>
    </row>
    <row r="180" spans="1:25" x14ac:dyDescent="0.2">
      <c r="A180" s="1107"/>
      <c r="B180" s="328">
        <v>45539</v>
      </c>
      <c r="C180" s="432" t="str">
        <f t="shared" si="24"/>
        <v>(水)</v>
      </c>
      <c r="D180" s="531" t="s">
        <v>400</v>
      </c>
      <c r="E180" s="474"/>
      <c r="F180" s="475">
        <v>25</v>
      </c>
      <c r="G180" s="11">
        <v>29.4</v>
      </c>
      <c r="H180" s="225">
        <v>28</v>
      </c>
      <c r="I180" s="12">
        <v>1.8</v>
      </c>
      <c r="J180" s="223">
        <v>1.8</v>
      </c>
      <c r="K180" s="11">
        <v>7.47</v>
      </c>
      <c r="L180" s="367">
        <v>7.46</v>
      </c>
      <c r="M180" s="748">
        <v>28.6</v>
      </c>
      <c r="N180" s="606">
        <v>61.5</v>
      </c>
      <c r="O180" s="489">
        <v>79.599999999999994</v>
      </c>
      <c r="P180" s="474">
        <v>24.4</v>
      </c>
      <c r="Q180" s="478">
        <v>219</v>
      </c>
      <c r="R180" s="749">
        <v>0.18</v>
      </c>
      <c r="S180" s="750">
        <v>58</v>
      </c>
      <c r="T180" s="751">
        <v>57</v>
      </c>
      <c r="U180" s="80"/>
      <c r="V180" s="2" t="s">
        <v>182</v>
      </c>
      <c r="W180" s="396" t="s">
        <v>11</v>
      </c>
      <c r="X180" s="10">
        <v>29.6</v>
      </c>
      <c r="Y180" s="222">
        <v>28.1</v>
      </c>
    </row>
    <row r="181" spans="1:25" x14ac:dyDescent="0.2">
      <c r="A181" s="1107"/>
      <c r="B181" s="328">
        <v>45540</v>
      </c>
      <c r="C181" s="432" t="str">
        <f t="shared" si="24"/>
        <v>(木)</v>
      </c>
      <c r="D181" s="531" t="s">
        <v>400</v>
      </c>
      <c r="E181" s="474"/>
      <c r="F181" s="475">
        <v>30.2</v>
      </c>
      <c r="G181" s="11">
        <v>29.6</v>
      </c>
      <c r="H181" s="225">
        <v>28.1</v>
      </c>
      <c r="I181" s="12">
        <v>2</v>
      </c>
      <c r="J181" s="223">
        <v>1.9</v>
      </c>
      <c r="K181" s="11">
        <v>7.56</v>
      </c>
      <c r="L181" s="367">
        <v>7.53</v>
      </c>
      <c r="M181" s="748">
        <v>28.4</v>
      </c>
      <c r="N181" s="606">
        <v>61.7</v>
      </c>
      <c r="O181" s="489">
        <v>80.2</v>
      </c>
      <c r="P181" s="474">
        <v>24.9</v>
      </c>
      <c r="Q181" s="478">
        <v>182</v>
      </c>
      <c r="R181" s="749">
        <v>0.16</v>
      </c>
      <c r="S181" s="750">
        <v>59</v>
      </c>
      <c r="T181" s="751"/>
      <c r="U181" s="80"/>
      <c r="V181" s="3" t="s">
        <v>183</v>
      </c>
      <c r="W181" s="893" t="s">
        <v>184</v>
      </c>
      <c r="X181" s="11">
        <v>2</v>
      </c>
      <c r="Y181" s="223">
        <v>1.9</v>
      </c>
    </row>
    <row r="182" spans="1:25" x14ac:dyDescent="0.2">
      <c r="A182" s="1107"/>
      <c r="B182" s="328">
        <v>45541</v>
      </c>
      <c r="C182" s="432" t="str">
        <f t="shared" si="24"/>
        <v>(金)</v>
      </c>
      <c r="D182" s="531" t="s">
        <v>408</v>
      </c>
      <c r="E182" s="474"/>
      <c r="F182" s="475">
        <v>28.7</v>
      </c>
      <c r="G182" s="11">
        <v>27.5</v>
      </c>
      <c r="H182" s="225">
        <v>28.8</v>
      </c>
      <c r="I182" s="12">
        <v>2.1</v>
      </c>
      <c r="J182" s="223">
        <v>2</v>
      </c>
      <c r="K182" s="11">
        <v>7.52</v>
      </c>
      <c r="L182" s="367">
        <v>7.52</v>
      </c>
      <c r="M182" s="748">
        <v>28</v>
      </c>
      <c r="N182" s="606">
        <v>61</v>
      </c>
      <c r="O182" s="489">
        <v>79.8</v>
      </c>
      <c r="P182" s="474">
        <v>24.4</v>
      </c>
      <c r="Q182" s="478">
        <v>183</v>
      </c>
      <c r="R182" s="749">
        <v>0.2</v>
      </c>
      <c r="S182" s="750"/>
      <c r="T182" s="751"/>
      <c r="U182" s="80"/>
      <c r="V182" s="3" t="s">
        <v>12</v>
      </c>
      <c r="W182" s="893"/>
      <c r="X182" s="11">
        <v>7.56</v>
      </c>
      <c r="Y182" s="223">
        <v>7.53</v>
      </c>
    </row>
    <row r="183" spans="1:25" x14ac:dyDescent="0.2">
      <c r="A183" s="1107"/>
      <c r="B183" s="328">
        <v>45542</v>
      </c>
      <c r="C183" s="432" t="str">
        <f t="shared" si="24"/>
        <v>(土)</v>
      </c>
      <c r="D183" s="531" t="s">
        <v>408</v>
      </c>
      <c r="E183" s="474"/>
      <c r="F183" s="475">
        <v>31.8</v>
      </c>
      <c r="G183" s="11">
        <v>28.8</v>
      </c>
      <c r="H183" s="225">
        <v>27.2</v>
      </c>
      <c r="I183" s="12">
        <v>2</v>
      </c>
      <c r="J183" s="223">
        <v>1.9</v>
      </c>
      <c r="K183" s="11">
        <v>7.5</v>
      </c>
      <c r="L183" s="367">
        <v>7.5</v>
      </c>
      <c r="M183" s="748">
        <v>28.8</v>
      </c>
      <c r="N183" s="606"/>
      <c r="O183" s="489"/>
      <c r="P183" s="474"/>
      <c r="Q183" s="478"/>
      <c r="R183" s="749"/>
      <c r="S183" s="750"/>
      <c r="T183" s="751"/>
      <c r="U183" s="80"/>
      <c r="V183" s="3" t="s">
        <v>185</v>
      </c>
      <c r="W183" s="893" t="s">
        <v>13</v>
      </c>
      <c r="X183" s="11"/>
      <c r="Y183" s="223">
        <v>28.4</v>
      </c>
    </row>
    <row r="184" spans="1:25" x14ac:dyDescent="0.2">
      <c r="A184" s="1107"/>
      <c r="B184" s="328">
        <v>45543</v>
      </c>
      <c r="C184" s="432" t="str">
        <f t="shared" si="24"/>
        <v>(日)</v>
      </c>
      <c r="D184" s="531" t="s">
        <v>408</v>
      </c>
      <c r="E184" s="474"/>
      <c r="F184" s="475">
        <v>31.5</v>
      </c>
      <c r="G184" s="11">
        <v>29.1</v>
      </c>
      <c r="H184" s="225">
        <v>27.4</v>
      </c>
      <c r="I184" s="12">
        <v>1.8</v>
      </c>
      <c r="J184" s="223">
        <v>1.7</v>
      </c>
      <c r="K184" s="11">
        <v>7.53</v>
      </c>
      <c r="L184" s="367">
        <v>7.52</v>
      </c>
      <c r="M184" s="748">
        <v>29.3</v>
      </c>
      <c r="N184" s="606"/>
      <c r="O184" s="489"/>
      <c r="P184" s="474"/>
      <c r="Q184" s="478"/>
      <c r="R184" s="749"/>
      <c r="S184" s="750"/>
      <c r="T184" s="751"/>
      <c r="U184" s="80"/>
      <c r="V184" s="3" t="s">
        <v>186</v>
      </c>
      <c r="W184" s="893" t="s">
        <v>313</v>
      </c>
      <c r="X184" s="114"/>
      <c r="Y184" s="224">
        <v>61.7</v>
      </c>
    </row>
    <row r="185" spans="1:25" x14ac:dyDescent="0.2">
      <c r="A185" s="1107"/>
      <c r="B185" s="328">
        <v>45544</v>
      </c>
      <c r="C185" s="432" t="str">
        <f t="shared" si="24"/>
        <v>(月)</v>
      </c>
      <c r="D185" s="531" t="s">
        <v>410</v>
      </c>
      <c r="E185" s="474"/>
      <c r="F185" s="475">
        <v>30.8</v>
      </c>
      <c r="G185" s="11">
        <v>29.2</v>
      </c>
      <c r="H185" s="225">
        <v>27.6</v>
      </c>
      <c r="I185" s="12">
        <v>2.2000000000000002</v>
      </c>
      <c r="J185" s="223">
        <v>2.1</v>
      </c>
      <c r="K185" s="11">
        <v>7.6</v>
      </c>
      <c r="L185" s="367">
        <v>7.6</v>
      </c>
      <c r="M185" s="748">
        <v>29.6</v>
      </c>
      <c r="N185" s="606">
        <v>66.3</v>
      </c>
      <c r="O185" s="489">
        <v>86.2</v>
      </c>
      <c r="P185" s="474">
        <v>25.9</v>
      </c>
      <c r="Q185" s="478">
        <v>208</v>
      </c>
      <c r="R185" s="749">
        <v>0.26</v>
      </c>
      <c r="S185" s="750"/>
      <c r="T185" s="751"/>
      <c r="U185" s="80"/>
      <c r="V185" s="3" t="s">
        <v>187</v>
      </c>
      <c r="W185" s="893" t="s">
        <v>313</v>
      </c>
      <c r="X185" s="114"/>
      <c r="Y185" s="224">
        <v>80.2</v>
      </c>
    </row>
    <row r="186" spans="1:25" x14ac:dyDescent="0.2">
      <c r="A186" s="1107"/>
      <c r="B186" s="328">
        <v>45545</v>
      </c>
      <c r="C186" s="432" t="str">
        <f t="shared" si="24"/>
        <v>(火)</v>
      </c>
      <c r="D186" s="531" t="s">
        <v>408</v>
      </c>
      <c r="E186" s="474"/>
      <c r="F186" s="475">
        <v>30.5</v>
      </c>
      <c r="G186" s="11">
        <v>29.2</v>
      </c>
      <c r="H186" s="225">
        <v>27.6</v>
      </c>
      <c r="I186" s="12">
        <v>1.8129999999999999</v>
      </c>
      <c r="J186" s="223">
        <v>1.8</v>
      </c>
      <c r="K186" s="11">
        <v>7.54</v>
      </c>
      <c r="L186" s="367">
        <v>7.57</v>
      </c>
      <c r="M186" s="748">
        <v>30</v>
      </c>
      <c r="N186" s="606">
        <v>66.900000000000006</v>
      </c>
      <c r="O186" s="489">
        <v>87.4</v>
      </c>
      <c r="P186" s="474">
        <v>27.4</v>
      </c>
      <c r="Q186" s="478">
        <v>221</v>
      </c>
      <c r="R186" s="749">
        <v>0.19</v>
      </c>
      <c r="S186" s="750"/>
      <c r="T186" s="751"/>
      <c r="U186" s="80"/>
      <c r="V186" s="3" t="s">
        <v>188</v>
      </c>
      <c r="W186" s="893" t="s">
        <v>313</v>
      </c>
      <c r="X186" s="114"/>
      <c r="Y186" s="224">
        <v>47.4</v>
      </c>
    </row>
    <row r="187" spans="1:25" x14ac:dyDescent="0.2">
      <c r="A187" s="1107"/>
      <c r="B187" s="328">
        <v>45546</v>
      </c>
      <c r="C187" s="432" t="str">
        <f t="shared" si="24"/>
        <v>(水)</v>
      </c>
      <c r="D187" s="531" t="s">
        <v>408</v>
      </c>
      <c r="E187" s="474"/>
      <c r="F187" s="475">
        <v>31.7</v>
      </c>
      <c r="G187" s="11">
        <v>29.4</v>
      </c>
      <c r="H187" s="225">
        <v>28.1</v>
      </c>
      <c r="I187" s="12">
        <v>1.9</v>
      </c>
      <c r="J187" s="223">
        <v>1.8</v>
      </c>
      <c r="K187" s="11">
        <v>7.56</v>
      </c>
      <c r="L187" s="367">
        <v>7.55</v>
      </c>
      <c r="M187" s="748">
        <v>29.7</v>
      </c>
      <c r="N187" s="606">
        <v>65.8</v>
      </c>
      <c r="O187" s="489">
        <v>86</v>
      </c>
      <c r="P187" s="474">
        <v>24.5</v>
      </c>
      <c r="Q187" s="478">
        <v>237</v>
      </c>
      <c r="R187" s="749">
        <v>0.2</v>
      </c>
      <c r="S187" s="750"/>
      <c r="T187" s="751"/>
      <c r="U187" s="80"/>
      <c r="V187" s="3" t="s">
        <v>189</v>
      </c>
      <c r="W187" s="893" t="s">
        <v>313</v>
      </c>
      <c r="X187" s="114"/>
      <c r="Y187" s="224">
        <v>32.799999999999997</v>
      </c>
    </row>
    <row r="188" spans="1:25" x14ac:dyDescent="0.2">
      <c r="A188" s="1107"/>
      <c r="B188" s="328">
        <v>45547</v>
      </c>
      <c r="C188" s="432" t="str">
        <f t="shared" si="24"/>
        <v>(木)</v>
      </c>
      <c r="D188" s="531" t="s">
        <v>408</v>
      </c>
      <c r="E188" s="474"/>
      <c r="F188" s="475">
        <v>31.4</v>
      </c>
      <c r="G188" s="11">
        <v>29.6</v>
      </c>
      <c r="H188" s="225">
        <v>28</v>
      </c>
      <c r="I188" s="12">
        <v>1.8</v>
      </c>
      <c r="J188" s="223">
        <v>1.6</v>
      </c>
      <c r="K188" s="11">
        <v>7.59</v>
      </c>
      <c r="L188" s="367">
        <v>7.56</v>
      </c>
      <c r="M188" s="748">
        <v>30</v>
      </c>
      <c r="N188" s="606">
        <v>64.7</v>
      </c>
      <c r="O188" s="489">
        <v>86</v>
      </c>
      <c r="P188" s="474">
        <v>27.1</v>
      </c>
      <c r="Q188" s="478">
        <v>218</v>
      </c>
      <c r="R188" s="749">
        <v>0.19</v>
      </c>
      <c r="S188" s="750"/>
      <c r="T188" s="751"/>
      <c r="U188" s="80"/>
      <c r="V188" s="3" t="s">
        <v>190</v>
      </c>
      <c r="W188" s="893" t="s">
        <v>313</v>
      </c>
      <c r="X188" s="12"/>
      <c r="Y188" s="225">
        <v>24.9</v>
      </c>
    </row>
    <row r="189" spans="1:25" x14ac:dyDescent="0.2">
      <c r="A189" s="1107"/>
      <c r="B189" s="328">
        <v>45548</v>
      </c>
      <c r="C189" s="432" t="str">
        <f t="shared" si="24"/>
        <v>(金)</v>
      </c>
      <c r="D189" s="531" t="s">
        <v>408</v>
      </c>
      <c r="E189" s="474"/>
      <c r="F189" s="475">
        <v>31.4</v>
      </c>
      <c r="G189" s="11">
        <v>29.7</v>
      </c>
      <c r="H189" s="225">
        <v>28.1</v>
      </c>
      <c r="I189" s="12">
        <v>1.9</v>
      </c>
      <c r="J189" s="223">
        <v>1.6</v>
      </c>
      <c r="K189" s="11">
        <v>7.63</v>
      </c>
      <c r="L189" s="367">
        <v>7.59</v>
      </c>
      <c r="M189" s="748">
        <v>30.1</v>
      </c>
      <c r="N189" s="606">
        <v>63.9</v>
      </c>
      <c r="O189" s="489">
        <v>85.8</v>
      </c>
      <c r="P189" s="474">
        <v>25.7</v>
      </c>
      <c r="Q189" s="478">
        <v>195</v>
      </c>
      <c r="R189" s="749">
        <v>0.24</v>
      </c>
      <c r="S189" s="750"/>
      <c r="T189" s="751"/>
      <c r="U189" s="80"/>
      <c r="V189" s="3" t="s">
        <v>191</v>
      </c>
      <c r="W189" s="893" t="s">
        <v>313</v>
      </c>
      <c r="X189" s="15"/>
      <c r="Y189" s="226">
        <v>182</v>
      </c>
    </row>
    <row r="190" spans="1:25" x14ac:dyDescent="0.2">
      <c r="A190" s="1107"/>
      <c r="B190" s="328">
        <v>45549</v>
      </c>
      <c r="C190" s="432" t="str">
        <f t="shared" si="24"/>
        <v>(土)</v>
      </c>
      <c r="D190" s="531" t="s">
        <v>408</v>
      </c>
      <c r="E190" s="474"/>
      <c r="F190" s="475">
        <v>32.1</v>
      </c>
      <c r="G190" s="11">
        <v>29.8</v>
      </c>
      <c r="H190" s="225">
        <v>28.3</v>
      </c>
      <c r="I190" s="12">
        <v>2</v>
      </c>
      <c r="J190" s="223">
        <v>1.8</v>
      </c>
      <c r="K190" s="11">
        <v>7.55</v>
      </c>
      <c r="L190" s="367">
        <v>7.57</v>
      </c>
      <c r="M190" s="748">
        <v>29.5</v>
      </c>
      <c r="N190" s="606"/>
      <c r="O190" s="489"/>
      <c r="P190" s="474"/>
      <c r="Q190" s="478"/>
      <c r="R190" s="749"/>
      <c r="S190" s="750"/>
      <c r="T190" s="751"/>
      <c r="U190" s="80"/>
      <c r="V190" s="3" t="s">
        <v>192</v>
      </c>
      <c r="W190" s="893" t="s">
        <v>313</v>
      </c>
      <c r="X190" s="13"/>
      <c r="Y190" s="227">
        <v>0.16</v>
      </c>
    </row>
    <row r="191" spans="1:25" x14ac:dyDescent="0.2">
      <c r="A191" s="1107"/>
      <c r="B191" s="328">
        <v>45550</v>
      </c>
      <c r="C191" s="432" t="str">
        <f t="shared" si="24"/>
        <v>(日)</v>
      </c>
      <c r="D191" s="531" t="s">
        <v>408</v>
      </c>
      <c r="E191" s="474"/>
      <c r="F191" s="475">
        <v>31.3</v>
      </c>
      <c r="G191" s="11">
        <v>29.7</v>
      </c>
      <c r="H191" s="225">
        <v>28.1</v>
      </c>
      <c r="I191" s="12">
        <v>1.6</v>
      </c>
      <c r="J191" s="223">
        <v>1.3</v>
      </c>
      <c r="K191" s="11">
        <v>7.58</v>
      </c>
      <c r="L191" s="367">
        <v>7.6</v>
      </c>
      <c r="M191" s="748">
        <v>29.6</v>
      </c>
      <c r="N191" s="606"/>
      <c r="O191" s="489"/>
      <c r="P191" s="474"/>
      <c r="Q191" s="478"/>
      <c r="R191" s="749"/>
      <c r="S191" s="750"/>
      <c r="T191" s="751"/>
      <c r="U191" s="80"/>
      <c r="V191" s="3" t="s">
        <v>14</v>
      </c>
      <c r="W191" s="893" t="s">
        <v>313</v>
      </c>
      <c r="X191" s="11"/>
      <c r="Y191" s="228">
        <v>3.1</v>
      </c>
    </row>
    <row r="192" spans="1:25" x14ac:dyDescent="0.2">
      <c r="A192" s="1107"/>
      <c r="B192" s="328">
        <v>45551</v>
      </c>
      <c r="C192" s="432" t="str">
        <f t="shared" si="24"/>
        <v>(月)</v>
      </c>
      <c r="D192" s="531" t="s">
        <v>407</v>
      </c>
      <c r="E192" s="474"/>
      <c r="F192" s="475">
        <v>26.3</v>
      </c>
      <c r="G192" s="11">
        <v>29.6</v>
      </c>
      <c r="H192" s="225">
        <v>28.1</v>
      </c>
      <c r="I192" s="12">
        <v>1.5</v>
      </c>
      <c r="J192" s="223">
        <v>1.1000000000000001</v>
      </c>
      <c r="K192" s="11">
        <v>7.61</v>
      </c>
      <c r="L192" s="367">
        <v>7.58</v>
      </c>
      <c r="M192" s="748">
        <v>29.6</v>
      </c>
      <c r="N192" s="606"/>
      <c r="O192" s="489"/>
      <c r="P192" s="474"/>
      <c r="Q192" s="478"/>
      <c r="R192" s="749"/>
      <c r="S192" s="750"/>
      <c r="T192" s="751"/>
      <c r="U192" s="80"/>
      <c r="V192" s="3" t="s">
        <v>15</v>
      </c>
      <c r="W192" s="893" t="s">
        <v>313</v>
      </c>
      <c r="X192" s="11"/>
      <c r="Y192" s="228">
        <v>0.5</v>
      </c>
    </row>
    <row r="193" spans="1:25" x14ac:dyDescent="0.2">
      <c r="A193" s="1107"/>
      <c r="B193" s="328">
        <v>45552</v>
      </c>
      <c r="C193" s="432" t="str">
        <f t="shared" si="24"/>
        <v>(火)</v>
      </c>
      <c r="D193" s="531" t="s">
        <v>408</v>
      </c>
      <c r="E193" s="474"/>
      <c r="F193" s="475">
        <v>27.3</v>
      </c>
      <c r="G193" s="11">
        <v>28.8</v>
      </c>
      <c r="H193" s="225">
        <v>27.9</v>
      </c>
      <c r="I193" s="12">
        <v>1.9</v>
      </c>
      <c r="J193" s="223">
        <v>1.5</v>
      </c>
      <c r="K193" s="11">
        <v>7.66</v>
      </c>
      <c r="L193" s="367">
        <v>7.6</v>
      </c>
      <c r="M193" s="748">
        <v>30</v>
      </c>
      <c r="N193" s="606">
        <v>65.2</v>
      </c>
      <c r="O193" s="489">
        <v>86</v>
      </c>
      <c r="P193" s="474">
        <v>25.4</v>
      </c>
      <c r="Q193" s="478">
        <v>198</v>
      </c>
      <c r="R193" s="749">
        <v>0.21</v>
      </c>
      <c r="S193" s="750"/>
      <c r="T193" s="751"/>
      <c r="U193" s="80"/>
      <c r="V193" s="3" t="s">
        <v>193</v>
      </c>
      <c r="W193" s="893" t="s">
        <v>313</v>
      </c>
      <c r="X193" s="11"/>
      <c r="Y193" s="228">
        <v>7.2</v>
      </c>
    </row>
    <row r="194" spans="1:25" x14ac:dyDescent="0.2">
      <c r="A194" s="1107"/>
      <c r="B194" s="328">
        <v>45553</v>
      </c>
      <c r="C194" s="432" t="str">
        <f t="shared" si="24"/>
        <v>(水)</v>
      </c>
      <c r="D194" s="531" t="s">
        <v>408</v>
      </c>
      <c r="E194" s="474"/>
      <c r="F194" s="475">
        <v>32.1</v>
      </c>
      <c r="G194" s="11">
        <v>29.5</v>
      </c>
      <c r="H194" s="225">
        <v>27.7</v>
      </c>
      <c r="I194" s="12">
        <v>2.2999999999999998</v>
      </c>
      <c r="J194" s="223">
        <v>1.6</v>
      </c>
      <c r="K194" s="11">
        <v>7.66</v>
      </c>
      <c r="L194" s="367">
        <v>7.65</v>
      </c>
      <c r="M194" s="748">
        <v>29.7</v>
      </c>
      <c r="N194" s="606">
        <v>65</v>
      </c>
      <c r="O194" s="489">
        <v>86.2</v>
      </c>
      <c r="P194" s="474">
        <v>23.9</v>
      </c>
      <c r="Q194" s="478">
        <v>200</v>
      </c>
      <c r="R194" s="749">
        <v>0.24</v>
      </c>
      <c r="S194" s="750"/>
      <c r="T194" s="751"/>
      <c r="U194" s="80"/>
      <c r="V194" s="3" t="s">
        <v>194</v>
      </c>
      <c r="W194" s="893" t="s">
        <v>313</v>
      </c>
      <c r="X194" s="13"/>
      <c r="Y194" s="229">
        <v>2.1999999999999999E-2</v>
      </c>
    </row>
    <row r="195" spans="1:25" x14ac:dyDescent="0.2">
      <c r="A195" s="1107"/>
      <c r="B195" s="328">
        <v>45554</v>
      </c>
      <c r="C195" s="432" t="str">
        <f t="shared" si="24"/>
        <v>(木)</v>
      </c>
      <c r="D195" s="531" t="s">
        <v>410</v>
      </c>
      <c r="E195" s="474"/>
      <c r="F195" s="475">
        <v>27.9</v>
      </c>
      <c r="G195" s="11">
        <v>29.3</v>
      </c>
      <c r="H195" s="225">
        <v>27.8</v>
      </c>
      <c r="I195" s="12">
        <v>2.6</v>
      </c>
      <c r="J195" s="223">
        <v>1.9</v>
      </c>
      <c r="K195" s="11">
        <v>7.6</v>
      </c>
      <c r="L195" s="367">
        <v>7.58</v>
      </c>
      <c r="M195" s="748">
        <v>29.7</v>
      </c>
      <c r="N195" s="606">
        <v>65.5</v>
      </c>
      <c r="O195" s="489">
        <v>86.2</v>
      </c>
      <c r="P195" s="474">
        <v>22.8</v>
      </c>
      <c r="Q195" s="478">
        <v>202</v>
      </c>
      <c r="R195" s="749">
        <v>0.19</v>
      </c>
      <c r="S195" s="750"/>
      <c r="T195" s="751"/>
      <c r="U195" s="80"/>
      <c r="V195" s="3" t="s">
        <v>281</v>
      </c>
      <c r="W195" s="893" t="s">
        <v>313</v>
      </c>
      <c r="X195" s="13"/>
      <c r="Y195" s="229">
        <v>1.63</v>
      </c>
    </row>
    <row r="196" spans="1:25" x14ac:dyDescent="0.2">
      <c r="A196" s="1107"/>
      <c r="B196" s="328">
        <v>45555</v>
      </c>
      <c r="C196" s="432" t="str">
        <f t="shared" si="24"/>
        <v>(金)</v>
      </c>
      <c r="D196" s="531" t="s">
        <v>408</v>
      </c>
      <c r="E196" s="474"/>
      <c r="F196" s="475">
        <v>30.8</v>
      </c>
      <c r="G196" s="11">
        <v>29.3</v>
      </c>
      <c r="H196" s="225">
        <v>28.3</v>
      </c>
      <c r="I196" s="12">
        <v>2.419</v>
      </c>
      <c r="J196" s="223">
        <v>2.2309999999999999</v>
      </c>
      <c r="K196" s="11">
        <v>7.67</v>
      </c>
      <c r="L196" s="367">
        <v>7.58</v>
      </c>
      <c r="M196" s="748">
        <v>29.4</v>
      </c>
      <c r="N196" s="606">
        <v>65.5</v>
      </c>
      <c r="O196" s="489">
        <v>86.2</v>
      </c>
      <c r="P196" s="474">
        <v>26.7</v>
      </c>
      <c r="Q196" s="478">
        <v>168</v>
      </c>
      <c r="R196" s="749">
        <v>0.22</v>
      </c>
      <c r="S196" s="750"/>
      <c r="T196" s="751"/>
      <c r="U196" s="80"/>
      <c r="V196" s="3" t="s">
        <v>195</v>
      </c>
      <c r="W196" s="893" t="s">
        <v>313</v>
      </c>
      <c r="X196" s="13"/>
      <c r="Y196" s="229">
        <v>2.11</v>
      </c>
    </row>
    <row r="197" spans="1:25" x14ac:dyDescent="0.2">
      <c r="A197" s="1107"/>
      <c r="B197" s="328">
        <v>45556</v>
      </c>
      <c r="C197" s="432" t="str">
        <f t="shared" si="24"/>
        <v>(土)</v>
      </c>
      <c r="D197" s="531" t="s">
        <v>410</v>
      </c>
      <c r="E197" s="474"/>
      <c r="F197" s="475">
        <v>30.4</v>
      </c>
      <c r="G197" s="11">
        <v>29.4</v>
      </c>
      <c r="H197" s="225">
        <v>28.2</v>
      </c>
      <c r="I197" s="12">
        <v>2.7</v>
      </c>
      <c r="J197" s="223">
        <v>2</v>
      </c>
      <c r="K197" s="11">
        <v>7.59</v>
      </c>
      <c r="L197" s="367">
        <v>7.6</v>
      </c>
      <c r="M197" s="748">
        <v>28.6</v>
      </c>
      <c r="N197" s="606"/>
      <c r="O197" s="489"/>
      <c r="P197" s="474"/>
      <c r="Q197" s="478"/>
      <c r="R197" s="749"/>
      <c r="S197" s="750"/>
      <c r="T197" s="751"/>
      <c r="U197" s="80"/>
      <c r="V197" s="3" t="s">
        <v>196</v>
      </c>
      <c r="W197" s="893" t="s">
        <v>313</v>
      </c>
      <c r="X197" s="13"/>
      <c r="Y197" s="229">
        <v>0.14199999999999999</v>
      </c>
    </row>
    <row r="198" spans="1:25" x14ac:dyDescent="0.2">
      <c r="A198" s="1107"/>
      <c r="B198" s="328">
        <v>45557</v>
      </c>
      <c r="C198" s="432" t="str">
        <f t="shared" si="24"/>
        <v>(日)</v>
      </c>
      <c r="D198" s="531" t="s">
        <v>410</v>
      </c>
      <c r="E198" s="474"/>
      <c r="F198" s="475">
        <v>27</v>
      </c>
      <c r="G198" s="11">
        <v>29.6</v>
      </c>
      <c r="H198" s="225">
        <v>28.2</v>
      </c>
      <c r="I198" s="12">
        <v>2.2999999999999998</v>
      </c>
      <c r="J198" s="223">
        <v>1.7</v>
      </c>
      <c r="K198" s="11">
        <v>7.61</v>
      </c>
      <c r="L198" s="367">
        <v>7.59</v>
      </c>
      <c r="M198" s="748">
        <v>29.3</v>
      </c>
      <c r="N198" s="606"/>
      <c r="O198" s="489"/>
      <c r="P198" s="474"/>
      <c r="Q198" s="478"/>
      <c r="R198" s="749"/>
      <c r="S198" s="750"/>
      <c r="T198" s="751"/>
      <c r="U198" s="80"/>
      <c r="V198" s="3" t="s">
        <v>197</v>
      </c>
      <c r="W198" s="893" t="s">
        <v>313</v>
      </c>
      <c r="X198" s="11"/>
      <c r="Y198" s="228">
        <v>19.7</v>
      </c>
    </row>
    <row r="199" spans="1:25" x14ac:dyDescent="0.2">
      <c r="A199" s="1107"/>
      <c r="B199" s="328">
        <v>45558</v>
      </c>
      <c r="C199" s="432" t="str">
        <f t="shared" si="24"/>
        <v>(月)</v>
      </c>
      <c r="D199" s="531" t="s">
        <v>410</v>
      </c>
      <c r="E199" s="474"/>
      <c r="F199" s="475">
        <v>21.6</v>
      </c>
      <c r="G199" s="11">
        <v>29.1</v>
      </c>
      <c r="H199" s="225">
        <v>28</v>
      </c>
      <c r="I199" s="12">
        <v>2.1</v>
      </c>
      <c r="J199" s="223">
        <v>1.6</v>
      </c>
      <c r="K199" s="11">
        <v>7.64</v>
      </c>
      <c r="L199" s="367">
        <v>7.65</v>
      </c>
      <c r="M199" s="748">
        <v>29.2</v>
      </c>
      <c r="N199" s="606"/>
      <c r="O199" s="489"/>
      <c r="P199" s="474"/>
      <c r="Q199" s="478"/>
      <c r="R199" s="749"/>
      <c r="S199" s="750"/>
      <c r="T199" s="751"/>
      <c r="U199" s="80"/>
      <c r="V199" s="3" t="s">
        <v>17</v>
      </c>
      <c r="W199" s="893" t="s">
        <v>313</v>
      </c>
      <c r="X199" s="11"/>
      <c r="Y199" s="228">
        <v>25</v>
      </c>
    </row>
    <row r="200" spans="1:25" x14ac:dyDescent="0.2">
      <c r="A200" s="1107"/>
      <c r="B200" s="328">
        <v>45559</v>
      </c>
      <c r="C200" s="432" t="str">
        <f t="shared" si="24"/>
        <v>(火)</v>
      </c>
      <c r="D200" s="531" t="s">
        <v>408</v>
      </c>
      <c r="E200" s="474"/>
      <c r="F200" s="475">
        <v>22.6</v>
      </c>
      <c r="G200" s="11">
        <v>28.8</v>
      </c>
      <c r="H200" s="225">
        <v>27.2</v>
      </c>
      <c r="I200" s="12">
        <v>2.4</v>
      </c>
      <c r="J200" s="223">
        <v>1.8</v>
      </c>
      <c r="K200" s="11">
        <v>7.7</v>
      </c>
      <c r="L200" s="367">
        <v>7.66</v>
      </c>
      <c r="M200" s="748">
        <v>29.6</v>
      </c>
      <c r="N200" s="606">
        <v>64.900000000000006</v>
      </c>
      <c r="O200" s="489">
        <v>87</v>
      </c>
      <c r="P200" s="474">
        <v>22.5</v>
      </c>
      <c r="Q200" s="478">
        <v>151</v>
      </c>
      <c r="R200" s="749">
        <v>0.21</v>
      </c>
      <c r="S200" s="750"/>
      <c r="T200" s="751"/>
      <c r="U200" s="80"/>
      <c r="V200" s="3" t="s">
        <v>198</v>
      </c>
      <c r="W200" s="893" t="s">
        <v>184</v>
      </c>
      <c r="X200" s="11"/>
      <c r="Y200" s="288">
        <v>7</v>
      </c>
    </row>
    <row r="201" spans="1:25" x14ac:dyDescent="0.2">
      <c r="A201" s="1107"/>
      <c r="B201" s="328">
        <v>45560</v>
      </c>
      <c r="C201" s="432" t="str">
        <f t="shared" si="24"/>
        <v>(水)</v>
      </c>
      <c r="D201" s="531" t="s">
        <v>410</v>
      </c>
      <c r="E201" s="474"/>
      <c r="F201" s="475">
        <v>20.9</v>
      </c>
      <c r="G201" s="11">
        <v>28.3</v>
      </c>
      <c r="H201" s="225">
        <v>26.7</v>
      </c>
      <c r="I201" s="12">
        <v>1.7</v>
      </c>
      <c r="J201" s="223">
        <v>1</v>
      </c>
      <c r="K201" s="11">
        <v>7.69</v>
      </c>
      <c r="L201" s="367">
        <v>7.69</v>
      </c>
      <c r="M201" s="748">
        <v>29.5</v>
      </c>
      <c r="N201" s="606">
        <v>64.5</v>
      </c>
      <c r="O201" s="489">
        <v>85.4</v>
      </c>
      <c r="P201" s="474">
        <v>23</v>
      </c>
      <c r="Q201" s="478">
        <v>135</v>
      </c>
      <c r="R201" s="749">
        <v>0.17</v>
      </c>
      <c r="S201" s="750"/>
      <c r="T201" s="751"/>
      <c r="U201" s="80"/>
      <c r="V201" s="3" t="s">
        <v>199</v>
      </c>
      <c r="W201" s="893" t="s">
        <v>313</v>
      </c>
      <c r="X201" s="114"/>
      <c r="Y201" s="288">
        <v>2</v>
      </c>
    </row>
    <row r="202" spans="1:25" x14ac:dyDescent="0.2">
      <c r="A202" s="1107"/>
      <c r="B202" s="328">
        <v>45561</v>
      </c>
      <c r="C202" s="432" t="str">
        <f t="shared" si="24"/>
        <v>(木)</v>
      </c>
      <c r="D202" s="531" t="s">
        <v>410</v>
      </c>
      <c r="E202" s="474"/>
      <c r="F202" s="475">
        <v>24.2</v>
      </c>
      <c r="G202" s="11">
        <v>27.6</v>
      </c>
      <c r="H202" s="225">
        <v>23.7</v>
      </c>
      <c r="I202" s="12">
        <v>1.5</v>
      </c>
      <c r="J202" s="223">
        <v>0.9</v>
      </c>
      <c r="K202" s="11">
        <v>7.69</v>
      </c>
      <c r="L202" s="367">
        <v>7.66</v>
      </c>
      <c r="M202" s="748">
        <v>29.5</v>
      </c>
      <c r="N202" s="606">
        <v>64.2</v>
      </c>
      <c r="O202" s="489">
        <v>85.8</v>
      </c>
      <c r="P202" s="474">
        <v>26.3</v>
      </c>
      <c r="Q202" s="478">
        <v>149</v>
      </c>
      <c r="R202" s="749">
        <v>0.15</v>
      </c>
      <c r="S202" s="750"/>
      <c r="T202" s="751"/>
      <c r="U202" s="80"/>
      <c r="V202" s="3"/>
      <c r="W202" s="289"/>
      <c r="X202" s="290"/>
      <c r="Y202" s="289"/>
    </row>
    <row r="203" spans="1:25" x14ac:dyDescent="0.2">
      <c r="A203" s="1107"/>
      <c r="B203" s="328">
        <v>45562</v>
      </c>
      <c r="C203" s="432" t="str">
        <f t="shared" si="24"/>
        <v>(金)</v>
      </c>
      <c r="D203" s="531" t="s">
        <v>407</v>
      </c>
      <c r="E203" s="474"/>
      <c r="F203" s="475">
        <v>23.4</v>
      </c>
      <c r="G203" s="11">
        <v>27.3</v>
      </c>
      <c r="H203" s="225">
        <v>25.9</v>
      </c>
      <c r="I203" s="12">
        <v>1.7</v>
      </c>
      <c r="J203" s="223">
        <v>1</v>
      </c>
      <c r="K203" s="11">
        <v>7.68</v>
      </c>
      <c r="L203" s="367">
        <v>7.66</v>
      </c>
      <c r="M203" s="748">
        <v>29.8</v>
      </c>
      <c r="N203" s="606">
        <v>63.8</v>
      </c>
      <c r="O203" s="489">
        <v>86</v>
      </c>
      <c r="P203" s="474">
        <v>23</v>
      </c>
      <c r="Q203" s="478">
        <v>170</v>
      </c>
      <c r="R203" s="749">
        <v>0.15</v>
      </c>
      <c r="S203" s="750"/>
      <c r="T203" s="751"/>
      <c r="U203" s="80"/>
      <c r="V203" s="3"/>
      <c r="W203" s="289"/>
      <c r="X203" s="290"/>
      <c r="Y203" s="289"/>
    </row>
    <row r="204" spans="1:25" x14ac:dyDescent="0.2">
      <c r="A204" s="1107"/>
      <c r="B204" s="328">
        <v>45563</v>
      </c>
      <c r="C204" s="432" t="str">
        <f t="shared" si="24"/>
        <v>(土)</v>
      </c>
      <c r="D204" s="531" t="s">
        <v>410</v>
      </c>
      <c r="E204" s="474"/>
      <c r="F204" s="475">
        <v>24.8</v>
      </c>
      <c r="G204" s="11">
        <v>27.2</v>
      </c>
      <c r="H204" s="225">
        <v>26.1</v>
      </c>
      <c r="I204" s="12">
        <v>1.8</v>
      </c>
      <c r="J204" s="223">
        <v>1.1000000000000001</v>
      </c>
      <c r="K204" s="11">
        <v>7.63</v>
      </c>
      <c r="L204" s="367">
        <v>7.65</v>
      </c>
      <c r="M204" s="748">
        <v>29.6</v>
      </c>
      <c r="N204" s="606"/>
      <c r="O204" s="489"/>
      <c r="P204" s="474"/>
      <c r="Q204" s="478"/>
      <c r="R204" s="749"/>
      <c r="S204" s="750"/>
      <c r="T204" s="751"/>
      <c r="U204" s="80"/>
      <c r="V204" s="291"/>
      <c r="W204" s="292"/>
      <c r="X204" s="293"/>
      <c r="Y204" s="292"/>
    </row>
    <row r="205" spans="1:25" x14ac:dyDescent="0.2">
      <c r="A205" s="1107"/>
      <c r="B205" s="328">
        <v>45564</v>
      </c>
      <c r="C205" s="432" t="str">
        <f t="shared" si="24"/>
        <v>(日)</v>
      </c>
      <c r="D205" s="531" t="s">
        <v>410</v>
      </c>
      <c r="E205" s="474"/>
      <c r="F205" s="475">
        <v>24.3</v>
      </c>
      <c r="G205" s="11">
        <v>26.1</v>
      </c>
      <c r="H205" s="225">
        <v>25.6</v>
      </c>
      <c r="I205" s="12">
        <v>1.8</v>
      </c>
      <c r="J205" s="223">
        <v>1.2</v>
      </c>
      <c r="K205" s="11">
        <v>7.67</v>
      </c>
      <c r="L205" s="367">
        <v>7.65</v>
      </c>
      <c r="M205" s="748">
        <v>29.4</v>
      </c>
      <c r="N205" s="606"/>
      <c r="O205" s="489"/>
      <c r="P205" s="474"/>
      <c r="Q205" s="478"/>
      <c r="R205" s="749"/>
      <c r="S205" s="750"/>
      <c r="T205" s="751"/>
      <c r="U205" s="80"/>
      <c r="V205" s="9" t="s">
        <v>23</v>
      </c>
      <c r="W205" s="1" t="s">
        <v>24</v>
      </c>
      <c r="X205" s="1" t="s">
        <v>24</v>
      </c>
      <c r="Y205" s="333" t="s">
        <v>24</v>
      </c>
    </row>
    <row r="206" spans="1:25" x14ac:dyDescent="0.2">
      <c r="A206" s="1107"/>
      <c r="B206" s="329">
        <v>45565</v>
      </c>
      <c r="C206" s="432" t="str">
        <f t="shared" si="24"/>
        <v>(月)</v>
      </c>
      <c r="D206" s="534" t="s">
        <v>410</v>
      </c>
      <c r="E206" s="474"/>
      <c r="F206" s="475">
        <v>23</v>
      </c>
      <c r="G206" s="366">
        <v>26.5</v>
      </c>
      <c r="H206" s="536">
        <v>25.3</v>
      </c>
      <c r="I206" s="537">
        <v>2.1</v>
      </c>
      <c r="J206" s="300">
        <v>1.4</v>
      </c>
      <c r="K206" s="366">
        <v>7.58</v>
      </c>
      <c r="L206" s="369">
        <v>7.58</v>
      </c>
      <c r="M206" s="788">
        <v>28.9</v>
      </c>
      <c r="N206" s="606">
        <v>60.8</v>
      </c>
      <c r="O206" s="489">
        <v>82.4</v>
      </c>
      <c r="P206" s="474">
        <v>26.3</v>
      </c>
      <c r="Q206" s="478">
        <v>160</v>
      </c>
      <c r="R206" s="749">
        <v>0.22</v>
      </c>
      <c r="S206" s="750"/>
      <c r="T206" s="751"/>
      <c r="U206" s="80"/>
      <c r="V206" s="1114" t="s">
        <v>461</v>
      </c>
      <c r="W206" s="1115"/>
      <c r="X206" s="1115"/>
      <c r="Y206" s="1116"/>
    </row>
    <row r="207" spans="1:25" s="1" customFormat="1" ht="13.5" customHeight="1" x14ac:dyDescent="0.2">
      <c r="A207" s="1107"/>
      <c r="B207" s="1043" t="s">
        <v>239</v>
      </c>
      <c r="C207" s="1043"/>
      <c r="D207" s="479"/>
      <c r="E207" s="464">
        <f>MAX(E177:E206)</f>
        <v>0</v>
      </c>
      <c r="F207" s="480">
        <f t="shared" ref="F207:S207" si="25">IF(COUNT(F177:F206)=0,"",MAX(F177:F206))</f>
        <v>32.1</v>
      </c>
      <c r="G207" s="10">
        <f t="shared" si="25"/>
        <v>29.8</v>
      </c>
      <c r="H207" s="222">
        <f t="shared" si="25"/>
        <v>28.8</v>
      </c>
      <c r="I207" s="466">
        <f t="shared" si="25"/>
        <v>2.7</v>
      </c>
      <c r="J207" s="467">
        <f t="shared" si="25"/>
        <v>2.2309999999999999</v>
      </c>
      <c r="K207" s="10">
        <f t="shared" si="25"/>
        <v>7.7</v>
      </c>
      <c r="L207" s="615">
        <f t="shared" si="25"/>
        <v>7.69</v>
      </c>
      <c r="M207" s="744">
        <f t="shared" si="25"/>
        <v>30.1</v>
      </c>
      <c r="N207" s="481">
        <f t="shared" si="25"/>
        <v>66.900000000000006</v>
      </c>
      <c r="O207" s="482">
        <f t="shared" si="25"/>
        <v>87.4</v>
      </c>
      <c r="P207" s="464">
        <f t="shared" si="25"/>
        <v>28.1</v>
      </c>
      <c r="Q207" s="484">
        <f t="shared" si="25"/>
        <v>237</v>
      </c>
      <c r="R207" s="757">
        <f t="shared" si="25"/>
        <v>0.28999999999999998</v>
      </c>
      <c r="S207" s="777">
        <f t="shared" si="25"/>
        <v>59</v>
      </c>
      <c r="T207" s="778">
        <f t="shared" ref="T207" si="26">IF(COUNT(T177:T206)=0,"",MAX(T177:T206))</f>
        <v>57</v>
      </c>
      <c r="U207" s="80"/>
      <c r="V207" s="1117"/>
      <c r="W207" s="1115"/>
      <c r="X207" s="1115"/>
      <c r="Y207" s="1116"/>
    </row>
    <row r="208" spans="1:25" s="1" customFormat="1" ht="13.5" customHeight="1" x14ac:dyDescent="0.2">
      <c r="A208" s="1107"/>
      <c r="B208" s="1044" t="s">
        <v>240</v>
      </c>
      <c r="C208" s="1044"/>
      <c r="D208" s="233"/>
      <c r="E208" s="234"/>
      <c r="F208" s="487">
        <f t="shared" ref="F208:R208" si="27">IF(COUNT(F177:F206)=0,"",MIN(F177:F206))</f>
        <v>20.9</v>
      </c>
      <c r="G208" s="11">
        <f t="shared" si="27"/>
        <v>26.1</v>
      </c>
      <c r="H208" s="223">
        <f t="shared" si="27"/>
        <v>23.7</v>
      </c>
      <c r="I208" s="12">
        <f t="shared" si="27"/>
        <v>1.5</v>
      </c>
      <c r="J208" s="244">
        <f t="shared" si="27"/>
        <v>0.9</v>
      </c>
      <c r="K208" s="11">
        <f t="shared" si="27"/>
        <v>7.47</v>
      </c>
      <c r="L208" s="607">
        <f t="shared" si="27"/>
        <v>7.4</v>
      </c>
      <c r="M208" s="748">
        <f t="shared" si="27"/>
        <v>27.2</v>
      </c>
      <c r="N208" s="488">
        <f t="shared" si="27"/>
        <v>60.1</v>
      </c>
      <c r="O208" s="489">
        <f t="shared" si="27"/>
        <v>77.400000000000006</v>
      </c>
      <c r="P208" s="859">
        <f t="shared" si="27"/>
        <v>22.5</v>
      </c>
      <c r="Q208" s="491">
        <f t="shared" si="27"/>
        <v>135</v>
      </c>
      <c r="R208" s="762">
        <f t="shared" si="27"/>
        <v>0.15</v>
      </c>
      <c r="S208" s="779"/>
      <c r="T208" s="780"/>
      <c r="U208" s="80"/>
      <c r="V208" s="1117"/>
      <c r="W208" s="1115"/>
      <c r="X208" s="1115"/>
      <c r="Y208" s="1116"/>
    </row>
    <row r="209" spans="1:25" s="1" customFormat="1" ht="13.5" customHeight="1" x14ac:dyDescent="0.2">
      <c r="A209" s="1107"/>
      <c r="B209" s="1044" t="s">
        <v>241</v>
      </c>
      <c r="C209" s="1044"/>
      <c r="D209" s="233"/>
      <c r="E209" s="235"/>
      <c r="F209" s="494">
        <f t="shared" ref="F209:R209" si="28">IF(COUNT(F177:F206)=0,"",AVERAGE(F177:F206))</f>
        <v>27.893333333333327</v>
      </c>
      <c r="G209" s="11">
        <f t="shared" si="28"/>
        <v>28.853333333333332</v>
      </c>
      <c r="H209" s="487">
        <f t="shared" si="28"/>
        <v>27.493333333333339</v>
      </c>
      <c r="I209" s="12">
        <f t="shared" si="28"/>
        <v>1.9977333333333331</v>
      </c>
      <c r="J209" s="244">
        <f t="shared" si="28"/>
        <v>1.6310333333333338</v>
      </c>
      <c r="K209" s="11">
        <f t="shared" si="28"/>
        <v>7.5959999999999992</v>
      </c>
      <c r="L209" s="607">
        <f t="shared" si="28"/>
        <v>7.5796666666666681</v>
      </c>
      <c r="M209" s="748">
        <f t="shared" si="28"/>
        <v>29.306666666666672</v>
      </c>
      <c r="N209" s="488">
        <f t="shared" si="28"/>
        <v>63.900000000000006</v>
      </c>
      <c r="O209" s="489">
        <f t="shared" si="28"/>
        <v>84.336842105263159</v>
      </c>
      <c r="P209" s="859">
        <f t="shared" si="28"/>
        <v>25.089473684210525</v>
      </c>
      <c r="Q209" s="495">
        <f t="shared" si="28"/>
        <v>192.31578947368422</v>
      </c>
      <c r="R209" s="762">
        <f t="shared" si="28"/>
        <v>0.20263157894736841</v>
      </c>
      <c r="S209" s="779"/>
      <c r="T209" s="780"/>
      <c r="U209" s="80"/>
      <c r="V209" s="1117"/>
      <c r="W209" s="1115"/>
      <c r="X209" s="1115"/>
      <c r="Y209" s="1116"/>
    </row>
    <row r="210" spans="1:25" s="1" customFormat="1" ht="13.5" customHeight="1" x14ac:dyDescent="0.2">
      <c r="A210" s="1108"/>
      <c r="B210" s="1045" t="s">
        <v>242</v>
      </c>
      <c r="C210" s="1045"/>
      <c r="D210" s="496"/>
      <c r="E210" s="497">
        <f>SUM(E177:E206)</f>
        <v>0</v>
      </c>
      <c r="F210" s="236"/>
      <c r="G210" s="237"/>
      <c r="H210" s="498"/>
      <c r="I210" s="237"/>
      <c r="J210" s="498"/>
      <c r="K210" s="499"/>
      <c r="L210" s="500"/>
      <c r="M210" s="781"/>
      <c r="N210" s="503"/>
      <c r="O210" s="504"/>
      <c r="P210" s="860"/>
      <c r="Q210" s="238"/>
      <c r="R210" s="782"/>
      <c r="S210" s="775">
        <f>SUM(S177:S206)</f>
        <v>117</v>
      </c>
      <c r="T210" s="776">
        <f>SUM(T177:T206)</f>
        <v>57</v>
      </c>
      <c r="U210" s="80"/>
      <c r="V210" s="1118"/>
      <c r="W210" s="1119"/>
      <c r="X210" s="1119"/>
      <c r="Y210" s="1120"/>
    </row>
    <row r="211" spans="1:25" ht="13.5" customHeight="1" x14ac:dyDescent="0.2">
      <c r="A211" s="1103" t="s">
        <v>232</v>
      </c>
      <c r="B211" s="327">
        <v>45566</v>
      </c>
      <c r="C211" s="431" t="str">
        <f>IF(B211="","",IF(WEEKDAY(B211)=1,"(日)",IF(WEEKDAY(B211)=2,"(月)",IF(WEEKDAY(B211)=3,"(火)",IF(WEEKDAY(B211)=4,"(水)",IF(WEEKDAY(B211)=5,"(木)",IF(WEEKDAY(B211)=6,"(金)","(土)")))))))</f>
        <v>(火)</v>
      </c>
      <c r="D211" s="529" t="s">
        <v>407</v>
      </c>
      <c r="E211" s="464"/>
      <c r="F211" s="465">
        <v>20.100000000000001</v>
      </c>
      <c r="G211" s="10">
        <v>26.3</v>
      </c>
      <c r="H211" s="467">
        <v>25.1</v>
      </c>
      <c r="I211" s="466">
        <v>1.8</v>
      </c>
      <c r="J211" s="222">
        <v>1.1000000000000001</v>
      </c>
      <c r="K211" s="10">
        <v>7.61</v>
      </c>
      <c r="L211" s="615">
        <v>7.64</v>
      </c>
      <c r="M211" s="744">
        <v>29.4</v>
      </c>
      <c r="N211" s="598">
        <v>62.2</v>
      </c>
      <c r="O211" s="482">
        <v>83.4</v>
      </c>
      <c r="P211" s="464">
        <v>23.2</v>
      </c>
      <c r="Q211" s="472">
        <v>204</v>
      </c>
      <c r="R211" s="745">
        <v>0.24</v>
      </c>
      <c r="S211" s="746"/>
      <c r="T211" s="747"/>
      <c r="U211" s="80"/>
      <c r="V211" s="338" t="s">
        <v>286</v>
      </c>
      <c r="W211" s="354"/>
      <c r="X211" s="397">
        <v>45568</v>
      </c>
      <c r="Y211" s="349"/>
    </row>
    <row r="212" spans="1:25" x14ac:dyDescent="0.2">
      <c r="A212" s="1104"/>
      <c r="B212" s="328">
        <v>45567</v>
      </c>
      <c r="C212" s="432" t="str">
        <f t="shared" ref="C212:C241" si="29">IF(B212="","",IF(WEEKDAY(B212)=1,"(日)",IF(WEEKDAY(B212)=2,"(月)",IF(WEEKDAY(B212)=3,"(火)",IF(WEEKDAY(B212)=4,"(水)",IF(WEEKDAY(B212)=5,"(木)",IF(WEEKDAY(B212)=6,"(金)","(土)")))))))</f>
        <v>(水)</v>
      </c>
      <c r="D212" s="531" t="s">
        <v>400</v>
      </c>
      <c r="E212" s="474"/>
      <c r="F212" s="475">
        <v>28.5</v>
      </c>
      <c r="G212" s="11">
        <v>26.5</v>
      </c>
      <c r="H212" s="225">
        <v>25.5</v>
      </c>
      <c r="I212" s="12">
        <v>1.8</v>
      </c>
      <c r="J212" s="223">
        <v>1.3</v>
      </c>
      <c r="K212" s="11">
        <v>7.61</v>
      </c>
      <c r="L212" s="367">
        <v>7.57</v>
      </c>
      <c r="M212" s="748">
        <v>30.4</v>
      </c>
      <c r="N212" s="606">
        <v>64.5</v>
      </c>
      <c r="O212" s="489">
        <v>86.4</v>
      </c>
      <c r="P212" s="474">
        <v>25.2</v>
      </c>
      <c r="Q212" s="478">
        <v>220</v>
      </c>
      <c r="R212" s="749">
        <v>0.19</v>
      </c>
      <c r="S212" s="750"/>
      <c r="T212" s="751"/>
      <c r="U212" s="80"/>
      <c r="V212" s="343" t="s">
        <v>2</v>
      </c>
      <c r="W212" s="344" t="s">
        <v>305</v>
      </c>
      <c r="X212" s="355">
        <v>24.7</v>
      </c>
      <c r="Y212" s="348"/>
    </row>
    <row r="213" spans="1:25" x14ac:dyDescent="0.2">
      <c r="A213" s="1104"/>
      <c r="B213" s="328">
        <v>45568</v>
      </c>
      <c r="C213" s="432" t="str">
        <f t="shared" si="29"/>
        <v>(木)</v>
      </c>
      <c r="D213" s="531" t="s">
        <v>401</v>
      </c>
      <c r="E213" s="474"/>
      <c r="F213" s="475">
        <v>24.7</v>
      </c>
      <c r="G213" s="11">
        <v>25.4</v>
      </c>
      <c r="H213" s="225">
        <v>25.2</v>
      </c>
      <c r="I213" s="12">
        <v>1.9</v>
      </c>
      <c r="J213" s="223">
        <v>1.6</v>
      </c>
      <c r="K213" s="11">
        <v>7.63</v>
      </c>
      <c r="L213" s="367">
        <v>7.65</v>
      </c>
      <c r="M213" s="748">
        <v>29.9</v>
      </c>
      <c r="N213" s="606">
        <v>65.900000000000006</v>
      </c>
      <c r="O213" s="489">
        <v>86.8</v>
      </c>
      <c r="P213" s="474">
        <v>24.1</v>
      </c>
      <c r="Q213" s="478">
        <v>232</v>
      </c>
      <c r="R213" s="749">
        <v>0.24</v>
      </c>
      <c r="S213" s="750"/>
      <c r="T213" s="751"/>
      <c r="U213" s="80"/>
      <c r="V213" s="4" t="s">
        <v>19</v>
      </c>
      <c r="W213" s="5" t="s">
        <v>20</v>
      </c>
      <c r="X213" s="350" t="s">
        <v>21</v>
      </c>
      <c r="Y213" s="5" t="s">
        <v>22</v>
      </c>
    </row>
    <row r="214" spans="1:25" x14ac:dyDescent="0.2">
      <c r="A214" s="1104"/>
      <c r="B214" s="328">
        <v>45569</v>
      </c>
      <c r="C214" s="432" t="str">
        <f t="shared" si="29"/>
        <v>(金)</v>
      </c>
      <c r="D214" s="531" t="s">
        <v>408</v>
      </c>
      <c r="E214" s="474"/>
      <c r="F214" s="475">
        <v>27.6</v>
      </c>
      <c r="G214" s="11">
        <v>25.7</v>
      </c>
      <c r="H214" s="225">
        <v>24.7</v>
      </c>
      <c r="I214" s="12">
        <v>1.8</v>
      </c>
      <c r="J214" s="223">
        <v>1.4</v>
      </c>
      <c r="K214" s="11">
        <v>7.66</v>
      </c>
      <c r="L214" s="367">
        <v>7.66</v>
      </c>
      <c r="M214" s="748">
        <v>29.9</v>
      </c>
      <c r="N214" s="606">
        <v>64.900000000000006</v>
      </c>
      <c r="O214" s="489">
        <v>86.2</v>
      </c>
      <c r="P214" s="474">
        <v>24.4</v>
      </c>
      <c r="Q214" s="478">
        <v>172</v>
      </c>
      <c r="R214" s="749">
        <v>0.15</v>
      </c>
      <c r="S214" s="750"/>
      <c r="T214" s="751"/>
      <c r="U214" s="80"/>
      <c r="V214" s="2" t="s">
        <v>182</v>
      </c>
      <c r="W214" s="396" t="s">
        <v>11</v>
      </c>
      <c r="X214" s="10">
        <v>25.4</v>
      </c>
      <c r="Y214" s="222">
        <v>25.2</v>
      </c>
    </row>
    <row r="215" spans="1:25" x14ac:dyDescent="0.2">
      <c r="A215" s="1104"/>
      <c r="B215" s="328">
        <v>45570</v>
      </c>
      <c r="C215" s="432" t="str">
        <f t="shared" si="29"/>
        <v>(土)</v>
      </c>
      <c r="D215" s="531" t="s">
        <v>407</v>
      </c>
      <c r="E215" s="474"/>
      <c r="F215" s="475">
        <v>22.8</v>
      </c>
      <c r="G215" s="11">
        <v>25.5</v>
      </c>
      <c r="H215" s="225">
        <v>24.8</v>
      </c>
      <c r="I215" s="12">
        <v>1.9</v>
      </c>
      <c r="J215" s="223">
        <v>1.5</v>
      </c>
      <c r="K215" s="11">
        <v>7.59</v>
      </c>
      <c r="L215" s="367">
        <v>7.59</v>
      </c>
      <c r="M215" s="748">
        <v>28.9</v>
      </c>
      <c r="N215" s="606"/>
      <c r="O215" s="489"/>
      <c r="P215" s="474"/>
      <c r="Q215" s="478"/>
      <c r="R215" s="749"/>
      <c r="S215" s="750"/>
      <c r="T215" s="751"/>
      <c r="U215" s="80"/>
      <c r="V215" s="3" t="s">
        <v>183</v>
      </c>
      <c r="W215" s="893" t="s">
        <v>184</v>
      </c>
      <c r="X215" s="11">
        <v>1.9</v>
      </c>
      <c r="Y215" s="223">
        <v>1.6</v>
      </c>
    </row>
    <row r="216" spans="1:25" x14ac:dyDescent="0.2">
      <c r="A216" s="1104"/>
      <c r="B216" s="328">
        <v>45571</v>
      </c>
      <c r="C216" s="432" t="str">
        <f t="shared" si="29"/>
        <v>(日)</v>
      </c>
      <c r="D216" s="531" t="s">
        <v>410</v>
      </c>
      <c r="E216" s="474"/>
      <c r="F216" s="475">
        <v>21.5</v>
      </c>
      <c r="G216" s="11">
        <v>25.7</v>
      </c>
      <c r="H216" s="225">
        <v>24.9</v>
      </c>
      <c r="I216" s="12">
        <v>1.2</v>
      </c>
      <c r="J216" s="223">
        <v>0.99</v>
      </c>
      <c r="K216" s="11">
        <v>7.65</v>
      </c>
      <c r="L216" s="367">
        <v>7.63</v>
      </c>
      <c r="M216" s="748">
        <v>29.6</v>
      </c>
      <c r="N216" s="606"/>
      <c r="O216" s="489"/>
      <c r="P216" s="474"/>
      <c r="Q216" s="478"/>
      <c r="R216" s="749"/>
      <c r="S216" s="750"/>
      <c r="T216" s="751"/>
      <c r="U216" s="80"/>
      <c r="V216" s="3" t="s">
        <v>12</v>
      </c>
      <c r="W216" s="893"/>
      <c r="X216" s="11">
        <v>7.63</v>
      </c>
      <c r="Y216" s="223">
        <v>7.65</v>
      </c>
    </row>
    <row r="217" spans="1:25" x14ac:dyDescent="0.2">
      <c r="A217" s="1104"/>
      <c r="B217" s="328">
        <v>45572</v>
      </c>
      <c r="C217" s="432" t="str">
        <f t="shared" si="29"/>
        <v>(月)</v>
      </c>
      <c r="D217" s="531" t="s">
        <v>408</v>
      </c>
      <c r="E217" s="474"/>
      <c r="F217" s="475">
        <v>26.8</v>
      </c>
      <c r="G217" s="11">
        <v>25.7</v>
      </c>
      <c r="H217" s="225">
        <v>23.8</v>
      </c>
      <c r="I217" s="12">
        <v>1.1000000000000001</v>
      </c>
      <c r="J217" s="223">
        <v>1</v>
      </c>
      <c r="K217" s="11">
        <v>7.63</v>
      </c>
      <c r="L217" s="367">
        <v>7.62</v>
      </c>
      <c r="M217" s="748">
        <v>29.9</v>
      </c>
      <c r="N217" s="606">
        <v>64.5</v>
      </c>
      <c r="O217" s="489">
        <v>88</v>
      </c>
      <c r="P217" s="474">
        <v>24.1</v>
      </c>
      <c r="Q217" s="478">
        <v>196</v>
      </c>
      <c r="R217" s="749">
        <v>0.23</v>
      </c>
      <c r="S217" s="750"/>
      <c r="T217" s="751"/>
      <c r="U217" s="80"/>
      <c r="V217" s="3" t="s">
        <v>185</v>
      </c>
      <c r="W217" s="893" t="s">
        <v>13</v>
      </c>
      <c r="X217" s="11"/>
      <c r="Y217" s="223">
        <v>29.9</v>
      </c>
    </row>
    <row r="218" spans="1:25" x14ac:dyDescent="0.2">
      <c r="A218" s="1104"/>
      <c r="B218" s="328">
        <v>45573</v>
      </c>
      <c r="C218" s="432" t="str">
        <f t="shared" si="29"/>
        <v>(火)</v>
      </c>
      <c r="D218" s="531" t="s">
        <v>410</v>
      </c>
      <c r="E218" s="474"/>
      <c r="F218" s="475">
        <v>21</v>
      </c>
      <c r="G218" s="11">
        <v>25.3</v>
      </c>
      <c r="H218" s="225">
        <v>23.4</v>
      </c>
      <c r="I218" s="12">
        <v>1.369</v>
      </c>
      <c r="J218" s="223">
        <v>1.1919999999999999</v>
      </c>
      <c r="K218" s="11">
        <v>7.6</v>
      </c>
      <c r="L218" s="367">
        <v>7.6</v>
      </c>
      <c r="M218" s="748">
        <v>30.9</v>
      </c>
      <c r="N218" s="606">
        <v>65.2</v>
      </c>
      <c r="O218" s="489">
        <v>87.8</v>
      </c>
      <c r="P218" s="474">
        <v>27.7</v>
      </c>
      <c r="Q218" s="478">
        <v>182</v>
      </c>
      <c r="R218" s="749">
        <v>0.18</v>
      </c>
      <c r="S218" s="750"/>
      <c r="T218" s="751"/>
      <c r="U218" s="80"/>
      <c r="V218" s="3" t="s">
        <v>186</v>
      </c>
      <c r="W218" s="893" t="s">
        <v>313</v>
      </c>
      <c r="X218" s="114"/>
      <c r="Y218" s="224">
        <v>65.900000000000006</v>
      </c>
    </row>
    <row r="219" spans="1:25" x14ac:dyDescent="0.2">
      <c r="A219" s="1104"/>
      <c r="B219" s="328">
        <v>45574</v>
      </c>
      <c r="C219" s="432" t="str">
        <f t="shared" si="29"/>
        <v>(水)</v>
      </c>
      <c r="D219" s="531" t="s">
        <v>407</v>
      </c>
      <c r="E219" s="474"/>
      <c r="F219" s="475">
        <v>15.6</v>
      </c>
      <c r="G219" s="11">
        <v>25.1</v>
      </c>
      <c r="H219" s="225">
        <v>24.4</v>
      </c>
      <c r="I219" s="12">
        <v>0.98099999999999998</v>
      </c>
      <c r="J219" s="223">
        <v>0.97199999999999998</v>
      </c>
      <c r="K219" s="11">
        <v>7.65</v>
      </c>
      <c r="L219" s="367">
        <v>7.69</v>
      </c>
      <c r="M219" s="748">
        <v>30.1</v>
      </c>
      <c r="N219" s="606">
        <v>64.900000000000006</v>
      </c>
      <c r="O219" s="489">
        <v>87.2</v>
      </c>
      <c r="P219" s="474">
        <v>28.9</v>
      </c>
      <c r="Q219" s="478">
        <v>175</v>
      </c>
      <c r="R219" s="749">
        <v>0.16</v>
      </c>
      <c r="S219" s="750"/>
      <c r="T219" s="751"/>
      <c r="U219" s="80"/>
      <c r="V219" s="3" t="s">
        <v>187</v>
      </c>
      <c r="W219" s="893" t="s">
        <v>313</v>
      </c>
      <c r="X219" s="114"/>
      <c r="Y219" s="224">
        <v>86.8</v>
      </c>
    </row>
    <row r="220" spans="1:25" x14ac:dyDescent="0.2">
      <c r="A220" s="1104"/>
      <c r="B220" s="328">
        <v>45575</v>
      </c>
      <c r="C220" s="432" t="str">
        <f t="shared" si="29"/>
        <v>(木)</v>
      </c>
      <c r="D220" s="531" t="s">
        <v>410</v>
      </c>
      <c r="E220" s="474"/>
      <c r="F220" s="475">
        <v>17.100000000000001</v>
      </c>
      <c r="G220" s="11">
        <v>24.6</v>
      </c>
      <c r="H220" s="225">
        <v>23.8</v>
      </c>
      <c r="I220" s="12">
        <v>1</v>
      </c>
      <c r="J220" s="223">
        <v>1</v>
      </c>
      <c r="K220" s="11">
        <v>7.66</v>
      </c>
      <c r="L220" s="367">
        <v>7.66</v>
      </c>
      <c r="M220" s="748">
        <v>29.7</v>
      </c>
      <c r="N220" s="606">
        <v>63.8</v>
      </c>
      <c r="O220" s="489">
        <v>87</v>
      </c>
      <c r="P220" s="474">
        <v>34.799999999999997</v>
      </c>
      <c r="Q220" s="478">
        <v>179</v>
      </c>
      <c r="R220" s="749">
        <v>0.21</v>
      </c>
      <c r="S220" s="750"/>
      <c r="T220" s="751"/>
      <c r="U220" s="80"/>
      <c r="V220" s="3" t="s">
        <v>188</v>
      </c>
      <c r="W220" s="893" t="s">
        <v>313</v>
      </c>
      <c r="X220" s="114"/>
      <c r="Y220" s="224">
        <v>52.8</v>
      </c>
    </row>
    <row r="221" spans="1:25" x14ac:dyDescent="0.2">
      <c r="A221" s="1104"/>
      <c r="B221" s="328">
        <v>45576</v>
      </c>
      <c r="C221" s="432" t="str">
        <f t="shared" si="29"/>
        <v>(金)</v>
      </c>
      <c r="D221" s="531" t="s">
        <v>408</v>
      </c>
      <c r="E221" s="474"/>
      <c r="F221" s="475">
        <v>19.100000000000001</v>
      </c>
      <c r="G221" s="11">
        <v>24.2</v>
      </c>
      <c r="H221" s="225">
        <v>23.3</v>
      </c>
      <c r="I221" s="12">
        <v>1.6</v>
      </c>
      <c r="J221" s="223">
        <v>1.6</v>
      </c>
      <c r="K221" s="11">
        <v>7.65</v>
      </c>
      <c r="L221" s="367">
        <v>7.65</v>
      </c>
      <c r="M221" s="748">
        <v>28.5</v>
      </c>
      <c r="N221" s="606">
        <v>61.4</v>
      </c>
      <c r="O221" s="489">
        <v>85.2</v>
      </c>
      <c r="P221" s="474">
        <v>29</v>
      </c>
      <c r="Q221" s="478">
        <v>148</v>
      </c>
      <c r="R221" s="749">
        <v>0.21</v>
      </c>
      <c r="S221" s="750"/>
      <c r="T221" s="751"/>
      <c r="U221" s="80"/>
      <c r="V221" s="3" t="s">
        <v>189</v>
      </c>
      <c r="W221" s="893" t="s">
        <v>313</v>
      </c>
      <c r="X221" s="114"/>
      <c r="Y221" s="224">
        <v>34</v>
      </c>
    </row>
    <row r="222" spans="1:25" x14ac:dyDescent="0.2">
      <c r="A222" s="1104"/>
      <c r="B222" s="328">
        <v>45577</v>
      </c>
      <c r="C222" s="432" t="str">
        <f t="shared" si="29"/>
        <v>(土)</v>
      </c>
      <c r="D222" s="531" t="s">
        <v>408</v>
      </c>
      <c r="E222" s="474"/>
      <c r="F222" s="475">
        <v>20.8</v>
      </c>
      <c r="G222" s="11">
        <v>23.7</v>
      </c>
      <c r="H222" s="225">
        <v>23.1</v>
      </c>
      <c r="I222" s="12">
        <v>1.8</v>
      </c>
      <c r="J222" s="223">
        <v>1.8</v>
      </c>
      <c r="K222" s="11">
        <v>7.63</v>
      </c>
      <c r="L222" s="367">
        <v>7.6</v>
      </c>
      <c r="M222" s="748">
        <v>28</v>
      </c>
      <c r="N222" s="606"/>
      <c r="O222" s="489"/>
      <c r="P222" s="474"/>
      <c r="Q222" s="478"/>
      <c r="R222" s="749"/>
      <c r="S222" s="750"/>
      <c r="T222" s="751"/>
      <c r="U222" s="80"/>
      <c r="V222" s="3" t="s">
        <v>190</v>
      </c>
      <c r="W222" s="893" t="s">
        <v>313</v>
      </c>
      <c r="X222" s="12"/>
      <c r="Y222" s="225">
        <v>24.1</v>
      </c>
    </row>
    <row r="223" spans="1:25" x14ac:dyDescent="0.2">
      <c r="A223" s="1104"/>
      <c r="B223" s="328">
        <v>45578</v>
      </c>
      <c r="C223" s="432" t="str">
        <f t="shared" si="29"/>
        <v>(日)</v>
      </c>
      <c r="D223" s="531" t="s">
        <v>408</v>
      </c>
      <c r="E223" s="474"/>
      <c r="F223" s="475">
        <v>21.2</v>
      </c>
      <c r="G223" s="11">
        <v>21.3</v>
      </c>
      <c r="H223" s="225">
        <v>20.8</v>
      </c>
      <c r="I223" s="12">
        <v>1.5</v>
      </c>
      <c r="J223" s="223">
        <v>1.6</v>
      </c>
      <c r="K223" s="11">
        <v>7.61</v>
      </c>
      <c r="L223" s="367">
        <v>7.61</v>
      </c>
      <c r="M223" s="748">
        <v>29</v>
      </c>
      <c r="N223" s="606"/>
      <c r="O223" s="489"/>
      <c r="P223" s="474"/>
      <c r="Q223" s="478"/>
      <c r="R223" s="749"/>
      <c r="S223" s="750"/>
      <c r="T223" s="751"/>
      <c r="U223" s="80"/>
      <c r="V223" s="3" t="s">
        <v>191</v>
      </c>
      <c r="W223" s="893" t="s">
        <v>313</v>
      </c>
      <c r="X223" s="15"/>
      <c r="Y223" s="226">
        <v>232</v>
      </c>
    </row>
    <row r="224" spans="1:25" x14ac:dyDescent="0.2">
      <c r="A224" s="1104"/>
      <c r="B224" s="328">
        <v>45579</v>
      </c>
      <c r="C224" s="432" t="str">
        <f t="shared" si="29"/>
        <v>(月)</v>
      </c>
      <c r="D224" s="531" t="s">
        <v>408</v>
      </c>
      <c r="E224" s="474"/>
      <c r="F224" s="475">
        <v>19.8</v>
      </c>
      <c r="G224" s="11">
        <v>23.2</v>
      </c>
      <c r="H224" s="225">
        <v>22.7</v>
      </c>
      <c r="I224" s="12">
        <v>1.6</v>
      </c>
      <c r="J224" s="223">
        <v>1.6</v>
      </c>
      <c r="K224" s="11">
        <v>7.62</v>
      </c>
      <c r="L224" s="367">
        <v>7.63</v>
      </c>
      <c r="M224" s="748">
        <v>29.6</v>
      </c>
      <c r="N224" s="606"/>
      <c r="O224" s="489"/>
      <c r="P224" s="474"/>
      <c r="Q224" s="478"/>
      <c r="R224" s="749"/>
      <c r="S224" s="750"/>
      <c r="T224" s="751"/>
      <c r="U224" s="80"/>
      <c r="V224" s="3" t="s">
        <v>192</v>
      </c>
      <c r="W224" s="893" t="s">
        <v>313</v>
      </c>
      <c r="X224" s="13"/>
      <c r="Y224" s="227">
        <v>0.24</v>
      </c>
    </row>
    <row r="225" spans="1:25" x14ac:dyDescent="0.2">
      <c r="A225" s="1104"/>
      <c r="B225" s="328">
        <v>45580</v>
      </c>
      <c r="C225" s="432" t="str">
        <f t="shared" si="29"/>
        <v>(火)</v>
      </c>
      <c r="D225" s="531" t="s">
        <v>408</v>
      </c>
      <c r="E225" s="474"/>
      <c r="F225" s="475">
        <v>22.1</v>
      </c>
      <c r="G225" s="11">
        <v>22.9</v>
      </c>
      <c r="H225" s="225">
        <v>20.399999999999999</v>
      </c>
      <c r="I225" s="12">
        <v>1.7</v>
      </c>
      <c r="J225" s="223">
        <v>1.6</v>
      </c>
      <c r="K225" s="11">
        <v>7.66</v>
      </c>
      <c r="L225" s="367">
        <v>7.66</v>
      </c>
      <c r="M225" s="748">
        <v>29.7</v>
      </c>
      <c r="N225" s="606">
        <v>65.5</v>
      </c>
      <c r="O225" s="489">
        <v>86.2</v>
      </c>
      <c r="P225" s="474">
        <v>23.9</v>
      </c>
      <c r="Q225" s="478">
        <v>226</v>
      </c>
      <c r="R225" s="749">
        <v>0.46</v>
      </c>
      <c r="S225" s="750"/>
      <c r="T225" s="751"/>
      <c r="U225" s="80"/>
      <c r="V225" s="3" t="s">
        <v>14</v>
      </c>
      <c r="W225" s="893" t="s">
        <v>313</v>
      </c>
      <c r="X225" s="11"/>
      <c r="Y225" s="228">
        <v>2.5</v>
      </c>
    </row>
    <row r="226" spans="1:25" x14ac:dyDescent="0.2">
      <c r="A226" s="1104"/>
      <c r="B226" s="328">
        <v>45581</v>
      </c>
      <c r="C226" s="432" t="str">
        <f t="shared" si="29"/>
        <v>(水)</v>
      </c>
      <c r="D226" s="531" t="s">
        <v>408</v>
      </c>
      <c r="E226" s="474"/>
      <c r="F226" s="475">
        <v>25.9</v>
      </c>
      <c r="G226" s="11">
        <v>23.3</v>
      </c>
      <c r="H226" s="225">
        <v>22.8</v>
      </c>
      <c r="I226" s="12">
        <v>1.4</v>
      </c>
      <c r="J226" s="223">
        <v>1.2</v>
      </c>
      <c r="K226" s="11">
        <v>7.67</v>
      </c>
      <c r="L226" s="367">
        <v>7.66</v>
      </c>
      <c r="M226" s="748">
        <v>29.8</v>
      </c>
      <c r="N226" s="606">
        <v>64.7</v>
      </c>
      <c r="O226" s="489">
        <v>88</v>
      </c>
      <c r="P226" s="474">
        <v>22.5</v>
      </c>
      <c r="Q226" s="478">
        <v>207</v>
      </c>
      <c r="R226" s="749">
        <v>0.17</v>
      </c>
      <c r="S226" s="750">
        <v>76</v>
      </c>
      <c r="T226" s="751">
        <v>52</v>
      </c>
      <c r="U226" s="80"/>
      <c r="V226" s="3" t="s">
        <v>15</v>
      </c>
      <c r="W226" s="893" t="s">
        <v>313</v>
      </c>
      <c r="X226" s="11"/>
      <c r="Y226" s="228">
        <v>0.7</v>
      </c>
    </row>
    <row r="227" spans="1:25" x14ac:dyDescent="0.2">
      <c r="A227" s="1104"/>
      <c r="B227" s="328">
        <v>45582</v>
      </c>
      <c r="C227" s="432" t="str">
        <f t="shared" si="29"/>
        <v>(木)</v>
      </c>
      <c r="D227" s="531" t="s">
        <v>410</v>
      </c>
      <c r="E227" s="474"/>
      <c r="F227" s="475">
        <v>22.9</v>
      </c>
      <c r="G227" s="11">
        <v>23.2</v>
      </c>
      <c r="H227" s="225">
        <v>21.3</v>
      </c>
      <c r="I227" s="12">
        <v>1.7</v>
      </c>
      <c r="J227" s="223">
        <v>1.3</v>
      </c>
      <c r="K227" s="11">
        <v>7.66</v>
      </c>
      <c r="L227" s="367">
        <v>7.65</v>
      </c>
      <c r="M227" s="748">
        <v>29.9</v>
      </c>
      <c r="N227" s="606">
        <v>65.099999999999994</v>
      </c>
      <c r="O227" s="489">
        <v>88.8</v>
      </c>
      <c r="P227" s="474">
        <v>23</v>
      </c>
      <c r="Q227" s="478">
        <v>211</v>
      </c>
      <c r="R227" s="749">
        <v>0.19</v>
      </c>
      <c r="S227" s="750">
        <v>12</v>
      </c>
      <c r="T227" s="751"/>
      <c r="U227" s="80"/>
      <c r="V227" s="3" t="s">
        <v>193</v>
      </c>
      <c r="W227" s="893" t="s">
        <v>313</v>
      </c>
      <c r="X227" s="11"/>
      <c r="Y227" s="228">
        <v>8</v>
      </c>
    </row>
    <row r="228" spans="1:25" x14ac:dyDescent="0.2">
      <c r="A228" s="1104"/>
      <c r="B228" s="328">
        <v>45583</v>
      </c>
      <c r="C228" s="432" t="str">
        <f t="shared" si="29"/>
        <v>(金)</v>
      </c>
      <c r="D228" s="531" t="s">
        <v>407</v>
      </c>
      <c r="E228" s="474"/>
      <c r="F228" s="475">
        <v>21.7</v>
      </c>
      <c r="G228" s="11">
        <v>23.1</v>
      </c>
      <c r="H228" s="225">
        <v>22.9</v>
      </c>
      <c r="I228" s="12">
        <v>1.5</v>
      </c>
      <c r="J228" s="223">
        <v>1.2</v>
      </c>
      <c r="K228" s="11">
        <v>7.69</v>
      </c>
      <c r="L228" s="367">
        <v>7.68</v>
      </c>
      <c r="M228" s="748">
        <v>30.3</v>
      </c>
      <c r="N228" s="606">
        <v>65</v>
      </c>
      <c r="O228" s="489">
        <v>90</v>
      </c>
      <c r="P228" s="474">
        <v>23.5</v>
      </c>
      <c r="Q228" s="478">
        <v>202</v>
      </c>
      <c r="R228" s="749">
        <v>0.22</v>
      </c>
      <c r="S228" s="750"/>
      <c r="T228" s="751"/>
      <c r="U228" s="80"/>
      <c r="V228" s="3" t="s">
        <v>194</v>
      </c>
      <c r="W228" s="893" t="s">
        <v>313</v>
      </c>
      <c r="X228" s="13"/>
      <c r="Y228" s="229">
        <v>1.7000000000000001E-2</v>
      </c>
    </row>
    <row r="229" spans="1:25" x14ac:dyDescent="0.2">
      <c r="A229" s="1104"/>
      <c r="B229" s="328">
        <v>45584</v>
      </c>
      <c r="C229" s="432" t="str">
        <f t="shared" si="29"/>
        <v>(土)</v>
      </c>
      <c r="D229" s="531" t="s">
        <v>408</v>
      </c>
      <c r="E229" s="474"/>
      <c r="F229" s="475">
        <v>24.8</v>
      </c>
      <c r="G229" s="11">
        <v>23.5</v>
      </c>
      <c r="H229" s="225">
        <v>23.2</v>
      </c>
      <c r="I229" s="12">
        <v>1.4</v>
      </c>
      <c r="J229" s="223">
        <v>1.3</v>
      </c>
      <c r="K229" s="11">
        <v>7.61</v>
      </c>
      <c r="L229" s="367">
        <v>7.61</v>
      </c>
      <c r="M229" s="748">
        <v>30.3</v>
      </c>
      <c r="N229" s="606"/>
      <c r="O229" s="489"/>
      <c r="P229" s="474"/>
      <c r="Q229" s="478"/>
      <c r="R229" s="749"/>
      <c r="S229" s="750"/>
      <c r="T229" s="751"/>
      <c r="U229" s="80"/>
      <c r="V229" s="3" t="s">
        <v>281</v>
      </c>
      <c r="W229" s="893" t="s">
        <v>313</v>
      </c>
      <c r="X229" s="13"/>
      <c r="Y229" s="229">
        <v>1.86</v>
      </c>
    </row>
    <row r="230" spans="1:25" x14ac:dyDescent="0.2">
      <c r="A230" s="1104"/>
      <c r="B230" s="328">
        <v>45585</v>
      </c>
      <c r="C230" s="432" t="str">
        <f t="shared" si="29"/>
        <v>(日)</v>
      </c>
      <c r="D230" s="531" t="s">
        <v>407</v>
      </c>
      <c r="E230" s="474"/>
      <c r="F230" s="475">
        <v>14.9</v>
      </c>
      <c r="G230" s="11">
        <v>23.2</v>
      </c>
      <c r="H230" s="225">
        <v>22.7</v>
      </c>
      <c r="I230" s="12">
        <v>2.1</v>
      </c>
      <c r="J230" s="223">
        <v>1.8</v>
      </c>
      <c r="K230" s="11">
        <v>7.58</v>
      </c>
      <c r="L230" s="367">
        <v>7.59</v>
      </c>
      <c r="M230" s="748">
        <v>29.1</v>
      </c>
      <c r="N230" s="606"/>
      <c r="O230" s="489"/>
      <c r="P230" s="474"/>
      <c r="Q230" s="478"/>
      <c r="R230" s="749"/>
      <c r="S230" s="750"/>
      <c r="T230" s="751"/>
      <c r="U230" s="80"/>
      <c r="V230" s="3" t="s">
        <v>195</v>
      </c>
      <c r="W230" s="893" t="s">
        <v>313</v>
      </c>
      <c r="X230" s="13"/>
      <c r="Y230" s="229">
        <v>2.58</v>
      </c>
    </row>
    <row r="231" spans="1:25" x14ac:dyDescent="0.2">
      <c r="A231" s="1104"/>
      <c r="B231" s="328">
        <v>45586</v>
      </c>
      <c r="C231" s="432" t="str">
        <f t="shared" si="29"/>
        <v>(月)</v>
      </c>
      <c r="D231" s="531" t="s">
        <v>408</v>
      </c>
      <c r="E231" s="474"/>
      <c r="F231" s="475">
        <v>15.6</v>
      </c>
      <c r="G231" s="11">
        <v>23.2</v>
      </c>
      <c r="H231" s="225">
        <v>22.6</v>
      </c>
      <c r="I231" s="12">
        <v>1.1000000000000001</v>
      </c>
      <c r="J231" s="223">
        <v>1.1000000000000001</v>
      </c>
      <c r="K231" s="11">
        <v>7.7</v>
      </c>
      <c r="L231" s="367">
        <v>7.71</v>
      </c>
      <c r="M231" s="748">
        <v>29.3</v>
      </c>
      <c r="N231" s="606">
        <v>63.1</v>
      </c>
      <c r="O231" s="489">
        <v>86</v>
      </c>
      <c r="P231" s="474">
        <v>25.8</v>
      </c>
      <c r="Q231" s="478">
        <v>185</v>
      </c>
      <c r="R231" s="749">
        <v>0.18</v>
      </c>
      <c r="S231" s="750"/>
      <c r="T231" s="751"/>
      <c r="U231" s="80"/>
      <c r="V231" s="3" t="s">
        <v>196</v>
      </c>
      <c r="W231" s="893" t="s">
        <v>313</v>
      </c>
      <c r="X231" s="13"/>
      <c r="Y231" s="229">
        <v>0.17399999999999999</v>
      </c>
    </row>
    <row r="232" spans="1:25" x14ac:dyDescent="0.2">
      <c r="A232" s="1104"/>
      <c r="B232" s="328">
        <v>45587</v>
      </c>
      <c r="C232" s="432" t="str">
        <f t="shared" si="29"/>
        <v>(火)</v>
      </c>
      <c r="D232" s="531" t="s">
        <v>408</v>
      </c>
      <c r="E232" s="474"/>
      <c r="F232" s="475">
        <v>18.399999999999999</v>
      </c>
      <c r="G232" s="11">
        <v>22.9</v>
      </c>
      <c r="H232" s="225">
        <v>22.3</v>
      </c>
      <c r="I232" s="12">
        <v>1.37</v>
      </c>
      <c r="J232" s="223">
        <v>1.32</v>
      </c>
      <c r="K232" s="11">
        <v>7.64</v>
      </c>
      <c r="L232" s="367">
        <v>7.63</v>
      </c>
      <c r="M232" s="748">
        <v>28.7</v>
      </c>
      <c r="N232" s="606">
        <v>61.4</v>
      </c>
      <c r="O232" s="489">
        <v>84.8</v>
      </c>
      <c r="P232" s="474">
        <v>23.9</v>
      </c>
      <c r="Q232" s="478">
        <v>202</v>
      </c>
      <c r="R232" s="749">
        <v>0.23</v>
      </c>
      <c r="S232" s="750"/>
      <c r="T232" s="751"/>
      <c r="U232" s="80"/>
      <c r="V232" s="3" t="s">
        <v>197</v>
      </c>
      <c r="W232" s="893" t="s">
        <v>313</v>
      </c>
      <c r="X232" s="11"/>
      <c r="Y232" s="228">
        <v>20.3</v>
      </c>
    </row>
    <row r="233" spans="1:25" x14ac:dyDescent="0.2">
      <c r="A233" s="1104"/>
      <c r="B233" s="328">
        <v>45588</v>
      </c>
      <c r="C233" s="432" t="str">
        <f t="shared" si="29"/>
        <v>(水)</v>
      </c>
      <c r="D233" s="531" t="s">
        <v>408</v>
      </c>
      <c r="E233" s="474"/>
      <c r="F233" s="475">
        <v>24.6</v>
      </c>
      <c r="G233" s="11">
        <v>22.6</v>
      </c>
      <c r="H233" s="225">
        <v>22.3</v>
      </c>
      <c r="I233" s="12">
        <v>1.4</v>
      </c>
      <c r="J233" s="223">
        <v>1.4</v>
      </c>
      <c r="K233" s="11">
        <v>7.63</v>
      </c>
      <c r="L233" s="367">
        <v>7.61</v>
      </c>
      <c r="M233" s="748">
        <v>29.4</v>
      </c>
      <c r="N233" s="606">
        <v>62.2</v>
      </c>
      <c r="O233" s="489">
        <v>88.2</v>
      </c>
      <c r="P233" s="474">
        <v>23.7</v>
      </c>
      <c r="Q233" s="478">
        <v>209</v>
      </c>
      <c r="R233" s="749">
        <v>0.27</v>
      </c>
      <c r="S233" s="750"/>
      <c r="T233" s="751"/>
      <c r="U233" s="80"/>
      <c r="V233" s="3" t="s">
        <v>17</v>
      </c>
      <c r="W233" s="893" t="s">
        <v>313</v>
      </c>
      <c r="X233" s="11"/>
      <c r="Y233" s="228">
        <v>28.4</v>
      </c>
    </row>
    <row r="234" spans="1:25" x14ac:dyDescent="0.2">
      <c r="A234" s="1104"/>
      <c r="B234" s="328">
        <v>45589</v>
      </c>
      <c r="C234" s="432" t="str">
        <f t="shared" si="29"/>
        <v>(木)</v>
      </c>
      <c r="D234" s="531" t="s">
        <v>408</v>
      </c>
      <c r="E234" s="474"/>
      <c r="F234" s="475">
        <v>23.4</v>
      </c>
      <c r="G234" s="11">
        <v>22.6</v>
      </c>
      <c r="H234" s="225">
        <v>22.1</v>
      </c>
      <c r="I234" s="12">
        <v>1.5</v>
      </c>
      <c r="J234" s="223">
        <v>1.5</v>
      </c>
      <c r="K234" s="11">
        <v>7.61</v>
      </c>
      <c r="L234" s="367">
        <v>7.61</v>
      </c>
      <c r="M234" s="748">
        <v>30.5</v>
      </c>
      <c r="N234" s="606">
        <v>64.900000000000006</v>
      </c>
      <c r="O234" s="489">
        <v>89.2</v>
      </c>
      <c r="P234" s="474">
        <v>25.5</v>
      </c>
      <c r="Q234" s="478">
        <v>190</v>
      </c>
      <c r="R234" s="749">
        <v>0.32</v>
      </c>
      <c r="S234" s="750"/>
      <c r="T234" s="751"/>
      <c r="U234" s="80"/>
      <c r="V234" s="3" t="s">
        <v>198</v>
      </c>
      <c r="W234" s="893" t="s">
        <v>184</v>
      </c>
      <c r="X234" s="11"/>
      <c r="Y234" s="288">
        <v>6</v>
      </c>
    </row>
    <row r="235" spans="1:25" x14ac:dyDescent="0.2">
      <c r="A235" s="1104"/>
      <c r="B235" s="328">
        <v>45590</v>
      </c>
      <c r="C235" s="432" t="str">
        <f t="shared" si="29"/>
        <v>(金)</v>
      </c>
      <c r="D235" s="531" t="s">
        <v>410</v>
      </c>
      <c r="E235" s="474"/>
      <c r="F235" s="475">
        <v>18.8</v>
      </c>
      <c r="G235" s="11">
        <v>22.7</v>
      </c>
      <c r="H235" s="225">
        <v>22.1</v>
      </c>
      <c r="I235" s="12">
        <v>1.8</v>
      </c>
      <c r="J235" s="223">
        <v>1.5</v>
      </c>
      <c r="K235" s="11">
        <v>7.61</v>
      </c>
      <c r="L235" s="367">
        <v>7.62</v>
      </c>
      <c r="M235" s="748">
        <v>30.7</v>
      </c>
      <c r="N235" s="606">
        <v>66</v>
      </c>
      <c r="O235" s="489">
        <v>90.4</v>
      </c>
      <c r="P235" s="474">
        <v>26.1</v>
      </c>
      <c r="Q235" s="478">
        <v>206</v>
      </c>
      <c r="R235" s="749">
        <v>0.19</v>
      </c>
      <c r="S235" s="750"/>
      <c r="T235" s="751"/>
      <c r="U235" s="80"/>
      <c r="V235" s="3" t="s">
        <v>199</v>
      </c>
      <c r="W235" s="893" t="s">
        <v>313</v>
      </c>
      <c r="X235" s="114"/>
      <c r="Y235" s="288">
        <v>1</v>
      </c>
    </row>
    <row r="236" spans="1:25" x14ac:dyDescent="0.2">
      <c r="A236" s="1104"/>
      <c r="B236" s="328">
        <v>45591</v>
      </c>
      <c r="C236" s="432" t="str">
        <f t="shared" si="29"/>
        <v>(土)</v>
      </c>
      <c r="D236" s="531" t="s">
        <v>410</v>
      </c>
      <c r="E236" s="474"/>
      <c r="F236" s="475">
        <v>20.399999999999999</v>
      </c>
      <c r="G236" s="11">
        <v>22.7</v>
      </c>
      <c r="H236" s="225">
        <v>22.4</v>
      </c>
      <c r="I236" s="12">
        <v>1.2</v>
      </c>
      <c r="J236" s="223">
        <v>1.1000000000000001</v>
      </c>
      <c r="K236" s="11">
        <v>7.66</v>
      </c>
      <c r="L236" s="367">
        <v>7.65</v>
      </c>
      <c r="M236" s="748">
        <v>30</v>
      </c>
      <c r="N236" s="606"/>
      <c r="O236" s="489"/>
      <c r="P236" s="474"/>
      <c r="Q236" s="478"/>
      <c r="R236" s="749"/>
      <c r="S236" s="750"/>
      <c r="T236" s="751"/>
      <c r="U236" s="80"/>
      <c r="V236" s="3"/>
      <c r="W236" s="289"/>
      <c r="X236" s="290"/>
      <c r="Y236" s="289"/>
    </row>
    <row r="237" spans="1:25" x14ac:dyDescent="0.2">
      <c r="A237" s="1104"/>
      <c r="B237" s="328">
        <v>45592</v>
      </c>
      <c r="C237" s="432" t="str">
        <f t="shared" si="29"/>
        <v>(日)</v>
      </c>
      <c r="D237" s="531" t="s">
        <v>408</v>
      </c>
      <c r="E237" s="474"/>
      <c r="F237" s="475">
        <v>19.399999999999999</v>
      </c>
      <c r="G237" s="11">
        <v>20.8</v>
      </c>
      <c r="H237" s="225">
        <v>21</v>
      </c>
      <c r="I237" s="12">
        <v>1.3</v>
      </c>
      <c r="J237" s="223">
        <v>1.3</v>
      </c>
      <c r="K237" s="11">
        <v>7.64</v>
      </c>
      <c r="L237" s="367">
        <v>7.61</v>
      </c>
      <c r="M237" s="748">
        <v>30.5</v>
      </c>
      <c r="N237" s="606"/>
      <c r="O237" s="489"/>
      <c r="P237" s="474"/>
      <c r="Q237" s="478"/>
      <c r="R237" s="749"/>
      <c r="S237" s="750"/>
      <c r="T237" s="751"/>
      <c r="U237" s="80"/>
      <c r="V237" s="3"/>
      <c r="W237" s="289"/>
      <c r="X237" s="290"/>
      <c r="Y237" s="289"/>
    </row>
    <row r="238" spans="1:25" x14ac:dyDescent="0.2">
      <c r="A238" s="1104"/>
      <c r="B238" s="328">
        <v>45593</v>
      </c>
      <c r="C238" s="432" t="str">
        <f t="shared" si="29"/>
        <v>(月)</v>
      </c>
      <c r="D238" s="531" t="s">
        <v>407</v>
      </c>
      <c r="E238" s="474"/>
      <c r="F238" s="475">
        <v>18.100000000000001</v>
      </c>
      <c r="G238" s="11">
        <v>22.2</v>
      </c>
      <c r="H238" s="225">
        <v>20.3</v>
      </c>
      <c r="I238" s="12">
        <v>1.6</v>
      </c>
      <c r="J238" s="223">
        <v>1.5</v>
      </c>
      <c r="K238" s="11">
        <v>7.66</v>
      </c>
      <c r="L238" s="367">
        <v>7.65</v>
      </c>
      <c r="M238" s="748">
        <v>32.200000000000003</v>
      </c>
      <c r="N238" s="606">
        <v>66.8</v>
      </c>
      <c r="O238" s="489">
        <v>93.2</v>
      </c>
      <c r="P238" s="474">
        <v>28</v>
      </c>
      <c r="Q238" s="478">
        <v>199</v>
      </c>
      <c r="R238" s="749">
        <v>0.24</v>
      </c>
      <c r="S238" s="750"/>
      <c r="T238" s="751"/>
      <c r="U238" s="80"/>
      <c r="V238" s="291"/>
      <c r="W238" s="292"/>
      <c r="X238" s="293"/>
      <c r="Y238" s="292"/>
    </row>
    <row r="239" spans="1:25" x14ac:dyDescent="0.2">
      <c r="A239" s="1104"/>
      <c r="B239" s="328">
        <v>45594</v>
      </c>
      <c r="C239" s="432" t="str">
        <f t="shared" si="29"/>
        <v>(火)</v>
      </c>
      <c r="D239" s="531" t="s">
        <v>410</v>
      </c>
      <c r="E239" s="474"/>
      <c r="F239" s="475">
        <v>15.6</v>
      </c>
      <c r="G239" s="11">
        <v>22.2</v>
      </c>
      <c r="H239" s="225">
        <v>21.8</v>
      </c>
      <c r="I239" s="12">
        <v>1.3</v>
      </c>
      <c r="J239" s="223">
        <v>1.1000000000000001</v>
      </c>
      <c r="K239" s="11">
        <v>7.67</v>
      </c>
      <c r="L239" s="367">
        <v>7.68</v>
      </c>
      <c r="M239" s="748">
        <v>31.3</v>
      </c>
      <c r="N239" s="606">
        <v>67.3</v>
      </c>
      <c r="O239" s="489">
        <v>92</v>
      </c>
      <c r="P239" s="474">
        <v>26.1</v>
      </c>
      <c r="Q239" s="478">
        <v>205</v>
      </c>
      <c r="R239" s="749">
        <v>0.2</v>
      </c>
      <c r="S239" s="750"/>
      <c r="T239" s="751"/>
      <c r="U239" s="80"/>
      <c r="V239" s="9" t="s">
        <v>23</v>
      </c>
      <c r="W239" s="1" t="s">
        <v>24</v>
      </c>
      <c r="X239" s="1" t="s">
        <v>24</v>
      </c>
      <c r="Y239" s="333" t="s">
        <v>24</v>
      </c>
    </row>
    <row r="240" spans="1:25" x14ac:dyDescent="0.2">
      <c r="A240" s="1104"/>
      <c r="B240" s="328">
        <v>45595</v>
      </c>
      <c r="C240" s="432" t="str">
        <f t="shared" si="29"/>
        <v>(水)</v>
      </c>
      <c r="D240" s="531" t="s">
        <v>407</v>
      </c>
      <c r="E240" s="474"/>
      <c r="F240" s="475">
        <v>15.5</v>
      </c>
      <c r="G240" s="11">
        <v>22</v>
      </c>
      <c r="H240" s="225">
        <v>21.7</v>
      </c>
      <c r="I240" s="12">
        <v>1.2</v>
      </c>
      <c r="J240" s="223">
        <v>1.1000000000000001</v>
      </c>
      <c r="K240" s="11">
        <v>7.7</v>
      </c>
      <c r="L240" s="367">
        <v>7.71</v>
      </c>
      <c r="M240" s="748">
        <v>30.5</v>
      </c>
      <c r="N240" s="606">
        <v>66.8</v>
      </c>
      <c r="O240" s="489">
        <v>90</v>
      </c>
      <c r="P240" s="474">
        <v>23.5</v>
      </c>
      <c r="Q240" s="478">
        <v>195</v>
      </c>
      <c r="R240" s="749">
        <v>0.21</v>
      </c>
      <c r="S240" s="750"/>
      <c r="T240" s="751"/>
      <c r="U240" s="80"/>
      <c r="V240" s="1114" t="s">
        <v>464</v>
      </c>
      <c r="W240" s="1115"/>
      <c r="X240" s="1115"/>
      <c r="Y240" s="1116"/>
    </row>
    <row r="241" spans="1:25" x14ac:dyDescent="0.2">
      <c r="A241" s="1104"/>
      <c r="B241" s="328">
        <v>45596</v>
      </c>
      <c r="C241" s="432" t="str">
        <f t="shared" si="29"/>
        <v>(木)</v>
      </c>
      <c r="D241" s="544" t="s">
        <v>408</v>
      </c>
      <c r="E241" s="497"/>
      <c r="F241" s="535">
        <v>16.899999999999999</v>
      </c>
      <c r="G241" s="366">
        <v>21.9</v>
      </c>
      <c r="H241" s="300">
        <v>21.3</v>
      </c>
      <c r="I241" s="537">
        <v>1.5</v>
      </c>
      <c r="J241" s="536">
        <v>1.2</v>
      </c>
      <c r="K241" s="366">
        <v>7.7</v>
      </c>
      <c r="L241" s="369">
        <v>7.71</v>
      </c>
      <c r="M241" s="788">
        <v>30.9</v>
      </c>
      <c r="N241" s="659">
        <v>66.7</v>
      </c>
      <c r="O241" s="735">
        <v>91</v>
      </c>
      <c r="P241" s="497">
        <v>25.2</v>
      </c>
      <c r="Q241" s="540">
        <v>183</v>
      </c>
      <c r="R241" s="789">
        <v>0.28999999999999998</v>
      </c>
      <c r="S241" s="783"/>
      <c r="T241" s="784"/>
      <c r="U241" s="80"/>
      <c r="V241" s="1117"/>
      <c r="W241" s="1115"/>
      <c r="X241" s="1115"/>
      <c r="Y241" s="1116"/>
    </row>
    <row r="242" spans="1:25" s="1" customFormat="1" ht="13.5" customHeight="1" x14ac:dyDescent="0.2">
      <c r="A242" s="1104"/>
      <c r="B242" s="1043" t="s">
        <v>239</v>
      </c>
      <c r="C242" s="1043"/>
      <c r="D242" s="479"/>
      <c r="E242" s="464">
        <f>MAX(E211:E241)</f>
        <v>0</v>
      </c>
      <c r="F242" s="480">
        <f t="shared" ref="F242:S242" si="30">IF(COUNT(F211:F241)=0,"",MAX(F211:F241))</f>
        <v>28.5</v>
      </c>
      <c r="G242" s="10">
        <f t="shared" si="30"/>
        <v>26.5</v>
      </c>
      <c r="H242" s="222">
        <f t="shared" si="30"/>
        <v>25.5</v>
      </c>
      <c r="I242" s="466">
        <f t="shared" si="30"/>
        <v>2.1</v>
      </c>
      <c r="J242" s="467">
        <f t="shared" si="30"/>
        <v>1.8</v>
      </c>
      <c r="K242" s="10">
        <f t="shared" si="30"/>
        <v>7.7</v>
      </c>
      <c r="L242" s="615">
        <f t="shared" si="30"/>
        <v>7.71</v>
      </c>
      <c r="M242" s="744">
        <f t="shared" si="30"/>
        <v>32.200000000000003</v>
      </c>
      <c r="N242" s="598">
        <f t="shared" si="30"/>
        <v>67.3</v>
      </c>
      <c r="O242" s="482">
        <f t="shared" si="30"/>
        <v>93.2</v>
      </c>
      <c r="P242" s="464">
        <f t="shared" si="30"/>
        <v>34.799999999999997</v>
      </c>
      <c r="Q242" s="484">
        <f t="shared" si="30"/>
        <v>232</v>
      </c>
      <c r="R242" s="757">
        <f t="shared" si="30"/>
        <v>0.46</v>
      </c>
      <c r="S242" s="777">
        <f t="shared" si="30"/>
        <v>76</v>
      </c>
      <c r="T242" s="778">
        <f t="shared" ref="T242" si="31">IF(COUNT(T211:T241)=0,"",MAX(T211:T241))</f>
        <v>52</v>
      </c>
      <c r="U242" s="80"/>
      <c r="V242" s="1117"/>
      <c r="W242" s="1115"/>
      <c r="X242" s="1115"/>
      <c r="Y242" s="1116"/>
    </row>
    <row r="243" spans="1:25" s="1" customFormat="1" ht="13.5" customHeight="1" x14ac:dyDescent="0.2">
      <c r="A243" s="1104"/>
      <c r="B243" s="1044" t="s">
        <v>240</v>
      </c>
      <c r="C243" s="1044"/>
      <c r="D243" s="233"/>
      <c r="E243" s="234"/>
      <c r="F243" s="487">
        <f t="shared" ref="F243:R243" si="32">IF(COUNT(F211:F241)=0,"",MIN(F211:F241))</f>
        <v>14.9</v>
      </c>
      <c r="G243" s="11">
        <f t="shared" si="32"/>
        <v>20.8</v>
      </c>
      <c r="H243" s="223">
        <f t="shared" si="32"/>
        <v>20.3</v>
      </c>
      <c r="I243" s="12">
        <f t="shared" si="32"/>
        <v>0.98099999999999998</v>
      </c>
      <c r="J243" s="225">
        <f t="shared" si="32"/>
        <v>0.97199999999999998</v>
      </c>
      <c r="K243" s="11">
        <f t="shared" si="32"/>
        <v>7.58</v>
      </c>
      <c r="L243" s="367">
        <f t="shared" si="32"/>
        <v>7.57</v>
      </c>
      <c r="M243" s="748">
        <f t="shared" si="32"/>
        <v>28</v>
      </c>
      <c r="N243" s="606">
        <f t="shared" si="32"/>
        <v>61.4</v>
      </c>
      <c r="O243" s="489">
        <f t="shared" si="32"/>
        <v>83.4</v>
      </c>
      <c r="P243" s="859">
        <f t="shared" si="32"/>
        <v>22.5</v>
      </c>
      <c r="Q243" s="491">
        <f t="shared" si="32"/>
        <v>148</v>
      </c>
      <c r="R243" s="762">
        <f t="shared" si="32"/>
        <v>0.15</v>
      </c>
      <c r="S243" s="779"/>
      <c r="T243" s="780"/>
      <c r="U243" s="80"/>
      <c r="V243" s="1117"/>
      <c r="W243" s="1115"/>
      <c r="X243" s="1115"/>
      <c r="Y243" s="1116"/>
    </row>
    <row r="244" spans="1:25" s="1" customFormat="1" ht="13.5" customHeight="1" x14ac:dyDescent="0.2">
      <c r="A244" s="1104"/>
      <c r="B244" s="1044" t="s">
        <v>241</v>
      </c>
      <c r="C244" s="1044"/>
      <c r="D244" s="233"/>
      <c r="E244" s="235"/>
      <c r="F244" s="494">
        <f t="shared" ref="F244:R244" si="33">IF(COUNT(F211:F241)=0,"",AVERAGE(F211:F241))</f>
        <v>20.825806451612902</v>
      </c>
      <c r="G244" s="309">
        <f t="shared" si="33"/>
        <v>23.651612903225807</v>
      </c>
      <c r="H244" s="510">
        <f t="shared" si="33"/>
        <v>22.861290322580643</v>
      </c>
      <c r="I244" s="511">
        <f t="shared" si="33"/>
        <v>1.4974193548387096</v>
      </c>
      <c r="J244" s="512">
        <f t="shared" si="33"/>
        <v>1.3281935483870972</v>
      </c>
      <c r="K244" s="309">
        <f t="shared" si="33"/>
        <v>7.6416129032258064</v>
      </c>
      <c r="L244" s="645">
        <f t="shared" si="33"/>
        <v>7.6400000000000032</v>
      </c>
      <c r="M244" s="752">
        <f t="shared" si="33"/>
        <v>29.9</v>
      </c>
      <c r="N244" s="647">
        <f t="shared" si="33"/>
        <v>64.672727272727272</v>
      </c>
      <c r="O244" s="733">
        <f t="shared" si="33"/>
        <v>87.990909090909113</v>
      </c>
      <c r="P244" s="859">
        <f t="shared" si="33"/>
        <v>25.55</v>
      </c>
      <c r="Q244" s="521">
        <f t="shared" si="33"/>
        <v>196.72727272727272</v>
      </c>
      <c r="R244" s="785">
        <f t="shared" si="33"/>
        <v>0.22636363636363638</v>
      </c>
      <c r="S244" s="792"/>
      <c r="T244" s="793"/>
      <c r="U244" s="80"/>
      <c r="V244" s="1117"/>
      <c r="W244" s="1115"/>
      <c r="X244" s="1115"/>
      <c r="Y244" s="1116"/>
    </row>
    <row r="245" spans="1:25" s="1" customFormat="1" ht="13.5" customHeight="1" x14ac:dyDescent="0.2">
      <c r="A245" s="1105"/>
      <c r="B245" s="1045" t="s">
        <v>242</v>
      </c>
      <c r="C245" s="1045"/>
      <c r="D245" s="496"/>
      <c r="E245" s="497">
        <f>SUM(E211:E241)</f>
        <v>0</v>
      </c>
      <c r="F245" s="236"/>
      <c r="G245" s="236"/>
      <c r="H245" s="388"/>
      <c r="I245" s="236"/>
      <c r="J245" s="388"/>
      <c r="K245" s="499"/>
      <c r="L245" s="500"/>
      <c r="M245" s="781"/>
      <c r="N245" s="633"/>
      <c r="O245" s="504"/>
      <c r="P245" s="860"/>
      <c r="Q245" s="238"/>
      <c r="R245" s="782"/>
      <c r="S245" s="786">
        <f>SUM(S211:S241)</f>
        <v>88</v>
      </c>
      <c r="T245" s="787">
        <f>SUM(T211:T241)</f>
        <v>52</v>
      </c>
      <c r="U245" s="80"/>
      <c r="V245" s="1118"/>
      <c r="W245" s="1119"/>
      <c r="X245" s="1119"/>
      <c r="Y245" s="1120"/>
    </row>
    <row r="246" spans="1:25" ht="13.5" customHeight="1" x14ac:dyDescent="0.2">
      <c r="A246" s="1103" t="s">
        <v>233</v>
      </c>
      <c r="B246" s="327">
        <v>45597</v>
      </c>
      <c r="C246" s="431" t="str">
        <f>IF(B246="","",IF(WEEKDAY(B246)=1,"(日)",IF(WEEKDAY(B246)=2,"(月)",IF(WEEKDAY(B246)=3,"(火)",IF(WEEKDAY(B246)=4,"(水)",IF(WEEKDAY(B246)=5,"(木)",IF(WEEKDAY(B246)=6,"(金)","(土)")))))))</f>
        <v>(金)</v>
      </c>
      <c r="D246" s="529" t="s">
        <v>410</v>
      </c>
      <c r="E246" s="464"/>
      <c r="F246" s="465">
        <v>18.3</v>
      </c>
      <c r="G246" s="10">
        <v>21.2</v>
      </c>
      <c r="H246" s="467">
        <v>21</v>
      </c>
      <c r="I246" s="466">
        <v>1.9890000000000001</v>
      </c>
      <c r="J246" s="222">
        <v>1.6639999999999999</v>
      </c>
      <c r="K246" s="10">
        <v>7.65</v>
      </c>
      <c r="L246" s="615">
        <v>7.71</v>
      </c>
      <c r="M246" s="744">
        <v>29.4</v>
      </c>
      <c r="N246" s="598">
        <v>64.7</v>
      </c>
      <c r="O246" s="482">
        <v>88</v>
      </c>
      <c r="P246" s="464">
        <v>24.6</v>
      </c>
      <c r="Q246" s="472">
        <v>198</v>
      </c>
      <c r="R246" s="745">
        <v>0.25</v>
      </c>
      <c r="S246" s="746"/>
      <c r="T246" s="747"/>
      <c r="U246" s="83" t="s">
        <v>24</v>
      </c>
      <c r="V246" s="338" t="s">
        <v>286</v>
      </c>
      <c r="W246" s="354"/>
      <c r="X246" s="340">
        <v>45603</v>
      </c>
      <c r="Y246" s="349"/>
    </row>
    <row r="247" spans="1:25" x14ac:dyDescent="0.2">
      <c r="A247" s="1104"/>
      <c r="B247" s="328">
        <v>45598</v>
      </c>
      <c r="C247" s="432" t="str">
        <f t="shared" ref="C247:C275" si="34">IF(B247="","",IF(WEEKDAY(B247)=1,"(日)",IF(WEEKDAY(B247)=2,"(月)",IF(WEEKDAY(B247)=3,"(火)",IF(WEEKDAY(B247)=4,"(水)",IF(WEEKDAY(B247)=5,"(木)",IF(WEEKDAY(B247)=6,"(金)","(土)")))))))</f>
        <v>(土)</v>
      </c>
      <c r="D247" s="531" t="s">
        <v>407</v>
      </c>
      <c r="E247" s="474"/>
      <c r="F247" s="475">
        <v>15.6</v>
      </c>
      <c r="G247" s="11">
        <v>21.6</v>
      </c>
      <c r="H247" s="225">
        <v>20.8</v>
      </c>
      <c r="I247" s="12">
        <v>1.6</v>
      </c>
      <c r="J247" s="223">
        <v>1.3</v>
      </c>
      <c r="K247" s="11">
        <v>7.62</v>
      </c>
      <c r="L247" s="367">
        <v>7.65</v>
      </c>
      <c r="M247" s="748">
        <v>29.7</v>
      </c>
      <c r="N247" s="606"/>
      <c r="O247" s="489"/>
      <c r="P247" s="474"/>
      <c r="Q247" s="478"/>
      <c r="R247" s="749"/>
      <c r="S247" s="750"/>
      <c r="T247" s="751"/>
      <c r="U247" s="83" t="s">
        <v>24</v>
      </c>
      <c r="V247" s="343" t="s">
        <v>2</v>
      </c>
      <c r="W247" s="344" t="s">
        <v>305</v>
      </c>
      <c r="X247" s="370">
        <v>15.8</v>
      </c>
      <c r="Y247" s="348"/>
    </row>
    <row r="248" spans="1:25" x14ac:dyDescent="0.2">
      <c r="A248" s="1104"/>
      <c r="B248" s="328">
        <v>45599</v>
      </c>
      <c r="C248" s="432" t="str">
        <f t="shared" si="34"/>
        <v>(日)</v>
      </c>
      <c r="D248" s="531" t="s">
        <v>408</v>
      </c>
      <c r="E248" s="474"/>
      <c r="F248" s="475">
        <v>17.7</v>
      </c>
      <c r="G248" s="11">
        <v>21.6</v>
      </c>
      <c r="H248" s="225">
        <v>20.8</v>
      </c>
      <c r="I248" s="12">
        <v>1.5</v>
      </c>
      <c r="J248" s="223">
        <v>1.1000000000000001</v>
      </c>
      <c r="K248" s="11">
        <v>7.62</v>
      </c>
      <c r="L248" s="367">
        <v>7.63</v>
      </c>
      <c r="M248" s="748">
        <v>29.6</v>
      </c>
      <c r="N248" s="606"/>
      <c r="O248" s="489"/>
      <c r="P248" s="474"/>
      <c r="Q248" s="478"/>
      <c r="R248" s="749"/>
      <c r="S248" s="750"/>
      <c r="T248" s="751"/>
      <c r="U248" s="83" t="s">
        <v>24</v>
      </c>
      <c r="V248" s="4" t="s">
        <v>19</v>
      </c>
      <c r="W248" s="5" t="s">
        <v>20</v>
      </c>
      <c r="X248" s="350" t="s">
        <v>21</v>
      </c>
      <c r="Y248" s="5" t="s">
        <v>22</v>
      </c>
    </row>
    <row r="249" spans="1:25" x14ac:dyDescent="0.2">
      <c r="A249" s="1104"/>
      <c r="B249" s="328">
        <v>45600</v>
      </c>
      <c r="C249" s="432" t="str">
        <f t="shared" si="34"/>
        <v>(月)</v>
      </c>
      <c r="D249" s="531" t="s">
        <v>408</v>
      </c>
      <c r="E249" s="474"/>
      <c r="F249" s="475">
        <v>15.3</v>
      </c>
      <c r="G249" s="11">
        <v>21.3</v>
      </c>
      <c r="H249" s="225">
        <v>20.3</v>
      </c>
      <c r="I249" s="12">
        <v>2.2999999999999998</v>
      </c>
      <c r="J249" s="223">
        <v>1.8</v>
      </c>
      <c r="K249" s="11">
        <v>7.66</v>
      </c>
      <c r="L249" s="367">
        <v>7.65</v>
      </c>
      <c r="M249" s="748">
        <v>28.8</v>
      </c>
      <c r="N249" s="606"/>
      <c r="O249" s="489"/>
      <c r="P249" s="474"/>
      <c r="Q249" s="478"/>
      <c r="R249" s="749"/>
      <c r="S249" s="750"/>
      <c r="T249" s="751"/>
      <c r="U249" s="83" t="s">
        <v>24</v>
      </c>
      <c r="V249" s="2" t="s">
        <v>182</v>
      </c>
      <c r="W249" s="396" t="s">
        <v>11</v>
      </c>
      <c r="X249" s="10">
        <v>20.8</v>
      </c>
      <c r="Y249" s="222">
        <v>20.2</v>
      </c>
    </row>
    <row r="250" spans="1:25" x14ac:dyDescent="0.2">
      <c r="A250" s="1104"/>
      <c r="B250" s="328">
        <v>45601</v>
      </c>
      <c r="C250" s="432" t="str">
        <f t="shared" si="34"/>
        <v>(火)</v>
      </c>
      <c r="D250" s="531" t="s">
        <v>410</v>
      </c>
      <c r="E250" s="474"/>
      <c r="F250" s="475">
        <v>15.7</v>
      </c>
      <c r="G250" s="11">
        <v>21.2</v>
      </c>
      <c r="H250" s="225">
        <v>20.5</v>
      </c>
      <c r="I250" s="12">
        <v>2.1</v>
      </c>
      <c r="J250" s="223">
        <v>1.8</v>
      </c>
      <c r="K250" s="11">
        <v>7.62</v>
      </c>
      <c r="L250" s="367">
        <v>7.63</v>
      </c>
      <c r="M250" s="748">
        <v>28.3</v>
      </c>
      <c r="N250" s="606">
        <v>63.1</v>
      </c>
      <c r="O250" s="489">
        <v>86</v>
      </c>
      <c r="P250" s="474">
        <v>24.9</v>
      </c>
      <c r="Q250" s="478">
        <v>214</v>
      </c>
      <c r="R250" s="749">
        <v>0.28999999999999998</v>
      </c>
      <c r="S250" s="750"/>
      <c r="T250" s="751"/>
      <c r="U250" s="83" t="s">
        <v>24</v>
      </c>
      <c r="V250" s="3" t="s">
        <v>183</v>
      </c>
      <c r="W250" s="893" t="s">
        <v>184</v>
      </c>
      <c r="X250" s="11">
        <v>1.5</v>
      </c>
      <c r="Y250" s="223">
        <v>1.2</v>
      </c>
    </row>
    <row r="251" spans="1:25" x14ac:dyDescent="0.2">
      <c r="A251" s="1104"/>
      <c r="B251" s="328">
        <v>45602</v>
      </c>
      <c r="C251" s="432" t="str">
        <f t="shared" si="34"/>
        <v>(水)</v>
      </c>
      <c r="D251" s="531" t="s">
        <v>400</v>
      </c>
      <c r="E251" s="474"/>
      <c r="F251" s="475">
        <v>14.7</v>
      </c>
      <c r="G251" s="11">
        <v>21.2</v>
      </c>
      <c r="H251" s="225">
        <v>20.100000000000001</v>
      </c>
      <c r="I251" s="12">
        <v>1.7</v>
      </c>
      <c r="J251" s="223">
        <v>1.4</v>
      </c>
      <c r="K251" s="11">
        <v>7.64</v>
      </c>
      <c r="L251" s="367">
        <v>7.67</v>
      </c>
      <c r="M251" s="748">
        <v>29.5</v>
      </c>
      <c r="N251" s="606">
        <v>64</v>
      </c>
      <c r="O251" s="489">
        <v>87.6</v>
      </c>
      <c r="P251" s="474">
        <v>25.2</v>
      </c>
      <c r="Q251" s="478">
        <v>208</v>
      </c>
      <c r="R251" s="749">
        <v>0.27</v>
      </c>
      <c r="S251" s="750">
        <v>59</v>
      </c>
      <c r="T251" s="751">
        <v>55</v>
      </c>
      <c r="U251" s="83" t="s">
        <v>24</v>
      </c>
      <c r="V251" s="3" t="s">
        <v>12</v>
      </c>
      <c r="W251" s="893"/>
      <c r="X251" s="11">
        <v>7.68</v>
      </c>
      <c r="Y251" s="223">
        <v>7.68</v>
      </c>
    </row>
    <row r="252" spans="1:25" x14ac:dyDescent="0.2">
      <c r="A252" s="1104"/>
      <c r="B252" s="328">
        <v>45603</v>
      </c>
      <c r="C252" s="432" t="str">
        <f t="shared" si="34"/>
        <v>(木)</v>
      </c>
      <c r="D252" s="531" t="s">
        <v>400</v>
      </c>
      <c r="E252" s="474"/>
      <c r="F252" s="475">
        <v>15.8</v>
      </c>
      <c r="G252" s="11">
        <v>20.8</v>
      </c>
      <c r="H252" s="225">
        <v>20.2</v>
      </c>
      <c r="I252" s="12">
        <v>1.5</v>
      </c>
      <c r="J252" s="223">
        <v>1.2</v>
      </c>
      <c r="K252" s="11">
        <v>7.68</v>
      </c>
      <c r="L252" s="367">
        <v>7.68</v>
      </c>
      <c r="M252" s="748">
        <v>29.8</v>
      </c>
      <c r="N252" s="606">
        <v>66</v>
      </c>
      <c r="O252" s="489">
        <v>88.4</v>
      </c>
      <c r="P252" s="474">
        <v>24.9</v>
      </c>
      <c r="Q252" s="478">
        <v>216</v>
      </c>
      <c r="R252" s="749">
        <v>0.2</v>
      </c>
      <c r="S252" s="750"/>
      <c r="T252" s="751"/>
      <c r="U252" s="83" t="s">
        <v>24</v>
      </c>
      <c r="V252" s="3" t="s">
        <v>185</v>
      </c>
      <c r="W252" s="893" t="s">
        <v>13</v>
      </c>
      <c r="X252" s="11"/>
      <c r="Y252" s="223">
        <v>29.8</v>
      </c>
    </row>
    <row r="253" spans="1:25" x14ac:dyDescent="0.2">
      <c r="A253" s="1104"/>
      <c r="B253" s="328">
        <v>45604</v>
      </c>
      <c r="C253" s="432" t="str">
        <f t="shared" si="34"/>
        <v>(金)</v>
      </c>
      <c r="D253" s="531" t="s">
        <v>408</v>
      </c>
      <c r="E253" s="474"/>
      <c r="F253" s="475">
        <v>12.7</v>
      </c>
      <c r="G253" s="11">
        <v>20.6</v>
      </c>
      <c r="H253" s="225">
        <v>19.5</v>
      </c>
      <c r="I253" s="12">
        <v>1.5</v>
      </c>
      <c r="J253" s="223">
        <v>1.3</v>
      </c>
      <c r="K253" s="11">
        <v>7.7</v>
      </c>
      <c r="L253" s="367">
        <v>7.7</v>
      </c>
      <c r="M253" s="748">
        <v>29.9</v>
      </c>
      <c r="N253" s="606">
        <v>65.400000000000006</v>
      </c>
      <c r="O253" s="489">
        <v>90</v>
      </c>
      <c r="P253" s="474">
        <v>26.6</v>
      </c>
      <c r="Q253" s="478">
        <v>171</v>
      </c>
      <c r="R253" s="749">
        <v>0.2</v>
      </c>
      <c r="S253" s="750"/>
      <c r="T253" s="751"/>
      <c r="U253" s="83" t="s">
        <v>24</v>
      </c>
      <c r="V253" s="3" t="s">
        <v>186</v>
      </c>
      <c r="W253" s="893" t="s">
        <v>313</v>
      </c>
      <c r="X253" s="114"/>
      <c r="Y253" s="224">
        <v>66</v>
      </c>
    </row>
    <row r="254" spans="1:25" x14ac:dyDescent="0.2">
      <c r="A254" s="1104"/>
      <c r="B254" s="328">
        <v>45605</v>
      </c>
      <c r="C254" s="432" t="str">
        <f t="shared" si="34"/>
        <v>(土)</v>
      </c>
      <c r="D254" s="531" t="s">
        <v>408</v>
      </c>
      <c r="E254" s="474"/>
      <c r="F254" s="475">
        <v>10.9</v>
      </c>
      <c r="G254" s="11">
        <v>20.100000000000001</v>
      </c>
      <c r="H254" s="225">
        <v>19.2</v>
      </c>
      <c r="I254" s="12">
        <v>1.5</v>
      </c>
      <c r="J254" s="223">
        <v>1.1000000000000001</v>
      </c>
      <c r="K254" s="11">
        <v>7.69</v>
      </c>
      <c r="L254" s="367">
        <v>7.64</v>
      </c>
      <c r="M254" s="748">
        <v>29.9</v>
      </c>
      <c r="N254" s="606"/>
      <c r="O254" s="489"/>
      <c r="P254" s="474"/>
      <c r="Q254" s="478"/>
      <c r="R254" s="749"/>
      <c r="S254" s="750"/>
      <c r="T254" s="751"/>
      <c r="U254" s="83" t="s">
        <v>24</v>
      </c>
      <c r="V254" s="3" t="s">
        <v>187</v>
      </c>
      <c r="W254" s="893" t="s">
        <v>313</v>
      </c>
      <c r="X254" s="114"/>
      <c r="Y254" s="224">
        <v>88.4</v>
      </c>
    </row>
    <row r="255" spans="1:25" x14ac:dyDescent="0.2">
      <c r="A255" s="1104"/>
      <c r="B255" s="328">
        <v>45606</v>
      </c>
      <c r="C255" s="432" t="str">
        <f t="shared" si="34"/>
        <v>(日)</v>
      </c>
      <c r="D255" s="531" t="s">
        <v>410</v>
      </c>
      <c r="E255" s="474"/>
      <c r="F255" s="475">
        <v>13.2</v>
      </c>
      <c r="G255" s="11">
        <v>19.8</v>
      </c>
      <c r="H255" s="225">
        <v>19.100000000000001</v>
      </c>
      <c r="I255" s="12">
        <v>1.5</v>
      </c>
      <c r="J255" s="223">
        <v>1.3</v>
      </c>
      <c r="K255" s="11">
        <v>7.67</v>
      </c>
      <c r="L255" s="367">
        <v>7.65</v>
      </c>
      <c r="M255" s="748">
        <v>30</v>
      </c>
      <c r="N255" s="606"/>
      <c r="O255" s="489"/>
      <c r="P255" s="474"/>
      <c r="Q255" s="478"/>
      <c r="R255" s="749"/>
      <c r="S255" s="750"/>
      <c r="T255" s="751"/>
      <c r="U255" s="83" t="s">
        <v>24</v>
      </c>
      <c r="V255" s="3" t="s">
        <v>188</v>
      </c>
      <c r="W255" s="893" t="s">
        <v>313</v>
      </c>
      <c r="X255" s="114"/>
      <c r="Y255" s="224">
        <v>53.8</v>
      </c>
    </row>
    <row r="256" spans="1:25" x14ac:dyDescent="0.2">
      <c r="A256" s="1104"/>
      <c r="B256" s="328">
        <v>45607</v>
      </c>
      <c r="C256" s="432" t="str">
        <f t="shared" si="34"/>
        <v>(月)</v>
      </c>
      <c r="D256" s="531" t="s">
        <v>410</v>
      </c>
      <c r="E256" s="474"/>
      <c r="F256" s="475">
        <v>15.9</v>
      </c>
      <c r="G256" s="11">
        <v>19.5</v>
      </c>
      <c r="H256" s="225">
        <v>19</v>
      </c>
      <c r="I256" s="12">
        <v>1.3320000000000001</v>
      </c>
      <c r="J256" s="223">
        <v>0.97499999999999998</v>
      </c>
      <c r="K256" s="11">
        <v>7.64</v>
      </c>
      <c r="L256" s="367">
        <v>7.65</v>
      </c>
      <c r="M256" s="748">
        <v>30.7</v>
      </c>
      <c r="N256" s="606">
        <v>67.599999999999994</v>
      </c>
      <c r="O256" s="489">
        <v>94</v>
      </c>
      <c r="P256" s="474">
        <v>24.7</v>
      </c>
      <c r="Q256" s="478">
        <v>188</v>
      </c>
      <c r="R256" s="749">
        <v>0.17</v>
      </c>
      <c r="S256" s="750"/>
      <c r="T256" s="751"/>
      <c r="U256" s="83" t="s">
        <v>24</v>
      </c>
      <c r="V256" s="3" t="s">
        <v>189</v>
      </c>
      <c r="W256" s="893" t="s">
        <v>313</v>
      </c>
      <c r="X256" s="114"/>
      <c r="Y256" s="224">
        <v>34.6</v>
      </c>
    </row>
    <row r="257" spans="1:25" x14ac:dyDescent="0.2">
      <c r="A257" s="1104"/>
      <c r="B257" s="328">
        <v>45608</v>
      </c>
      <c r="C257" s="432" t="str">
        <f t="shared" si="34"/>
        <v>(火)</v>
      </c>
      <c r="D257" s="531" t="s">
        <v>408</v>
      </c>
      <c r="E257" s="474"/>
      <c r="F257" s="475">
        <v>15.4</v>
      </c>
      <c r="G257" s="11">
        <v>19.8</v>
      </c>
      <c r="H257" s="225">
        <v>18.8</v>
      </c>
      <c r="I257" s="12">
        <v>1.5</v>
      </c>
      <c r="J257" s="223">
        <v>1.1000000000000001</v>
      </c>
      <c r="K257" s="11">
        <v>7.65</v>
      </c>
      <c r="L257" s="367">
        <v>7.71</v>
      </c>
      <c r="M257" s="748">
        <v>30.8</v>
      </c>
      <c r="N257" s="606">
        <v>67.099999999999994</v>
      </c>
      <c r="O257" s="489">
        <v>94</v>
      </c>
      <c r="P257" s="474">
        <v>23.1</v>
      </c>
      <c r="Q257" s="478">
        <v>183</v>
      </c>
      <c r="R257" s="749">
        <v>0.2</v>
      </c>
      <c r="S257" s="750"/>
      <c r="T257" s="751"/>
      <c r="U257" s="83" t="s">
        <v>24</v>
      </c>
      <c r="V257" s="3" t="s">
        <v>190</v>
      </c>
      <c r="W257" s="893" t="s">
        <v>313</v>
      </c>
      <c r="X257" s="12"/>
      <c r="Y257" s="225">
        <v>24.9</v>
      </c>
    </row>
    <row r="258" spans="1:25" x14ac:dyDescent="0.2">
      <c r="A258" s="1104"/>
      <c r="B258" s="328">
        <v>45609</v>
      </c>
      <c r="C258" s="432" t="str">
        <f t="shared" si="34"/>
        <v>(水)</v>
      </c>
      <c r="D258" s="531" t="s">
        <v>408</v>
      </c>
      <c r="E258" s="474"/>
      <c r="F258" s="475">
        <v>16.5</v>
      </c>
      <c r="G258" s="11">
        <v>19.8</v>
      </c>
      <c r="H258" s="225">
        <v>18.8</v>
      </c>
      <c r="I258" s="12">
        <v>1.6</v>
      </c>
      <c r="J258" s="223">
        <v>1.2</v>
      </c>
      <c r="K258" s="11">
        <v>7.7</v>
      </c>
      <c r="L258" s="367">
        <v>7.67</v>
      </c>
      <c r="M258" s="748">
        <v>30.6</v>
      </c>
      <c r="N258" s="606">
        <v>66.5</v>
      </c>
      <c r="O258" s="489">
        <v>93</v>
      </c>
      <c r="P258" s="474">
        <v>23.1</v>
      </c>
      <c r="Q258" s="478">
        <v>193</v>
      </c>
      <c r="R258" s="749">
        <v>0.25</v>
      </c>
      <c r="S258" s="750"/>
      <c r="T258" s="751"/>
      <c r="U258" s="83" t="s">
        <v>24</v>
      </c>
      <c r="V258" s="3" t="s">
        <v>191</v>
      </c>
      <c r="W258" s="893" t="s">
        <v>313</v>
      </c>
      <c r="X258" s="15"/>
      <c r="Y258" s="226">
        <v>216</v>
      </c>
    </row>
    <row r="259" spans="1:25" x14ac:dyDescent="0.2">
      <c r="A259" s="1104"/>
      <c r="B259" s="328">
        <v>45610</v>
      </c>
      <c r="C259" s="432" t="str">
        <f t="shared" si="34"/>
        <v>(木)</v>
      </c>
      <c r="D259" s="531" t="s">
        <v>408</v>
      </c>
      <c r="E259" s="474"/>
      <c r="F259" s="475">
        <v>15.5</v>
      </c>
      <c r="G259" s="11">
        <v>19.3</v>
      </c>
      <c r="H259" s="225">
        <v>18.600000000000001</v>
      </c>
      <c r="I259" s="12">
        <v>1.5</v>
      </c>
      <c r="J259" s="223">
        <v>1.2</v>
      </c>
      <c r="K259" s="11">
        <v>7.73</v>
      </c>
      <c r="L259" s="367">
        <v>7.68</v>
      </c>
      <c r="M259" s="748">
        <v>31.2</v>
      </c>
      <c r="N259" s="606">
        <v>66.400000000000006</v>
      </c>
      <c r="O259" s="489">
        <v>93.6</v>
      </c>
      <c r="P259" s="474">
        <v>24.8</v>
      </c>
      <c r="Q259" s="478">
        <v>188</v>
      </c>
      <c r="R259" s="749">
        <v>0.19</v>
      </c>
      <c r="S259" s="750"/>
      <c r="T259" s="751"/>
      <c r="U259" s="83" t="s">
        <v>24</v>
      </c>
      <c r="V259" s="3" t="s">
        <v>192</v>
      </c>
      <c r="W259" s="893" t="s">
        <v>313</v>
      </c>
      <c r="X259" s="13"/>
      <c r="Y259" s="227">
        <v>0.2</v>
      </c>
    </row>
    <row r="260" spans="1:25" x14ac:dyDescent="0.2">
      <c r="A260" s="1104"/>
      <c r="B260" s="328">
        <v>45611</v>
      </c>
      <c r="C260" s="432" t="str">
        <f t="shared" si="34"/>
        <v>(金)</v>
      </c>
      <c r="D260" s="531" t="s">
        <v>407</v>
      </c>
      <c r="E260" s="474"/>
      <c r="F260" s="475">
        <v>15.3</v>
      </c>
      <c r="G260" s="11">
        <v>19.2</v>
      </c>
      <c r="H260" s="225">
        <v>18.600000000000001</v>
      </c>
      <c r="I260" s="12">
        <v>1.5</v>
      </c>
      <c r="J260" s="223">
        <v>1.2</v>
      </c>
      <c r="K260" s="11">
        <v>7.66</v>
      </c>
      <c r="L260" s="367">
        <v>7.68</v>
      </c>
      <c r="M260" s="748">
        <v>31.4</v>
      </c>
      <c r="N260" s="606">
        <v>67.599999999999994</v>
      </c>
      <c r="O260" s="489">
        <v>94.2</v>
      </c>
      <c r="P260" s="474">
        <v>25.9</v>
      </c>
      <c r="Q260" s="478">
        <v>198</v>
      </c>
      <c r="R260" s="749">
        <v>0.15</v>
      </c>
      <c r="S260" s="750"/>
      <c r="T260" s="751"/>
      <c r="U260" s="83" t="s">
        <v>24</v>
      </c>
      <c r="V260" s="3" t="s">
        <v>14</v>
      </c>
      <c r="W260" s="893" t="s">
        <v>313</v>
      </c>
      <c r="X260" s="11"/>
      <c r="Y260" s="228">
        <v>2</v>
      </c>
    </row>
    <row r="261" spans="1:25" x14ac:dyDescent="0.2">
      <c r="A261" s="1104"/>
      <c r="B261" s="328">
        <v>45612</v>
      </c>
      <c r="C261" s="432" t="str">
        <f t="shared" si="34"/>
        <v>(土)</v>
      </c>
      <c r="D261" s="531" t="s">
        <v>408</v>
      </c>
      <c r="E261" s="474"/>
      <c r="F261" s="475">
        <v>16.100000000000001</v>
      </c>
      <c r="G261" s="11">
        <v>19.2</v>
      </c>
      <c r="H261" s="225">
        <v>18.7</v>
      </c>
      <c r="I261" s="12">
        <v>1.4</v>
      </c>
      <c r="J261" s="223">
        <v>1.1000000000000001</v>
      </c>
      <c r="K261" s="11">
        <v>7.65</v>
      </c>
      <c r="L261" s="367">
        <v>7.68</v>
      </c>
      <c r="M261" s="748">
        <v>31.4</v>
      </c>
      <c r="N261" s="606"/>
      <c r="O261" s="489"/>
      <c r="P261" s="474"/>
      <c r="Q261" s="478"/>
      <c r="R261" s="749"/>
      <c r="S261" s="750"/>
      <c r="T261" s="751"/>
      <c r="U261" s="83" t="s">
        <v>24</v>
      </c>
      <c r="V261" s="3" t="s">
        <v>15</v>
      </c>
      <c r="W261" s="893" t="s">
        <v>313</v>
      </c>
      <c r="X261" s="11"/>
      <c r="Y261" s="228">
        <v>0.7</v>
      </c>
    </row>
    <row r="262" spans="1:25" x14ac:dyDescent="0.2">
      <c r="A262" s="1104"/>
      <c r="B262" s="328">
        <v>45613</v>
      </c>
      <c r="C262" s="432" t="str">
        <f t="shared" si="34"/>
        <v>(日)</v>
      </c>
      <c r="D262" s="531" t="s">
        <v>410</v>
      </c>
      <c r="E262" s="474"/>
      <c r="F262" s="475">
        <v>17.8</v>
      </c>
      <c r="G262" s="11">
        <v>19.5</v>
      </c>
      <c r="H262" s="225">
        <v>18.100000000000001</v>
      </c>
      <c r="I262" s="12">
        <v>1.1000000000000001</v>
      </c>
      <c r="J262" s="223">
        <v>1</v>
      </c>
      <c r="K262" s="11">
        <v>7.63</v>
      </c>
      <c r="L262" s="367">
        <v>7.65</v>
      </c>
      <c r="M262" s="748">
        <v>31.5</v>
      </c>
      <c r="N262" s="606"/>
      <c r="O262" s="489"/>
      <c r="P262" s="474"/>
      <c r="Q262" s="478"/>
      <c r="R262" s="749"/>
      <c r="S262" s="750"/>
      <c r="T262" s="751"/>
      <c r="U262" s="83" t="s">
        <v>24</v>
      </c>
      <c r="V262" s="3" t="s">
        <v>193</v>
      </c>
      <c r="W262" s="893" t="s">
        <v>313</v>
      </c>
      <c r="X262" s="11"/>
      <c r="Y262" s="228">
        <v>9.3000000000000007</v>
      </c>
    </row>
    <row r="263" spans="1:25" x14ac:dyDescent="0.2">
      <c r="A263" s="1104"/>
      <c r="B263" s="328">
        <v>45614</v>
      </c>
      <c r="C263" s="432" t="str">
        <f t="shared" si="34"/>
        <v>(月)</v>
      </c>
      <c r="D263" s="531" t="s">
        <v>410</v>
      </c>
      <c r="E263" s="474"/>
      <c r="F263" s="475">
        <v>13.7</v>
      </c>
      <c r="G263" s="11">
        <v>19.100000000000001</v>
      </c>
      <c r="H263" s="225">
        <v>18.3</v>
      </c>
      <c r="I263" s="12">
        <v>1.2509999999999999</v>
      </c>
      <c r="J263" s="223">
        <v>0.91700000000000004</v>
      </c>
      <c r="K263" s="11">
        <v>7.67</v>
      </c>
      <c r="L263" s="367">
        <v>7.68</v>
      </c>
      <c r="M263" s="748">
        <v>31.7</v>
      </c>
      <c r="N263" s="606">
        <v>68.099999999999994</v>
      </c>
      <c r="O263" s="489">
        <v>94.2</v>
      </c>
      <c r="P263" s="474">
        <v>24.9</v>
      </c>
      <c r="Q263" s="478">
        <v>188</v>
      </c>
      <c r="R263" s="749">
        <v>0.16</v>
      </c>
      <c r="S263" s="750"/>
      <c r="T263" s="751"/>
      <c r="U263" s="83" t="s">
        <v>24</v>
      </c>
      <c r="V263" s="3" t="s">
        <v>194</v>
      </c>
      <c r="W263" s="893" t="s">
        <v>313</v>
      </c>
      <c r="X263" s="13"/>
      <c r="Y263" s="229">
        <v>1.4E-2</v>
      </c>
    </row>
    <row r="264" spans="1:25" x14ac:dyDescent="0.2">
      <c r="A264" s="1104"/>
      <c r="B264" s="328">
        <v>45615</v>
      </c>
      <c r="C264" s="432" t="str">
        <f t="shared" si="34"/>
        <v>(火)</v>
      </c>
      <c r="D264" s="531" t="s">
        <v>408</v>
      </c>
      <c r="E264" s="474"/>
      <c r="F264" s="475">
        <v>9.1</v>
      </c>
      <c r="G264" s="11">
        <v>19.100000000000001</v>
      </c>
      <c r="H264" s="225">
        <v>18.399999999999999</v>
      </c>
      <c r="I264" s="12">
        <v>0.9</v>
      </c>
      <c r="J264" s="223">
        <v>0.8</v>
      </c>
      <c r="K264" s="11">
        <v>7.75</v>
      </c>
      <c r="L264" s="367">
        <v>7.76</v>
      </c>
      <c r="M264" s="748">
        <v>30.9</v>
      </c>
      <c r="N264" s="606">
        <v>65.400000000000006</v>
      </c>
      <c r="O264" s="489">
        <v>94</v>
      </c>
      <c r="P264" s="474">
        <v>24.2</v>
      </c>
      <c r="Q264" s="478">
        <v>197</v>
      </c>
      <c r="R264" s="749">
        <v>0.25</v>
      </c>
      <c r="S264" s="750"/>
      <c r="T264" s="751"/>
      <c r="U264" s="83" t="s">
        <v>24</v>
      </c>
      <c r="V264" s="3" t="s">
        <v>281</v>
      </c>
      <c r="W264" s="893" t="s">
        <v>313</v>
      </c>
      <c r="X264" s="13"/>
      <c r="Y264" s="229">
        <v>2.0699999999999998</v>
      </c>
    </row>
    <row r="265" spans="1:25" x14ac:dyDescent="0.2">
      <c r="A265" s="1104"/>
      <c r="B265" s="328">
        <v>45616</v>
      </c>
      <c r="C265" s="432" t="str">
        <f t="shared" si="34"/>
        <v>(水)</v>
      </c>
      <c r="D265" s="531" t="s">
        <v>407</v>
      </c>
      <c r="E265" s="474"/>
      <c r="F265" s="475">
        <v>6.6</v>
      </c>
      <c r="G265" s="11">
        <v>18.600000000000001</v>
      </c>
      <c r="H265" s="225">
        <v>18</v>
      </c>
      <c r="I265" s="12">
        <v>1.2450000000000001</v>
      </c>
      <c r="J265" s="223">
        <v>0.96399999999999997</v>
      </c>
      <c r="K265" s="11">
        <v>7.78</v>
      </c>
      <c r="L265" s="367">
        <v>7.78</v>
      </c>
      <c r="M265" s="748">
        <v>31</v>
      </c>
      <c r="N265" s="606">
        <v>68.099999999999994</v>
      </c>
      <c r="O265" s="489">
        <v>93.2</v>
      </c>
      <c r="P265" s="474">
        <v>27.1</v>
      </c>
      <c r="Q265" s="478">
        <v>234</v>
      </c>
      <c r="R265" s="749">
        <v>0.18</v>
      </c>
      <c r="S265" s="750"/>
      <c r="T265" s="751"/>
      <c r="U265" s="83" t="s">
        <v>24</v>
      </c>
      <c r="V265" s="3" t="s">
        <v>195</v>
      </c>
      <c r="W265" s="893" t="s">
        <v>313</v>
      </c>
      <c r="X265" s="13"/>
      <c r="Y265" s="229">
        <v>2.66</v>
      </c>
    </row>
    <row r="266" spans="1:25" x14ac:dyDescent="0.2">
      <c r="A266" s="1104"/>
      <c r="B266" s="328">
        <v>45617</v>
      </c>
      <c r="C266" s="432" t="str">
        <f t="shared" si="34"/>
        <v>(木)</v>
      </c>
      <c r="D266" s="531" t="s">
        <v>410</v>
      </c>
      <c r="E266" s="474"/>
      <c r="F266" s="475">
        <v>11</v>
      </c>
      <c r="G266" s="11">
        <v>18.2</v>
      </c>
      <c r="H266" s="225">
        <v>17.7</v>
      </c>
      <c r="I266" s="12">
        <v>1.3</v>
      </c>
      <c r="J266" s="223">
        <v>1.0569999999999999</v>
      </c>
      <c r="K266" s="11">
        <v>7.72</v>
      </c>
      <c r="L266" s="367">
        <v>7.73</v>
      </c>
      <c r="M266" s="748">
        <v>31.9</v>
      </c>
      <c r="N266" s="606">
        <v>67.900000000000006</v>
      </c>
      <c r="O266" s="489">
        <v>95.8</v>
      </c>
      <c r="P266" s="474">
        <v>25.8</v>
      </c>
      <c r="Q266" s="478">
        <v>186</v>
      </c>
      <c r="R266" s="749">
        <v>0.19</v>
      </c>
      <c r="S266" s="750"/>
      <c r="T266" s="751"/>
      <c r="U266" s="83" t="s">
        <v>24</v>
      </c>
      <c r="V266" s="3" t="s">
        <v>196</v>
      </c>
      <c r="W266" s="893" t="s">
        <v>313</v>
      </c>
      <c r="X266" s="13"/>
      <c r="Y266" s="229">
        <v>0.17399999999999999</v>
      </c>
    </row>
    <row r="267" spans="1:25" x14ac:dyDescent="0.2">
      <c r="A267" s="1104"/>
      <c r="B267" s="328">
        <v>45618</v>
      </c>
      <c r="C267" s="432" t="str">
        <f t="shared" si="34"/>
        <v>(金)</v>
      </c>
      <c r="D267" s="531" t="s">
        <v>408</v>
      </c>
      <c r="E267" s="474"/>
      <c r="F267" s="475">
        <v>10.4</v>
      </c>
      <c r="G267" s="11">
        <v>18</v>
      </c>
      <c r="H267" s="225">
        <v>17.2</v>
      </c>
      <c r="I267" s="12">
        <v>1.1000000000000001</v>
      </c>
      <c r="J267" s="223">
        <v>0.83799999999999997</v>
      </c>
      <c r="K267" s="11">
        <v>7.71</v>
      </c>
      <c r="L267" s="367">
        <v>7.72</v>
      </c>
      <c r="M267" s="748">
        <v>32</v>
      </c>
      <c r="N267" s="606">
        <v>69.2</v>
      </c>
      <c r="O267" s="489">
        <v>97</v>
      </c>
      <c r="P267" s="474">
        <v>26</v>
      </c>
      <c r="Q267" s="478">
        <v>163</v>
      </c>
      <c r="R267" s="749">
        <v>0.14000000000000001</v>
      </c>
      <c r="S267" s="750"/>
      <c r="T267" s="751"/>
      <c r="U267" s="83" t="s">
        <v>24</v>
      </c>
      <c r="V267" s="3" t="s">
        <v>197</v>
      </c>
      <c r="W267" s="893" t="s">
        <v>313</v>
      </c>
      <c r="X267" s="11"/>
      <c r="Y267" s="228">
        <v>20.399999999999999</v>
      </c>
    </row>
    <row r="268" spans="1:25" x14ac:dyDescent="0.2">
      <c r="A268" s="1104"/>
      <c r="B268" s="328">
        <v>45619</v>
      </c>
      <c r="C268" s="432" t="str">
        <f t="shared" si="34"/>
        <v>(土)</v>
      </c>
      <c r="D268" s="531" t="s">
        <v>408</v>
      </c>
      <c r="E268" s="474"/>
      <c r="F268" s="475">
        <v>11.5</v>
      </c>
      <c r="G268" s="11">
        <v>17.600000000000001</v>
      </c>
      <c r="H268" s="225">
        <v>17.100000000000001</v>
      </c>
      <c r="I268" s="12">
        <v>1.3</v>
      </c>
      <c r="J268" s="223">
        <v>1</v>
      </c>
      <c r="K268" s="11">
        <v>7.66</v>
      </c>
      <c r="L268" s="367">
        <v>7.68</v>
      </c>
      <c r="M268" s="748">
        <v>32</v>
      </c>
      <c r="N268" s="606"/>
      <c r="O268" s="489"/>
      <c r="P268" s="474"/>
      <c r="Q268" s="478"/>
      <c r="R268" s="749"/>
      <c r="S268" s="750"/>
      <c r="T268" s="751"/>
      <c r="U268" s="83" t="s">
        <v>24</v>
      </c>
      <c r="V268" s="3" t="s">
        <v>17</v>
      </c>
      <c r="W268" s="893" t="s">
        <v>313</v>
      </c>
      <c r="X268" s="11"/>
      <c r="Y268" s="228">
        <v>20.2</v>
      </c>
    </row>
    <row r="269" spans="1:25" x14ac:dyDescent="0.2">
      <c r="A269" s="1104"/>
      <c r="B269" s="328">
        <v>45620</v>
      </c>
      <c r="C269" s="432" t="str">
        <f t="shared" si="34"/>
        <v>(日)</v>
      </c>
      <c r="D269" s="531" t="s">
        <v>410</v>
      </c>
      <c r="E269" s="474"/>
      <c r="F269" s="475">
        <v>10.7</v>
      </c>
      <c r="G269" s="11">
        <v>17.5</v>
      </c>
      <c r="H269" s="225">
        <v>17.100000000000001</v>
      </c>
      <c r="I269" s="12">
        <v>1.2</v>
      </c>
      <c r="J269" s="223">
        <v>0.9</v>
      </c>
      <c r="K269" s="11">
        <v>7.7</v>
      </c>
      <c r="L269" s="367">
        <v>7.71</v>
      </c>
      <c r="M269" s="748">
        <v>31.8</v>
      </c>
      <c r="N269" s="606"/>
      <c r="O269" s="489"/>
      <c r="P269" s="474"/>
      <c r="Q269" s="478"/>
      <c r="R269" s="749"/>
      <c r="S269" s="750"/>
      <c r="T269" s="751"/>
      <c r="U269" s="83" t="s">
        <v>24</v>
      </c>
      <c r="V269" s="3" t="s">
        <v>198</v>
      </c>
      <c r="W269" s="893" t="s">
        <v>184</v>
      </c>
      <c r="X269" s="11"/>
      <c r="Y269" s="288">
        <v>7</v>
      </c>
    </row>
    <row r="270" spans="1:25" x14ac:dyDescent="0.2">
      <c r="A270" s="1104"/>
      <c r="B270" s="328">
        <v>45621</v>
      </c>
      <c r="C270" s="432" t="str">
        <f t="shared" si="34"/>
        <v>(月)</v>
      </c>
      <c r="D270" s="531" t="s">
        <v>408</v>
      </c>
      <c r="E270" s="474"/>
      <c r="F270" s="475">
        <v>9.1999999999999993</v>
      </c>
      <c r="G270" s="11">
        <v>17.2</v>
      </c>
      <c r="H270" s="225">
        <v>16.3</v>
      </c>
      <c r="I270" s="12">
        <v>1.2</v>
      </c>
      <c r="J270" s="223">
        <v>0.9</v>
      </c>
      <c r="K270" s="11">
        <v>7.76</v>
      </c>
      <c r="L270" s="367">
        <v>7.77</v>
      </c>
      <c r="M270" s="748">
        <v>32</v>
      </c>
      <c r="N270" s="606">
        <v>69.7</v>
      </c>
      <c r="O270" s="489">
        <v>97.8</v>
      </c>
      <c r="P270" s="474">
        <v>27.1</v>
      </c>
      <c r="Q270" s="478">
        <v>161</v>
      </c>
      <c r="R270" s="749">
        <v>0.16</v>
      </c>
      <c r="S270" s="750"/>
      <c r="T270" s="751"/>
      <c r="U270" s="83" t="s">
        <v>24</v>
      </c>
      <c r="V270" s="3" t="s">
        <v>199</v>
      </c>
      <c r="W270" s="893" t="s">
        <v>313</v>
      </c>
      <c r="X270" s="114"/>
      <c r="Y270" s="288">
        <v>1</v>
      </c>
    </row>
    <row r="271" spans="1:25" x14ac:dyDescent="0.2">
      <c r="A271" s="1104"/>
      <c r="B271" s="328">
        <v>45622</v>
      </c>
      <c r="C271" s="432" t="str">
        <f t="shared" si="34"/>
        <v>(火)</v>
      </c>
      <c r="D271" s="531" t="s">
        <v>408</v>
      </c>
      <c r="E271" s="474"/>
      <c r="F271" s="475">
        <v>9.1</v>
      </c>
      <c r="G271" s="11">
        <v>16.8</v>
      </c>
      <c r="H271" s="225">
        <v>16.3</v>
      </c>
      <c r="I271" s="12">
        <v>1.1000000000000001</v>
      </c>
      <c r="J271" s="223">
        <v>0.9</v>
      </c>
      <c r="K271" s="11">
        <v>7.75</v>
      </c>
      <c r="L271" s="367">
        <v>7.76</v>
      </c>
      <c r="M271" s="748">
        <v>32.700000000000003</v>
      </c>
      <c r="N271" s="606">
        <v>69.8</v>
      </c>
      <c r="O271" s="489">
        <v>98</v>
      </c>
      <c r="P271" s="474">
        <v>28.4</v>
      </c>
      <c r="Q271" s="478">
        <v>164</v>
      </c>
      <c r="R271" s="749">
        <v>0.16</v>
      </c>
      <c r="S271" s="750"/>
      <c r="T271" s="751"/>
      <c r="U271" s="83" t="s">
        <v>24</v>
      </c>
      <c r="V271" s="3"/>
      <c r="W271" s="289"/>
      <c r="X271" s="290"/>
      <c r="Y271" s="289"/>
    </row>
    <row r="272" spans="1:25" x14ac:dyDescent="0.2">
      <c r="A272" s="1104"/>
      <c r="B272" s="328">
        <v>45623</v>
      </c>
      <c r="C272" s="432" t="str">
        <f t="shared" si="34"/>
        <v>(水)</v>
      </c>
      <c r="D272" s="531" t="s">
        <v>408</v>
      </c>
      <c r="E272" s="474"/>
      <c r="F272" s="475">
        <v>14.1</v>
      </c>
      <c r="G272" s="11">
        <v>16.7</v>
      </c>
      <c r="H272" s="225">
        <v>16.3</v>
      </c>
      <c r="I272" s="12">
        <v>1.1000000000000001</v>
      </c>
      <c r="J272" s="223">
        <v>0.8</v>
      </c>
      <c r="K272" s="11">
        <v>7.68</v>
      </c>
      <c r="L272" s="367">
        <v>7.68</v>
      </c>
      <c r="M272" s="748">
        <v>32.799999999999997</v>
      </c>
      <c r="N272" s="606">
        <v>69.2</v>
      </c>
      <c r="O272" s="489">
        <v>98</v>
      </c>
      <c r="P272" s="474">
        <v>29.3</v>
      </c>
      <c r="Q272" s="478">
        <v>195</v>
      </c>
      <c r="R272" s="749">
        <v>0.13</v>
      </c>
      <c r="S272" s="750"/>
      <c r="T272" s="751"/>
      <c r="U272" s="83" t="s">
        <v>24</v>
      </c>
      <c r="V272" s="3"/>
      <c r="W272" s="289"/>
      <c r="X272" s="290"/>
      <c r="Y272" s="289"/>
    </row>
    <row r="273" spans="1:25" x14ac:dyDescent="0.2">
      <c r="A273" s="1104"/>
      <c r="B273" s="328">
        <v>45624</v>
      </c>
      <c r="C273" s="432" t="str">
        <f t="shared" si="34"/>
        <v>(木)</v>
      </c>
      <c r="D273" s="531" t="s">
        <v>408</v>
      </c>
      <c r="E273" s="474"/>
      <c r="F273" s="475">
        <v>16</v>
      </c>
      <c r="G273" s="11">
        <v>16.7</v>
      </c>
      <c r="H273" s="225">
        <v>16.3</v>
      </c>
      <c r="I273" s="12">
        <v>1.0669999999999999</v>
      </c>
      <c r="J273" s="223">
        <v>0.86499999999999999</v>
      </c>
      <c r="K273" s="11">
        <v>7.69</v>
      </c>
      <c r="L273" s="367">
        <v>7.71</v>
      </c>
      <c r="M273" s="748">
        <v>32.5</v>
      </c>
      <c r="N273" s="606">
        <v>70.099999999999994</v>
      </c>
      <c r="O273" s="489">
        <v>98.6</v>
      </c>
      <c r="P273" s="474">
        <v>27.8</v>
      </c>
      <c r="Q273" s="478">
        <v>174</v>
      </c>
      <c r="R273" s="749">
        <v>0.14000000000000001</v>
      </c>
      <c r="S273" s="750"/>
      <c r="T273" s="751"/>
      <c r="U273" s="83" t="s">
        <v>24</v>
      </c>
      <c r="V273" s="291"/>
      <c r="W273" s="292"/>
      <c r="X273" s="293"/>
      <c r="Y273" s="292"/>
    </row>
    <row r="274" spans="1:25" x14ac:dyDescent="0.2">
      <c r="A274" s="1104"/>
      <c r="B274" s="328">
        <v>45625</v>
      </c>
      <c r="C274" s="432" t="str">
        <f t="shared" si="34"/>
        <v>(金)</v>
      </c>
      <c r="D274" s="531" t="s">
        <v>408</v>
      </c>
      <c r="E274" s="474"/>
      <c r="F274" s="475">
        <v>13.5</v>
      </c>
      <c r="G274" s="11">
        <v>16.7</v>
      </c>
      <c r="H274" s="225">
        <v>16.2</v>
      </c>
      <c r="I274" s="12">
        <v>0.52</v>
      </c>
      <c r="J274" s="223">
        <v>0.307</v>
      </c>
      <c r="K274" s="11">
        <v>7.73</v>
      </c>
      <c r="L274" s="367">
        <v>7.72</v>
      </c>
      <c r="M274" s="748">
        <v>32.1</v>
      </c>
      <c r="N274" s="606">
        <v>68.7</v>
      </c>
      <c r="O274" s="489">
        <v>95</v>
      </c>
      <c r="P274" s="474">
        <v>26.7</v>
      </c>
      <c r="Q274" s="478">
        <v>166</v>
      </c>
      <c r="R274" s="749">
        <v>0.14000000000000001</v>
      </c>
      <c r="S274" s="750"/>
      <c r="T274" s="751"/>
      <c r="U274" s="83" t="s">
        <v>24</v>
      </c>
      <c r="V274" s="9" t="s">
        <v>23</v>
      </c>
      <c r="W274" s="1" t="s">
        <v>24</v>
      </c>
      <c r="X274" s="1" t="s">
        <v>24</v>
      </c>
      <c r="Y274" s="333" t="s">
        <v>24</v>
      </c>
    </row>
    <row r="275" spans="1:25" x14ac:dyDescent="0.2">
      <c r="A275" s="1104"/>
      <c r="B275" s="328">
        <v>45626</v>
      </c>
      <c r="C275" s="432" t="str">
        <f t="shared" si="34"/>
        <v>(土)</v>
      </c>
      <c r="D275" s="534" t="s">
        <v>408</v>
      </c>
      <c r="E275" s="497"/>
      <c r="F275" s="535">
        <v>12</v>
      </c>
      <c r="G275" s="366">
        <v>16.600000000000001</v>
      </c>
      <c r="H275" s="536">
        <v>15.8</v>
      </c>
      <c r="I275" s="537">
        <v>0.9</v>
      </c>
      <c r="J275" s="300">
        <v>0.5</v>
      </c>
      <c r="K275" s="366">
        <v>7.7</v>
      </c>
      <c r="L275" s="369">
        <v>7.73</v>
      </c>
      <c r="M275" s="788">
        <v>31.4</v>
      </c>
      <c r="N275" s="659"/>
      <c r="O275" s="735"/>
      <c r="P275" s="497"/>
      <c r="Q275" s="540"/>
      <c r="R275" s="789"/>
      <c r="S275" s="790"/>
      <c r="T275" s="791"/>
      <c r="U275" s="83" t="s">
        <v>24</v>
      </c>
      <c r="V275" s="1114" t="s">
        <v>468</v>
      </c>
      <c r="W275" s="1115"/>
      <c r="X275" s="1115"/>
      <c r="Y275" s="1116"/>
    </row>
    <row r="276" spans="1:25" s="1" customFormat="1" ht="13.5" customHeight="1" x14ac:dyDescent="0.2">
      <c r="A276" s="1104"/>
      <c r="B276" s="1043" t="s">
        <v>239</v>
      </c>
      <c r="C276" s="1043"/>
      <c r="D276" s="479"/>
      <c r="E276" s="464">
        <f>MAX(E246:E275)</f>
        <v>0</v>
      </c>
      <c r="F276" s="480">
        <f t="shared" ref="F276:R276" si="35">IF(COUNT(F246:F275)=0,"",MAX(F246:F275))</f>
        <v>18.3</v>
      </c>
      <c r="G276" s="10">
        <f t="shared" si="35"/>
        <v>21.6</v>
      </c>
      <c r="H276" s="222">
        <f t="shared" si="35"/>
        <v>21</v>
      </c>
      <c r="I276" s="466">
        <f t="shared" si="35"/>
        <v>2.2999999999999998</v>
      </c>
      <c r="J276" s="467">
        <f t="shared" si="35"/>
        <v>1.8</v>
      </c>
      <c r="K276" s="10">
        <f t="shared" si="35"/>
        <v>7.78</v>
      </c>
      <c r="L276" s="615">
        <f t="shared" si="35"/>
        <v>7.78</v>
      </c>
      <c r="M276" s="744">
        <f t="shared" si="35"/>
        <v>32.799999999999997</v>
      </c>
      <c r="N276" s="481">
        <f t="shared" si="35"/>
        <v>70.099999999999994</v>
      </c>
      <c r="O276" s="482">
        <f t="shared" si="35"/>
        <v>98.6</v>
      </c>
      <c r="P276" s="464">
        <f t="shared" si="35"/>
        <v>29.3</v>
      </c>
      <c r="Q276" s="484">
        <f t="shared" si="35"/>
        <v>234</v>
      </c>
      <c r="R276" s="757">
        <f t="shared" si="35"/>
        <v>0.28999999999999998</v>
      </c>
      <c r="S276" s="777"/>
      <c r="T276" s="778"/>
      <c r="U276" s="80"/>
      <c r="V276" s="1117"/>
      <c r="W276" s="1115"/>
      <c r="X276" s="1115"/>
      <c r="Y276" s="1116"/>
    </row>
    <row r="277" spans="1:25" s="1" customFormat="1" ht="13.5" customHeight="1" x14ac:dyDescent="0.2">
      <c r="A277" s="1104"/>
      <c r="B277" s="1044" t="s">
        <v>240</v>
      </c>
      <c r="C277" s="1044"/>
      <c r="D277" s="233"/>
      <c r="E277" s="234"/>
      <c r="F277" s="487">
        <f t="shared" ref="F277:R277" si="36">IF(COUNT(F246:F275)=0,"",MIN(F246:F275))</f>
        <v>6.6</v>
      </c>
      <c r="G277" s="11">
        <f t="shared" si="36"/>
        <v>16.600000000000001</v>
      </c>
      <c r="H277" s="223">
        <f t="shared" si="36"/>
        <v>15.8</v>
      </c>
      <c r="I277" s="12">
        <f t="shared" si="36"/>
        <v>0.52</v>
      </c>
      <c r="J277" s="244">
        <f t="shared" si="36"/>
        <v>0.307</v>
      </c>
      <c r="K277" s="11">
        <f t="shared" si="36"/>
        <v>7.62</v>
      </c>
      <c r="L277" s="607">
        <f t="shared" si="36"/>
        <v>7.63</v>
      </c>
      <c r="M277" s="748">
        <f t="shared" si="36"/>
        <v>28.3</v>
      </c>
      <c r="N277" s="488">
        <f t="shared" si="36"/>
        <v>63.1</v>
      </c>
      <c r="O277" s="489">
        <f t="shared" si="36"/>
        <v>86</v>
      </c>
      <c r="P277" s="859">
        <f t="shared" si="36"/>
        <v>23.1</v>
      </c>
      <c r="Q277" s="491">
        <f t="shared" si="36"/>
        <v>161</v>
      </c>
      <c r="R277" s="762">
        <f t="shared" si="36"/>
        <v>0.13</v>
      </c>
      <c r="S277" s="779"/>
      <c r="T277" s="780"/>
      <c r="U277" s="80"/>
      <c r="V277" s="1117"/>
      <c r="W277" s="1115"/>
      <c r="X277" s="1115"/>
      <c r="Y277" s="1116"/>
    </row>
    <row r="278" spans="1:25" s="1" customFormat="1" ht="13.5" customHeight="1" x14ac:dyDescent="0.2">
      <c r="A278" s="1104"/>
      <c r="B278" s="1044" t="s">
        <v>241</v>
      </c>
      <c r="C278" s="1044"/>
      <c r="D278" s="233"/>
      <c r="E278" s="235"/>
      <c r="F278" s="494">
        <f t="shared" ref="F278:R278" si="37">IF(COUNT(F246:F275)=0,"",AVERAGE(F246:F275))</f>
        <v>13.643333333333334</v>
      </c>
      <c r="G278" s="11">
        <f t="shared" si="37"/>
        <v>19.150000000000009</v>
      </c>
      <c r="H278" s="487">
        <f t="shared" si="37"/>
        <v>18.436666666666667</v>
      </c>
      <c r="I278" s="12">
        <f t="shared" si="37"/>
        <v>1.3768000000000002</v>
      </c>
      <c r="J278" s="244">
        <f t="shared" si="37"/>
        <v>1.0828999999999998</v>
      </c>
      <c r="K278" s="11">
        <f t="shared" si="37"/>
        <v>7.6836666666666664</v>
      </c>
      <c r="L278" s="607">
        <f t="shared" si="37"/>
        <v>7.6920000000000019</v>
      </c>
      <c r="M278" s="748">
        <f t="shared" si="37"/>
        <v>30.91</v>
      </c>
      <c r="N278" s="488">
        <f t="shared" si="37"/>
        <v>67.23</v>
      </c>
      <c r="O278" s="489">
        <f t="shared" si="37"/>
        <v>93.52</v>
      </c>
      <c r="P278" s="859">
        <f t="shared" si="37"/>
        <v>25.755000000000003</v>
      </c>
      <c r="Q278" s="495">
        <f t="shared" si="37"/>
        <v>189.25</v>
      </c>
      <c r="R278" s="762">
        <f t="shared" si="37"/>
        <v>0.19100000000000003</v>
      </c>
      <c r="S278" s="779"/>
      <c r="T278" s="780"/>
      <c r="U278" s="80"/>
      <c r="V278" s="1117"/>
      <c r="W278" s="1115"/>
      <c r="X278" s="1115"/>
      <c r="Y278" s="1116"/>
    </row>
    <row r="279" spans="1:25" s="1" customFormat="1" ht="13.5" customHeight="1" x14ac:dyDescent="0.2">
      <c r="A279" s="1105"/>
      <c r="B279" s="1045" t="s">
        <v>242</v>
      </c>
      <c r="C279" s="1045"/>
      <c r="D279" s="496"/>
      <c r="E279" s="497">
        <f>SUM(E246:E275)</f>
        <v>0</v>
      </c>
      <c r="F279" s="236"/>
      <c r="G279" s="237"/>
      <c r="H279" s="498"/>
      <c r="I279" s="237"/>
      <c r="J279" s="498"/>
      <c r="K279" s="499"/>
      <c r="L279" s="500"/>
      <c r="M279" s="781"/>
      <c r="N279" s="503"/>
      <c r="O279" s="504"/>
      <c r="P279" s="860"/>
      <c r="Q279" s="238"/>
      <c r="R279" s="782"/>
      <c r="S279" s="775">
        <f>SUM(S246:S275)</f>
        <v>59</v>
      </c>
      <c r="T279" s="776">
        <f>SUM(T246:T275)</f>
        <v>55</v>
      </c>
      <c r="U279" s="80"/>
      <c r="V279" s="1118"/>
      <c r="W279" s="1119"/>
      <c r="X279" s="1119"/>
      <c r="Y279" s="1120"/>
    </row>
    <row r="280" spans="1:25" ht="13.5" customHeight="1" x14ac:dyDescent="0.2">
      <c r="A280" s="1103" t="s">
        <v>234</v>
      </c>
      <c r="B280" s="327">
        <v>45627</v>
      </c>
      <c r="C280" s="431" t="str">
        <f>IF(B280="","",IF(WEEKDAY(B280)=1,"(日)",IF(WEEKDAY(B280)=2,"(月)",IF(WEEKDAY(B280)=3,"(火)",IF(WEEKDAY(B280)=4,"(水)",IF(WEEKDAY(B280)=5,"(木)",IF(WEEKDAY(B280)=6,"(金)","(土)")))))))</f>
        <v>(日)</v>
      </c>
      <c r="D280" s="529" t="s">
        <v>408</v>
      </c>
      <c r="E280" s="464"/>
      <c r="F280" s="465">
        <v>10.4</v>
      </c>
      <c r="G280" s="10">
        <v>16.100000000000001</v>
      </c>
      <c r="H280" s="467">
        <v>15.8</v>
      </c>
      <c r="I280" s="466">
        <v>1.4</v>
      </c>
      <c r="J280" s="222">
        <v>1</v>
      </c>
      <c r="K280" s="10">
        <v>7.66</v>
      </c>
      <c r="L280" s="615">
        <v>7.68</v>
      </c>
      <c r="M280" s="744">
        <v>31.4</v>
      </c>
      <c r="N280" s="598"/>
      <c r="O280" s="482"/>
      <c r="P280" s="464"/>
      <c r="Q280" s="472"/>
      <c r="R280" s="745"/>
      <c r="S280" s="746"/>
      <c r="T280" s="747"/>
      <c r="U280" s="83"/>
      <c r="V280" s="338" t="s">
        <v>286</v>
      </c>
      <c r="W280" s="354"/>
      <c r="X280" s="340">
        <v>45631</v>
      </c>
      <c r="Y280" s="349"/>
    </row>
    <row r="281" spans="1:25" x14ac:dyDescent="0.2">
      <c r="A281" s="1104"/>
      <c r="B281" s="389">
        <v>45628</v>
      </c>
      <c r="C281" s="432" t="str">
        <f t="shared" ref="C281:C310" si="38">IF(B281="","",IF(WEEKDAY(B281)=1,"(日)",IF(WEEKDAY(B281)=2,"(月)",IF(WEEKDAY(B281)=3,"(火)",IF(WEEKDAY(B281)=4,"(水)",IF(WEEKDAY(B281)=5,"(木)",IF(WEEKDAY(B281)=6,"(金)","(土)")))))))</f>
        <v>(月)</v>
      </c>
      <c r="D281" s="531" t="s">
        <v>408</v>
      </c>
      <c r="E281" s="474"/>
      <c r="F281" s="475">
        <v>11</v>
      </c>
      <c r="G281" s="11">
        <v>15.8</v>
      </c>
      <c r="H281" s="225">
        <v>15.6</v>
      </c>
      <c r="I281" s="12">
        <v>1.4</v>
      </c>
      <c r="J281" s="223">
        <v>1.1000000000000001</v>
      </c>
      <c r="K281" s="11">
        <v>7.7</v>
      </c>
      <c r="L281" s="367">
        <v>7.69</v>
      </c>
      <c r="M281" s="748">
        <v>32.799999999999997</v>
      </c>
      <c r="N281" s="606">
        <v>69.3</v>
      </c>
      <c r="O281" s="489">
        <v>97</v>
      </c>
      <c r="P281" s="474">
        <v>27.6</v>
      </c>
      <c r="Q281" s="478">
        <v>205</v>
      </c>
      <c r="R281" s="749">
        <v>0.21</v>
      </c>
      <c r="S281" s="794"/>
      <c r="T281" s="795"/>
      <c r="U281" s="83"/>
      <c r="V281" s="343" t="s">
        <v>2</v>
      </c>
      <c r="W281" s="344" t="s">
        <v>305</v>
      </c>
      <c r="X281" s="355">
        <v>16.399999999999999</v>
      </c>
      <c r="Y281" s="348"/>
    </row>
    <row r="282" spans="1:25" x14ac:dyDescent="0.2">
      <c r="A282" s="1104"/>
      <c r="B282" s="389">
        <v>45629</v>
      </c>
      <c r="C282" s="432" t="str">
        <f t="shared" si="38"/>
        <v>(火)</v>
      </c>
      <c r="D282" s="531" t="s">
        <v>408</v>
      </c>
      <c r="E282" s="474"/>
      <c r="F282" s="475">
        <v>10.1</v>
      </c>
      <c r="G282" s="11">
        <v>15.7</v>
      </c>
      <c r="H282" s="225">
        <v>15.3</v>
      </c>
      <c r="I282" s="12">
        <v>1.1000000000000001</v>
      </c>
      <c r="J282" s="223">
        <v>0.9</v>
      </c>
      <c r="K282" s="11">
        <v>7.68</v>
      </c>
      <c r="L282" s="367">
        <v>7.69</v>
      </c>
      <c r="M282" s="748">
        <v>32.200000000000003</v>
      </c>
      <c r="N282" s="606">
        <v>69.8</v>
      </c>
      <c r="O282" s="489">
        <v>97.6</v>
      </c>
      <c r="P282" s="474">
        <v>27.8</v>
      </c>
      <c r="Q282" s="478">
        <v>201</v>
      </c>
      <c r="R282" s="749">
        <v>0.19</v>
      </c>
      <c r="S282" s="750"/>
      <c r="T282" s="751"/>
      <c r="U282" s="83"/>
      <c r="V282" s="4" t="s">
        <v>19</v>
      </c>
      <c r="W282" s="5" t="s">
        <v>20</v>
      </c>
      <c r="X282" s="350" t="s">
        <v>21</v>
      </c>
      <c r="Y282" s="5" t="s">
        <v>22</v>
      </c>
    </row>
    <row r="283" spans="1:25" x14ac:dyDescent="0.2">
      <c r="A283" s="1104"/>
      <c r="B283" s="389">
        <v>45630</v>
      </c>
      <c r="C283" s="432" t="str">
        <f t="shared" si="38"/>
        <v>(水)</v>
      </c>
      <c r="D283" s="531" t="s">
        <v>400</v>
      </c>
      <c r="E283" s="474"/>
      <c r="F283" s="475">
        <v>12.1</v>
      </c>
      <c r="G283" s="11">
        <v>16.100000000000001</v>
      </c>
      <c r="H283" s="225">
        <v>15.6</v>
      </c>
      <c r="I283" s="12">
        <v>1.1000000000000001</v>
      </c>
      <c r="J283" s="223">
        <v>0.8</v>
      </c>
      <c r="K283" s="11">
        <v>7.74</v>
      </c>
      <c r="L283" s="367">
        <v>7.72</v>
      </c>
      <c r="M283" s="748">
        <v>32</v>
      </c>
      <c r="N283" s="606">
        <v>69.7</v>
      </c>
      <c r="O283" s="489">
        <v>95.8</v>
      </c>
      <c r="P283" s="474">
        <v>26.8</v>
      </c>
      <c r="Q283" s="478">
        <v>196</v>
      </c>
      <c r="R283" s="749">
        <v>0.2</v>
      </c>
      <c r="S283" s="750"/>
      <c r="T283" s="751"/>
      <c r="U283" s="83"/>
      <c r="V283" s="2" t="s">
        <v>182</v>
      </c>
      <c r="W283" s="396" t="s">
        <v>11</v>
      </c>
      <c r="X283" s="10">
        <v>15.7</v>
      </c>
      <c r="Y283" s="222">
        <v>15.5</v>
      </c>
    </row>
    <row r="284" spans="1:25" x14ac:dyDescent="0.2">
      <c r="A284" s="1104"/>
      <c r="B284" s="389">
        <v>45631</v>
      </c>
      <c r="C284" s="432" t="str">
        <f t="shared" si="38"/>
        <v>(木)</v>
      </c>
      <c r="D284" s="531" t="s">
        <v>400</v>
      </c>
      <c r="E284" s="474"/>
      <c r="F284" s="475">
        <v>16.399999999999999</v>
      </c>
      <c r="G284" s="11">
        <v>15.7</v>
      </c>
      <c r="H284" s="225">
        <v>15.5</v>
      </c>
      <c r="I284" s="12">
        <v>1</v>
      </c>
      <c r="J284" s="223">
        <v>0.8</v>
      </c>
      <c r="K284" s="11">
        <v>7.74</v>
      </c>
      <c r="L284" s="367">
        <v>7.73</v>
      </c>
      <c r="M284" s="748">
        <v>32.6</v>
      </c>
      <c r="N284" s="606">
        <v>70.8</v>
      </c>
      <c r="O284" s="489">
        <v>97.2</v>
      </c>
      <c r="P284" s="474">
        <v>27.1</v>
      </c>
      <c r="Q284" s="478">
        <v>221</v>
      </c>
      <c r="R284" s="749">
        <v>0.18</v>
      </c>
      <c r="S284" s="750"/>
      <c r="T284" s="751"/>
      <c r="U284" s="83"/>
      <c r="V284" s="3" t="s">
        <v>183</v>
      </c>
      <c r="W284" s="893" t="s">
        <v>184</v>
      </c>
      <c r="X284" s="11">
        <v>1</v>
      </c>
      <c r="Y284" s="223">
        <v>0.8</v>
      </c>
    </row>
    <row r="285" spans="1:25" x14ac:dyDescent="0.2">
      <c r="A285" s="1104"/>
      <c r="B285" s="389">
        <v>45632</v>
      </c>
      <c r="C285" s="432" t="str">
        <f t="shared" si="38"/>
        <v>(金)</v>
      </c>
      <c r="D285" s="531" t="s">
        <v>408</v>
      </c>
      <c r="E285" s="474"/>
      <c r="F285" s="475">
        <v>10</v>
      </c>
      <c r="G285" s="11">
        <v>15.8</v>
      </c>
      <c r="H285" s="225">
        <v>15.3</v>
      </c>
      <c r="I285" s="12">
        <v>0.84399999999999997</v>
      </c>
      <c r="J285" s="223">
        <v>0.72699999999999998</v>
      </c>
      <c r="K285" s="11">
        <v>7.73</v>
      </c>
      <c r="L285" s="367">
        <v>7.74</v>
      </c>
      <c r="M285" s="748">
        <v>32.299999999999997</v>
      </c>
      <c r="N285" s="606">
        <v>69.8</v>
      </c>
      <c r="O285" s="489">
        <v>99.6</v>
      </c>
      <c r="P285" s="474">
        <v>27.1</v>
      </c>
      <c r="Q285" s="478">
        <v>200</v>
      </c>
      <c r="R285" s="749">
        <v>0.2</v>
      </c>
      <c r="S285" s="750"/>
      <c r="T285" s="751"/>
      <c r="U285" s="83"/>
      <c r="V285" s="3" t="s">
        <v>12</v>
      </c>
      <c r="W285" s="893"/>
      <c r="X285" s="11">
        <v>7.74</v>
      </c>
      <c r="Y285" s="223">
        <v>7.73</v>
      </c>
    </row>
    <row r="286" spans="1:25" x14ac:dyDescent="0.2">
      <c r="A286" s="1104"/>
      <c r="B286" s="389">
        <v>45633</v>
      </c>
      <c r="C286" s="432" t="str">
        <f t="shared" si="38"/>
        <v>(土)</v>
      </c>
      <c r="D286" s="531" t="s">
        <v>408</v>
      </c>
      <c r="E286" s="474"/>
      <c r="F286" s="475">
        <v>7.8</v>
      </c>
      <c r="G286" s="11">
        <v>15.8</v>
      </c>
      <c r="H286" s="225">
        <v>15.1</v>
      </c>
      <c r="I286" s="12">
        <v>0.5</v>
      </c>
      <c r="J286" s="223">
        <v>0.7</v>
      </c>
      <c r="K286" s="11">
        <v>7.74</v>
      </c>
      <c r="L286" s="367">
        <v>7.76</v>
      </c>
      <c r="M286" s="748">
        <v>32.5</v>
      </c>
      <c r="N286" s="606"/>
      <c r="O286" s="489"/>
      <c r="P286" s="474"/>
      <c r="Q286" s="478"/>
      <c r="R286" s="749"/>
      <c r="S286" s="750"/>
      <c r="T286" s="751"/>
      <c r="U286" s="83"/>
      <c r="V286" s="3" t="s">
        <v>185</v>
      </c>
      <c r="W286" s="893" t="s">
        <v>13</v>
      </c>
      <c r="X286" s="11"/>
      <c r="Y286" s="223">
        <v>32.6</v>
      </c>
    </row>
    <row r="287" spans="1:25" x14ac:dyDescent="0.2">
      <c r="A287" s="1104"/>
      <c r="B287" s="389">
        <v>45634</v>
      </c>
      <c r="C287" s="432" t="str">
        <f t="shared" si="38"/>
        <v>(日)</v>
      </c>
      <c r="D287" s="531" t="s">
        <v>408</v>
      </c>
      <c r="E287" s="474"/>
      <c r="F287" s="475">
        <v>5.7</v>
      </c>
      <c r="G287" s="11">
        <v>15.3</v>
      </c>
      <c r="H287" s="225">
        <v>14.8</v>
      </c>
      <c r="I287" s="12">
        <v>0.5</v>
      </c>
      <c r="J287" s="223">
        <v>0.4</v>
      </c>
      <c r="K287" s="11">
        <v>7.73</v>
      </c>
      <c r="L287" s="367">
        <v>7.74</v>
      </c>
      <c r="M287" s="748">
        <v>32.6</v>
      </c>
      <c r="N287" s="606"/>
      <c r="O287" s="489"/>
      <c r="P287" s="474"/>
      <c r="Q287" s="478"/>
      <c r="R287" s="749"/>
      <c r="S287" s="750"/>
      <c r="T287" s="751"/>
      <c r="U287" s="83"/>
      <c r="V287" s="3" t="s">
        <v>186</v>
      </c>
      <c r="W287" s="893" t="s">
        <v>313</v>
      </c>
      <c r="X287" s="114"/>
      <c r="Y287" s="224">
        <v>70.8</v>
      </c>
    </row>
    <row r="288" spans="1:25" x14ac:dyDescent="0.2">
      <c r="A288" s="1104"/>
      <c r="B288" s="389">
        <v>45635</v>
      </c>
      <c r="C288" s="432" t="str">
        <f t="shared" si="38"/>
        <v>(月)</v>
      </c>
      <c r="D288" s="531" t="s">
        <v>408</v>
      </c>
      <c r="E288" s="474"/>
      <c r="F288" s="475">
        <v>7.9</v>
      </c>
      <c r="G288" s="11">
        <v>15.1</v>
      </c>
      <c r="H288" s="225">
        <v>14.5</v>
      </c>
      <c r="I288" s="12">
        <v>0.8</v>
      </c>
      <c r="J288" s="223">
        <v>0.5</v>
      </c>
      <c r="K288" s="11">
        <v>7.72</v>
      </c>
      <c r="L288" s="367">
        <v>7.73</v>
      </c>
      <c r="M288" s="748">
        <v>33.1</v>
      </c>
      <c r="N288" s="606">
        <v>70.8</v>
      </c>
      <c r="O288" s="489">
        <v>102.5</v>
      </c>
      <c r="P288" s="474">
        <v>28.1</v>
      </c>
      <c r="Q288" s="478">
        <v>203</v>
      </c>
      <c r="R288" s="749">
        <v>0.19</v>
      </c>
      <c r="S288" s="750"/>
      <c r="T288" s="751"/>
      <c r="U288" s="83"/>
      <c r="V288" s="3" t="s">
        <v>187</v>
      </c>
      <c r="W288" s="893" t="s">
        <v>313</v>
      </c>
      <c r="X288" s="114"/>
      <c r="Y288" s="224">
        <v>97.2</v>
      </c>
    </row>
    <row r="289" spans="1:25" x14ac:dyDescent="0.2">
      <c r="A289" s="1104"/>
      <c r="B289" s="389">
        <v>45636</v>
      </c>
      <c r="C289" s="432" t="str">
        <f t="shared" si="38"/>
        <v>(火)</v>
      </c>
      <c r="D289" s="531" t="s">
        <v>408</v>
      </c>
      <c r="E289" s="474"/>
      <c r="F289" s="475">
        <v>8.9</v>
      </c>
      <c r="G289" s="11">
        <v>14.8</v>
      </c>
      <c r="H289" s="225">
        <v>14.3</v>
      </c>
      <c r="I289" s="12">
        <v>0.95799999999999996</v>
      </c>
      <c r="J289" s="223">
        <v>0.5</v>
      </c>
      <c r="K289" s="11">
        <v>7.75</v>
      </c>
      <c r="L289" s="367">
        <v>7.76</v>
      </c>
      <c r="M289" s="748">
        <v>32.9</v>
      </c>
      <c r="N289" s="606">
        <v>70.599999999999994</v>
      </c>
      <c r="O289" s="489">
        <v>102.1</v>
      </c>
      <c r="P289" s="474">
        <v>29.9</v>
      </c>
      <c r="Q289" s="478">
        <v>202</v>
      </c>
      <c r="R289" s="749">
        <v>0.17</v>
      </c>
      <c r="S289" s="750"/>
      <c r="T289" s="751"/>
      <c r="U289" s="83"/>
      <c r="V289" s="3" t="s">
        <v>188</v>
      </c>
      <c r="W289" s="893" t="s">
        <v>313</v>
      </c>
      <c r="X289" s="114"/>
      <c r="Y289" s="224">
        <v>57.8</v>
      </c>
    </row>
    <row r="290" spans="1:25" x14ac:dyDescent="0.2">
      <c r="A290" s="1104"/>
      <c r="B290" s="389">
        <v>45637</v>
      </c>
      <c r="C290" s="432" t="str">
        <f t="shared" si="38"/>
        <v>(水)</v>
      </c>
      <c r="D290" s="531" t="s">
        <v>408</v>
      </c>
      <c r="E290" s="474"/>
      <c r="F290" s="475">
        <v>7.9</v>
      </c>
      <c r="G290" s="11">
        <v>14.7</v>
      </c>
      <c r="H290" s="225">
        <v>14.2</v>
      </c>
      <c r="I290" s="12">
        <v>0.63500000000000001</v>
      </c>
      <c r="J290" s="223">
        <v>0.44400000000000001</v>
      </c>
      <c r="K290" s="11">
        <v>7.81</v>
      </c>
      <c r="L290" s="367">
        <v>7.76</v>
      </c>
      <c r="M290" s="748">
        <v>33</v>
      </c>
      <c r="N290" s="606">
        <v>71.400000000000006</v>
      </c>
      <c r="O290" s="489">
        <v>102.1</v>
      </c>
      <c r="P290" s="474">
        <v>28.6</v>
      </c>
      <c r="Q290" s="478">
        <v>211</v>
      </c>
      <c r="R290" s="749">
        <v>0.19</v>
      </c>
      <c r="S290" s="750"/>
      <c r="T290" s="751"/>
      <c r="U290" s="83"/>
      <c r="V290" s="3" t="s">
        <v>189</v>
      </c>
      <c r="W290" s="893" t="s">
        <v>313</v>
      </c>
      <c r="X290" s="114"/>
      <c r="Y290" s="224">
        <v>39.4</v>
      </c>
    </row>
    <row r="291" spans="1:25" x14ac:dyDescent="0.2">
      <c r="A291" s="1104"/>
      <c r="B291" s="389">
        <v>45638</v>
      </c>
      <c r="C291" s="432" t="str">
        <f t="shared" si="38"/>
        <v>(木)</v>
      </c>
      <c r="D291" s="531" t="s">
        <v>408</v>
      </c>
      <c r="E291" s="474"/>
      <c r="F291" s="475">
        <v>5.0999999999999996</v>
      </c>
      <c r="G291" s="11">
        <v>14.3</v>
      </c>
      <c r="H291" s="225">
        <v>13.4</v>
      </c>
      <c r="I291" s="12">
        <v>0.6</v>
      </c>
      <c r="J291" s="223">
        <v>0.5</v>
      </c>
      <c r="K291" s="11">
        <v>7.75</v>
      </c>
      <c r="L291" s="367">
        <v>7.76</v>
      </c>
      <c r="M291" s="748">
        <v>33.1</v>
      </c>
      <c r="N291" s="606">
        <v>70.8</v>
      </c>
      <c r="O291" s="489">
        <v>99.2</v>
      </c>
      <c r="P291" s="474">
        <v>28.9</v>
      </c>
      <c r="Q291" s="478">
        <v>197</v>
      </c>
      <c r="R291" s="749">
        <v>0.17</v>
      </c>
      <c r="S291" s="750"/>
      <c r="T291" s="751"/>
      <c r="U291" s="83"/>
      <c r="V291" s="3" t="s">
        <v>190</v>
      </c>
      <c r="W291" s="893" t="s">
        <v>313</v>
      </c>
      <c r="X291" s="12"/>
      <c r="Y291" s="225">
        <v>27.1</v>
      </c>
    </row>
    <row r="292" spans="1:25" x14ac:dyDescent="0.2">
      <c r="A292" s="1104"/>
      <c r="B292" s="389">
        <v>45639</v>
      </c>
      <c r="C292" s="432" t="str">
        <f t="shared" si="38"/>
        <v>(金)</v>
      </c>
      <c r="D292" s="531" t="s">
        <v>410</v>
      </c>
      <c r="E292" s="474"/>
      <c r="F292" s="475">
        <v>5.8</v>
      </c>
      <c r="G292" s="11">
        <v>14.1</v>
      </c>
      <c r="H292" s="225">
        <v>13.4</v>
      </c>
      <c r="I292" s="12">
        <v>0.6</v>
      </c>
      <c r="J292" s="223">
        <v>0.4</v>
      </c>
      <c r="K292" s="11">
        <v>7.78</v>
      </c>
      <c r="L292" s="367">
        <v>7.78</v>
      </c>
      <c r="M292" s="748">
        <v>33</v>
      </c>
      <c r="N292" s="606">
        <v>71.400000000000006</v>
      </c>
      <c r="O292" s="489">
        <v>100.3</v>
      </c>
      <c r="P292" s="474">
        <v>28.2</v>
      </c>
      <c r="Q292" s="478">
        <v>236</v>
      </c>
      <c r="R292" s="749">
        <v>0.14000000000000001</v>
      </c>
      <c r="S292" s="750"/>
      <c r="T292" s="751"/>
      <c r="U292" s="83"/>
      <c r="V292" s="3" t="s">
        <v>191</v>
      </c>
      <c r="W292" s="893" t="s">
        <v>313</v>
      </c>
      <c r="X292" s="15"/>
      <c r="Y292" s="226">
        <v>221</v>
      </c>
    </row>
    <row r="293" spans="1:25" x14ac:dyDescent="0.2">
      <c r="A293" s="1104"/>
      <c r="B293" s="389">
        <v>45640</v>
      </c>
      <c r="C293" s="432" t="str">
        <f t="shared" si="38"/>
        <v>(土)</v>
      </c>
      <c r="D293" s="531" t="s">
        <v>408</v>
      </c>
      <c r="E293" s="474"/>
      <c r="F293" s="475">
        <v>7.8</v>
      </c>
      <c r="G293" s="11">
        <v>14.2</v>
      </c>
      <c r="H293" s="225">
        <v>13.6</v>
      </c>
      <c r="I293" s="12">
        <v>0.79</v>
      </c>
      <c r="J293" s="223">
        <v>0.63800000000000001</v>
      </c>
      <c r="K293" s="11">
        <v>7.74</v>
      </c>
      <c r="L293" s="367">
        <v>7.75</v>
      </c>
      <c r="M293" s="748">
        <v>32.9</v>
      </c>
      <c r="N293" s="606"/>
      <c r="O293" s="489"/>
      <c r="P293" s="474"/>
      <c r="Q293" s="478"/>
      <c r="R293" s="749"/>
      <c r="S293" s="750"/>
      <c r="T293" s="751"/>
      <c r="U293" s="83"/>
      <c r="V293" s="3" t="s">
        <v>192</v>
      </c>
      <c r="W293" s="893" t="s">
        <v>313</v>
      </c>
      <c r="X293" s="13"/>
      <c r="Y293" s="227">
        <v>0.18</v>
      </c>
    </row>
    <row r="294" spans="1:25" x14ac:dyDescent="0.2">
      <c r="A294" s="1104"/>
      <c r="B294" s="389">
        <v>45641</v>
      </c>
      <c r="C294" s="432" t="str">
        <f t="shared" si="38"/>
        <v>(日)</v>
      </c>
      <c r="D294" s="531" t="s">
        <v>408</v>
      </c>
      <c r="E294" s="474"/>
      <c r="F294" s="475">
        <v>5.3</v>
      </c>
      <c r="G294" s="11">
        <v>13.7</v>
      </c>
      <c r="H294" s="225">
        <v>13.1</v>
      </c>
      <c r="I294" s="12">
        <v>0.6</v>
      </c>
      <c r="J294" s="223">
        <v>0.5</v>
      </c>
      <c r="K294" s="11">
        <v>7.72</v>
      </c>
      <c r="L294" s="367">
        <v>7.83</v>
      </c>
      <c r="M294" s="748">
        <v>33.6</v>
      </c>
      <c r="N294" s="606"/>
      <c r="O294" s="489"/>
      <c r="P294" s="474"/>
      <c r="Q294" s="478"/>
      <c r="R294" s="749"/>
      <c r="S294" s="750"/>
      <c r="T294" s="751"/>
      <c r="U294" s="83"/>
      <c r="V294" s="3" t="s">
        <v>14</v>
      </c>
      <c r="W294" s="893" t="s">
        <v>313</v>
      </c>
      <c r="X294" s="11"/>
      <c r="Y294" s="228">
        <v>2.5</v>
      </c>
    </row>
    <row r="295" spans="1:25" x14ac:dyDescent="0.2">
      <c r="A295" s="1104"/>
      <c r="B295" s="389">
        <v>45642</v>
      </c>
      <c r="C295" s="432" t="str">
        <f t="shared" si="38"/>
        <v>(月)</v>
      </c>
      <c r="D295" s="531" t="s">
        <v>408</v>
      </c>
      <c r="E295" s="474"/>
      <c r="F295" s="475">
        <v>8.1</v>
      </c>
      <c r="G295" s="11">
        <v>13.1</v>
      </c>
      <c r="H295" s="225">
        <v>12.7</v>
      </c>
      <c r="I295" s="12">
        <v>0.7</v>
      </c>
      <c r="J295" s="223">
        <v>0.6</v>
      </c>
      <c r="K295" s="11">
        <v>7.74</v>
      </c>
      <c r="L295" s="367">
        <v>7.78</v>
      </c>
      <c r="M295" s="748">
        <v>33.5</v>
      </c>
      <c r="N295" s="606">
        <v>71.2</v>
      </c>
      <c r="O295" s="489">
        <v>101.7</v>
      </c>
      <c r="P295" s="474">
        <v>29.3</v>
      </c>
      <c r="Q295" s="478">
        <v>217</v>
      </c>
      <c r="R295" s="749">
        <v>0.25</v>
      </c>
      <c r="S295" s="750"/>
      <c r="T295" s="751"/>
      <c r="U295" s="83"/>
      <c r="V295" s="3" t="s">
        <v>15</v>
      </c>
      <c r="W295" s="893" t="s">
        <v>313</v>
      </c>
      <c r="X295" s="11"/>
      <c r="Y295" s="228">
        <v>0.6</v>
      </c>
    </row>
    <row r="296" spans="1:25" x14ac:dyDescent="0.2">
      <c r="A296" s="1104"/>
      <c r="B296" s="389">
        <v>45643</v>
      </c>
      <c r="C296" s="432" t="str">
        <f t="shared" si="38"/>
        <v>(火)</v>
      </c>
      <c r="D296" s="531" t="s">
        <v>408</v>
      </c>
      <c r="E296" s="474"/>
      <c r="F296" s="475">
        <v>5.2</v>
      </c>
      <c r="G296" s="11">
        <v>12.6</v>
      </c>
      <c r="H296" s="225">
        <v>12.4</v>
      </c>
      <c r="I296" s="12">
        <v>0.67300000000000004</v>
      </c>
      <c r="J296" s="223">
        <v>0.51900000000000002</v>
      </c>
      <c r="K296" s="11">
        <v>7.76</v>
      </c>
      <c r="L296" s="367">
        <v>7.75</v>
      </c>
      <c r="M296" s="748">
        <v>33.700000000000003</v>
      </c>
      <c r="N296" s="606">
        <v>71.400000000000006</v>
      </c>
      <c r="O296" s="489">
        <v>101.1</v>
      </c>
      <c r="P296" s="474">
        <v>28.6</v>
      </c>
      <c r="Q296" s="478">
        <v>223</v>
      </c>
      <c r="R296" s="749">
        <v>0.21</v>
      </c>
      <c r="S296" s="750"/>
      <c r="T296" s="751"/>
      <c r="U296" s="83"/>
      <c r="V296" s="3" t="s">
        <v>193</v>
      </c>
      <c r="W296" s="893" t="s">
        <v>313</v>
      </c>
      <c r="X296" s="11"/>
      <c r="Y296" s="228">
        <v>10</v>
      </c>
    </row>
    <row r="297" spans="1:25" x14ac:dyDescent="0.2">
      <c r="A297" s="1104"/>
      <c r="B297" s="389">
        <v>45644</v>
      </c>
      <c r="C297" s="432" t="str">
        <f t="shared" si="38"/>
        <v>(水)</v>
      </c>
      <c r="D297" s="531" t="s">
        <v>408</v>
      </c>
      <c r="E297" s="474"/>
      <c r="F297" s="475">
        <v>6.8</v>
      </c>
      <c r="G297" s="11">
        <v>13.3</v>
      </c>
      <c r="H297" s="225">
        <v>12.7</v>
      </c>
      <c r="I297" s="12">
        <v>0.7</v>
      </c>
      <c r="J297" s="223">
        <v>0.51900000000000002</v>
      </c>
      <c r="K297" s="11">
        <v>7.76</v>
      </c>
      <c r="L297" s="367">
        <v>7.8</v>
      </c>
      <c r="M297" s="748">
        <v>33.4</v>
      </c>
      <c r="N297" s="606">
        <v>71.8</v>
      </c>
      <c r="O297" s="489">
        <v>102.9</v>
      </c>
      <c r="P297" s="474">
        <v>27.7</v>
      </c>
      <c r="Q297" s="478">
        <v>210</v>
      </c>
      <c r="R297" s="749">
        <v>0.2</v>
      </c>
      <c r="S297" s="750"/>
      <c r="T297" s="751"/>
      <c r="U297" s="83"/>
      <c r="V297" s="3" t="s">
        <v>194</v>
      </c>
      <c r="W297" s="893" t="s">
        <v>313</v>
      </c>
      <c r="X297" s="13"/>
      <c r="Y297" s="229">
        <v>0.01</v>
      </c>
    </row>
    <row r="298" spans="1:25" x14ac:dyDescent="0.2">
      <c r="A298" s="1104"/>
      <c r="B298" s="389">
        <v>45645</v>
      </c>
      <c r="C298" s="432" t="str">
        <f t="shared" si="38"/>
        <v>(木)</v>
      </c>
      <c r="D298" s="531" t="s">
        <v>407</v>
      </c>
      <c r="E298" s="474"/>
      <c r="F298" s="475">
        <v>4.5999999999999996</v>
      </c>
      <c r="G298" s="11">
        <v>12.6</v>
      </c>
      <c r="H298" s="225">
        <v>12.2</v>
      </c>
      <c r="I298" s="12">
        <v>0.7</v>
      </c>
      <c r="J298" s="223">
        <v>0.6</v>
      </c>
      <c r="K298" s="11">
        <v>7.78</v>
      </c>
      <c r="L298" s="367">
        <v>7.76</v>
      </c>
      <c r="M298" s="748">
        <v>33.799999999999997</v>
      </c>
      <c r="N298" s="606">
        <v>72.099999999999994</v>
      </c>
      <c r="O298" s="489">
        <v>102.5</v>
      </c>
      <c r="P298" s="474">
        <v>28.3</v>
      </c>
      <c r="Q298" s="478">
        <v>215</v>
      </c>
      <c r="R298" s="749">
        <v>0.17</v>
      </c>
      <c r="S298" s="750"/>
      <c r="T298" s="751"/>
      <c r="U298" s="83"/>
      <c r="V298" s="3" t="s">
        <v>281</v>
      </c>
      <c r="W298" s="893" t="s">
        <v>313</v>
      </c>
      <c r="X298" s="13"/>
      <c r="Y298" s="229">
        <v>2.82</v>
      </c>
    </row>
    <row r="299" spans="1:25" x14ac:dyDescent="0.2">
      <c r="A299" s="1104"/>
      <c r="B299" s="389">
        <v>45646</v>
      </c>
      <c r="C299" s="432" t="str">
        <f t="shared" si="38"/>
        <v>(金)</v>
      </c>
      <c r="D299" s="531" t="s">
        <v>408</v>
      </c>
      <c r="E299" s="474"/>
      <c r="F299" s="475">
        <v>4.3</v>
      </c>
      <c r="G299" s="11">
        <v>12.8</v>
      </c>
      <c r="H299" s="225">
        <v>12.3</v>
      </c>
      <c r="I299" s="12">
        <v>0.57399999999999995</v>
      </c>
      <c r="J299" s="223">
        <v>0.48399999999999999</v>
      </c>
      <c r="K299" s="11">
        <v>7.76</v>
      </c>
      <c r="L299" s="367">
        <v>7.79</v>
      </c>
      <c r="M299" s="748">
        <v>33.6</v>
      </c>
      <c r="N299" s="606">
        <v>71.2</v>
      </c>
      <c r="O299" s="489">
        <v>104.1</v>
      </c>
      <c r="P299" s="474">
        <v>28.9</v>
      </c>
      <c r="Q299" s="478">
        <v>214</v>
      </c>
      <c r="R299" s="749">
        <v>0.3</v>
      </c>
      <c r="S299" s="750"/>
      <c r="T299" s="751"/>
      <c r="U299" s="83"/>
      <c r="V299" s="3" t="s">
        <v>195</v>
      </c>
      <c r="W299" s="893" t="s">
        <v>313</v>
      </c>
      <c r="X299" s="13"/>
      <c r="Y299" s="229">
        <v>3.8</v>
      </c>
    </row>
    <row r="300" spans="1:25" x14ac:dyDescent="0.2">
      <c r="A300" s="1104"/>
      <c r="B300" s="389">
        <v>45647</v>
      </c>
      <c r="C300" s="432" t="str">
        <f t="shared" si="38"/>
        <v>(土)</v>
      </c>
      <c r="D300" s="531" t="s">
        <v>408</v>
      </c>
      <c r="E300" s="474"/>
      <c r="F300" s="475">
        <v>7.2</v>
      </c>
      <c r="G300" s="11">
        <v>12.2</v>
      </c>
      <c r="H300" s="225">
        <v>12.2</v>
      </c>
      <c r="I300" s="12">
        <v>0.7</v>
      </c>
      <c r="J300" s="223">
        <v>0.6</v>
      </c>
      <c r="K300" s="11">
        <v>7.75</v>
      </c>
      <c r="L300" s="367">
        <v>7.77</v>
      </c>
      <c r="M300" s="748">
        <v>33.9</v>
      </c>
      <c r="N300" s="606"/>
      <c r="O300" s="489"/>
      <c r="P300" s="474"/>
      <c r="Q300" s="478"/>
      <c r="R300" s="749"/>
      <c r="S300" s="750"/>
      <c r="T300" s="751"/>
      <c r="U300" s="83"/>
      <c r="V300" s="3" t="s">
        <v>196</v>
      </c>
      <c r="W300" s="893" t="s">
        <v>313</v>
      </c>
      <c r="X300" s="13"/>
      <c r="Y300" s="229">
        <v>0.17799999999999999</v>
      </c>
    </row>
    <row r="301" spans="1:25" x14ac:dyDescent="0.2">
      <c r="A301" s="1104"/>
      <c r="B301" s="389">
        <v>45648</v>
      </c>
      <c r="C301" s="432" t="str">
        <f t="shared" si="38"/>
        <v>(日)</v>
      </c>
      <c r="D301" s="531" t="s">
        <v>408</v>
      </c>
      <c r="E301" s="474"/>
      <c r="F301" s="475">
        <v>8.5</v>
      </c>
      <c r="G301" s="11">
        <v>12.3</v>
      </c>
      <c r="H301" s="225">
        <v>12.3</v>
      </c>
      <c r="I301" s="12">
        <v>0.7</v>
      </c>
      <c r="J301" s="223">
        <v>0.6</v>
      </c>
      <c r="K301" s="11">
        <v>7.72</v>
      </c>
      <c r="L301" s="367">
        <v>7.76</v>
      </c>
      <c r="M301" s="748">
        <v>33.299999999999997</v>
      </c>
      <c r="N301" s="606"/>
      <c r="O301" s="489"/>
      <c r="P301" s="474"/>
      <c r="Q301" s="478"/>
      <c r="R301" s="749"/>
      <c r="S301" s="750"/>
      <c r="T301" s="751"/>
      <c r="U301" s="83"/>
      <c r="V301" s="3" t="s">
        <v>197</v>
      </c>
      <c r="W301" s="893" t="s">
        <v>313</v>
      </c>
      <c r="X301" s="11"/>
      <c r="Y301" s="228">
        <v>23.7</v>
      </c>
    </row>
    <row r="302" spans="1:25" x14ac:dyDescent="0.2">
      <c r="A302" s="1104"/>
      <c r="B302" s="389">
        <v>45649</v>
      </c>
      <c r="C302" s="432" t="str">
        <f t="shared" si="38"/>
        <v>(月)</v>
      </c>
      <c r="D302" s="531" t="s">
        <v>408</v>
      </c>
      <c r="E302" s="474"/>
      <c r="F302" s="475">
        <v>6.2</v>
      </c>
      <c r="G302" s="11">
        <v>12.6</v>
      </c>
      <c r="H302" s="225">
        <v>12.1</v>
      </c>
      <c r="I302" s="12">
        <v>0.6</v>
      </c>
      <c r="J302" s="223">
        <v>0.5</v>
      </c>
      <c r="K302" s="11">
        <v>7.76</v>
      </c>
      <c r="L302" s="367">
        <v>7.78</v>
      </c>
      <c r="M302" s="748">
        <v>33.700000000000003</v>
      </c>
      <c r="N302" s="606">
        <v>72.3</v>
      </c>
      <c r="O302" s="489">
        <v>101.9</v>
      </c>
      <c r="P302" s="474">
        <v>30.1</v>
      </c>
      <c r="Q302" s="478">
        <v>213</v>
      </c>
      <c r="R302" s="749">
        <v>0.23</v>
      </c>
      <c r="S302" s="750"/>
      <c r="T302" s="751"/>
      <c r="U302" s="83"/>
      <c r="V302" s="3" t="s">
        <v>17</v>
      </c>
      <c r="W302" s="893" t="s">
        <v>313</v>
      </c>
      <c r="X302" s="11"/>
      <c r="Y302" s="228">
        <v>29.2</v>
      </c>
    </row>
    <row r="303" spans="1:25" x14ac:dyDescent="0.2">
      <c r="A303" s="1104"/>
      <c r="B303" s="389">
        <v>45650</v>
      </c>
      <c r="C303" s="432" t="str">
        <f t="shared" si="38"/>
        <v>(火)</v>
      </c>
      <c r="D303" s="531" t="s">
        <v>408</v>
      </c>
      <c r="E303" s="474"/>
      <c r="F303" s="475">
        <v>6.5</v>
      </c>
      <c r="G303" s="11">
        <v>12.2</v>
      </c>
      <c r="H303" s="225">
        <v>11.7</v>
      </c>
      <c r="I303" s="12">
        <v>0.7</v>
      </c>
      <c r="J303" s="223">
        <v>0.6</v>
      </c>
      <c r="K303" s="11">
        <v>7.77</v>
      </c>
      <c r="L303" s="367">
        <v>7.76</v>
      </c>
      <c r="M303" s="748">
        <v>33.9</v>
      </c>
      <c r="N303" s="606">
        <v>72.5</v>
      </c>
      <c r="O303" s="489">
        <v>106.5</v>
      </c>
      <c r="P303" s="474">
        <v>30.8</v>
      </c>
      <c r="Q303" s="478">
        <v>202</v>
      </c>
      <c r="R303" s="749">
        <v>0.24</v>
      </c>
      <c r="S303" s="750">
        <v>498</v>
      </c>
      <c r="T303" s="751">
        <v>414</v>
      </c>
      <c r="U303" s="83"/>
      <c r="V303" s="3" t="s">
        <v>198</v>
      </c>
      <c r="W303" s="893" t="s">
        <v>184</v>
      </c>
      <c r="X303" s="11"/>
      <c r="Y303" s="288">
        <v>4</v>
      </c>
    </row>
    <row r="304" spans="1:25" x14ac:dyDescent="0.2">
      <c r="A304" s="1104"/>
      <c r="B304" s="389">
        <v>45651</v>
      </c>
      <c r="C304" s="432" t="str">
        <f t="shared" si="38"/>
        <v>(水)</v>
      </c>
      <c r="D304" s="531" t="s">
        <v>408</v>
      </c>
      <c r="E304" s="474"/>
      <c r="F304" s="475">
        <v>7</v>
      </c>
      <c r="G304" s="11">
        <v>11.8</v>
      </c>
      <c r="H304" s="225">
        <v>11.6</v>
      </c>
      <c r="I304" s="12">
        <v>0.83</v>
      </c>
      <c r="J304" s="223">
        <v>0.53500000000000003</v>
      </c>
      <c r="K304" s="11">
        <v>7.76</v>
      </c>
      <c r="L304" s="367">
        <v>7.58</v>
      </c>
      <c r="M304" s="748">
        <v>33.6</v>
      </c>
      <c r="N304" s="606">
        <v>71.400000000000006</v>
      </c>
      <c r="O304" s="489">
        <v>102.1</v>
      </c>
      <c r="P304" s="474">
        <v>28.4</v>
      </c>
      <c r="Q304" s="478">
        <v>186</v>
      </c>
      <c r="R304" s="749">
        <v>0.2</v>
      </c>
      <c r="S304" s="750">
        <v>670</v>
      </c>
      <c r="T304" s="751">
        <v>556</v>
      </c>
      <c r="U304" s="83"/>
      <c r="V304" s="3" t="s">
        <v>199</v>
      </c>
      <c r="W304" s="893" t="s">
        <v>313</v>
      </c>
      <c r="X304" s="114"/>
      <c r="Y304" s="288">
        <v>1</v>
      </c>
    </row>
    <row r="305" spans="1:25" x14ac:dyDescent="0.2">
      <c r="A305" s="1104"/>
      <c r="B305" s="389">
        <v>45652</v>
      </c>
      <c r="C305" s="432" t="str">
        <f t="shared" si="38"/>
        <v>(木)</v>
      </c>
      <c r="D305" s="531" t="s">
        <v>408</v>
      </c>
      <c r="E305" s="474"/>
      <c r="F305" s="475">
        <v>7.2</v>
      </c>
      <c r="G305" s="11">
        <v>11.7</v>
      </c>
      <c r="H305" s="225">
        <v>11.4</v>
      </c>
      <c r="I305" s="12">
        <v>0.8</v>
      </c>
      <c r="J305" s="223">
        <v>0.7</v>
      </c>
      <c r="K305" s="11">
        <v>7.76</v>
      </c>
      <c r="L305" s="367">
        <v>7.75</v>
      </c>
      <c r="M305" s="748">
        <v>33.9</v>
      </c>
      <c r="N305" s="606">
        <v>73.2</v>
      </c>
      <c r="O305" s="489">
        <v>106.9</v>
      </c>
      <c r="P305" s="474">
        <v>30.3</v>
      </c>
      <c r="Q305" s="478">
        <v>209</v>
      </c>
      <c r="R305" s="749">
        <v>0.16</v>
      </c>
      <c r="S305" s="750"/>
      <c r="T305" s="751"/>
      <c r="U305" s="83"/>
      <c r="V305" s="3"/>
      <c r="W305" s="289"/>
      <c r="X305" s="290"/>
      <c r="Y305" s="289"/>
    </row>
    <row r="306" spans="1:25" x14ac:dyDescent="0.2">
      <c r="A306" s="1104"/>
      <c r="B306" s="389">
        <v>45653</v>
      </c>
      <c r="C306" s="432" t="str">
        <f t="shared" si="38"/>
        <v>(金)</v>
      </c>
      <c r="D306" s="531" t="s">
        <v>408</v>
      </c>
      <c r="E306" s="474"/>
      <c r="F306" s="475">
        <v>7.9</v>
      </c>
      <c r="G306" s="11">
        <v>11.6</v>
      </c>
      <c r="H306" s="225">
        <v>10.1</v>
      </c>
      <c r="I306" s="12">
        <v>0.9</v>
      </c>
      <c r="J306" s="223">
        <v>0.7</v>
      </c>
      <c r="K306" s="11">
        <v>7.73</v>
      </c>
      <c r="L306" s="367">
        <v>7.73</v>
      </c>
      <c r="M306" s="748">
        <v>34.299999999999997</v>
      </c>
      <c r="N306" s="606">
        <v>72.7</v>
      </c>
      <c r="O306" s="489">
        <v>102.3</v>
      </c>
      <c r="P306" s="474">
        <v>30.3</v>
      </c>
      <c r="Q306" s="478">
        <v>202</v>
      </c>
      <c r="R306" s="749">
        <v>0.21</v>
      </c>
      <c r="S306" s="750"/>
      <c r="T306" s="751"/>
      <c r="U306" s="83"/>
      <c r="V306" s="3"/>
      <c r="W306" s="289"/>
      <c r="X306" s="290"/>
      <c r="Y306" s="289"/>
    </row>
    <row r="307" spans="1:25" x14ac:dyDescent="0.2">
      <c r="A307" s="1104"/>
      <c r="B307" s="389">
        <v>45654</v>
      </c>
      <c r="C307" s="432" t="str">
        <f t="shared" si="38"/>
        <v>(土)</v>
      </c>
      <c r="D307" s="531" t="s">
        <v>408</v>
      </c>
      <c r="E307" s="474"/>
      <c r="F307" s="475">
        <v>5.4</v>
      </c>
      <c r="G307" s="11">
        <v>11.1</v>
      </c>
      <c r="H307" s="225">
        <v>11.1</v>
      </c>
      <c r="I307" s="12">
        <v>0.9</v>
      </c>
      <c r="J307" s="223">
        <v>0.7</v>
      </c>
      <c r="K307" s="11">
        <v>7.66</v>
      </c>
      <c r="L307" s="367">
        <v>7.67</v>
      </c>
      <c r="M307" s="748">
        <v>34.1</v>
      </c>
      <c r="N307" s="606"/>
      <c r="O307" s="489"/>
      <c r="P307" s="474"/>
      <c r="Q307" s="478"/>
      <c r="R307" s="749"/>
      <c r="S307" s="794"/>
      <c r="T307" s="795"/>
      <c r="U307" s="83"/>
      <c r="V307" s="291"/>
      <c r="W307" s="292"/>
      <c r="X307" s="293"/>
      <c r="Y307" s="292"/>
    </row>
    <row r="308" spans="1:25" x14ac:dyDescent="0.2">
      <c r="A308" s="1104"/>
      <c r="B308" s="389">
        <v>45655</v>
      </c>
      <c r="C308" s="432" t="str">
        <f t="shared" si="38"/>
        <v>(日)</v>
      </c>
      <c r="D308" s="531" t="s">
        <v>408</v>
      </c>
      <c r="E308" s="474"/>
      <c r="F308" s="475">
        <v>2.6</v>
      </c>
      <c r="G308" s="11">
        <v>11.2</v>
      </c>
      <c r="H308" s="225">
        <v>11.2</v>
      </c>
      <c r="I308" s="12">
        <v>0.9</v>
      </c>
      <c r="J308" s="223">
        <v>0.6</v>
      </c>
      <c r="K308" s="11">
        <v>7.7</v>
      </c>
      <c r="L308" s="367">
        <v>7.74</v>
      </c>
      <c r="M308" s="748">
        <v>34.1</v>
      </c>
      <c r="N308" s="606"/>
      <c r="O308" s="489"/>
      <c r="P308" s="474"/>
      <c r="Q308" s="478"/>
      <c r="R308" s="749"/>
      <c r="S308" s="750"/>
      <c r="T308" s="751"/>
      <c r="U308" s="83"/>
      <c r="V308" s="9" t="s">
        <v>23</v>
      </c>
      <c r="W308" s="1" t="s">
        <v>24</v>
      </c>
      <c r="X308" s="1" t="s">
        <v>24</v>
      </c>
      <c r="Y308" s="333" t="s">
        <v>24</v>
      </c>
    </row>
    <row r="309" spans="1:25" ht="13.5" customHeight="1" x14ac:dyDescent="0.2">
      <c r="A309" s="1104"/>
      <c r="B309" s="389">
        <v>45656</v>
      </c>
      <c r="C309" s="432" t="str">
        <f t="shared" si="38"/>
        <v>(月)</v>
      </c>
      <c r="D309" s="531" t="s">
        <v>408</v>
      </c>
      <c r="E309" s="474"/>
      <c r="F309" s="475">
        <v>5.3</v>
      </c>
      <c r="G309" s="11">
        <v>11.4</v>
      </c>
      <c r="H309" s="225">
        <v>11.2</v>
      </c>
      <c r="I309" s="12">
        <v>0.3</v>
      </c>
      <c r="J309" s="223">
        <v>0.2</v>
      </c>
      <c r="K309" s="11">
        <v>7.73</v>
      </c>
      <c r="L309" s="367">
        <v>7.73</v>
      </c>
      <c r="M309" s="748">
        <v>33.700000000000003</v>
      </c>
      <c r="N309" s="606"/>
      <c r="O309" s="489"/>
      <c r="P309" s="474"/>
      <c r="Q309" s="478"/>
      <c r="R309" s="749"/>
      <c r="S309" s="750"/>
      <c r="T309" s="751"/>
      <c r="U309" s="83"/>
      <c r="V309" s="1114" t="s">
        <v>472</v>
      </c>
      <c r="W309" s="1124"/>
      <c r="X309" s="1124"/>
      <c r="Y309" s="1125"/>
    </row>
    <row r="310" spans="1:25" x14ac:dyDescent="0.2">
      <c r="A310" s="1104"/>
      <c r="B310" s="389">
        <v>45657</v>
      </c>
      <c r="C310" s="432" t="str">
        <f t="shared" si="38"/>
        <v>(火)</v>
      </c>
      <c r="D310" s="473" t="s">
        <v>408</v>
      </c>
      <c r="E310" s="497"/>
      <c r="F310" s="535">
        <v>6.5</v>
      </c>
      <c r="G310" s="366">
        <v>11.2</v>
      </c>
      <c r="H310" s="300">
        <v>11</v>
      </c>
      <c r="I310" s="537">
        <v>0.6</v>
      </c>
      <c r="J310" s="536">
        <v>0.4</v>
      </c>
      <c r="K310" s="366">
        <v>7.69</v>
      </c>
      <c r="L310" s="369">
        <v>7.73</v>
      </c>
      <c r="M310" s="788">
        <v>34.799999999999997</v>
      </c>
      <c r="N310" s="659"/>
      <c r="O310" s="735"/>
      <c r="P310" s="497"/>
      <c r="Q310" s="540"/>
      <c r="R310" s="789"/>
      <c r="S310" s="796"/>
      <c r="T310" s="797"/>
      <c r="U310" s="83"/>
      <c r="V310" s="1114"/>
      <c r="W310" s="1124"/>
      <c r="X310" s="1124"/>
      <c r="Y310" s="1125"/>
    </row>
    <row r="311" spans="1:25" ht="13.5" customHeight="1" x14ac:dyDescent="0.2">
      <c r="A311" s="1109"/>
      <c r="B311" s="1043" t="s">
        <v>239</v>
      </c>
      <c r="C311" s="1043"/>
      <c r="D311" s="479"/>
      <c r="E311" s="464">
        <f>MAX(E280:E310)</f>
        <v>0</v>
      </c>
      <c r="F311" s="480">
        <f t="shared" ref="F311:S311" si="39">IF(COUNT(F280:F310)=0,"",MAX(F280:F310))</f>
        <v>16.399999999999999</v>
      </c>
      <c r="G311" s="10">
        <f t="shared" si="39"/>
        <v>16.100000000000001</v>
      </c>
      <c r="H311" s="222">
        <f t="shared" si="39"/>
        <v>15.8</v>
      </c>
      <c r="I311" s="466">
        <f t="shared" si="39"/>
        <v>1.4</v>
      </c>
      <c r="J311" s="467">
        <f t="shared" si="39"/>
        <v>1.1000000000000001</v>
      </c>
      <c r="K311" s="10">
        <f t="shared" si="39"/>
        <v>7.81</v>
      </c>
      <c r="L311" s="615">
        <f t="shared" si="39"/>
        <v>7.83</v>
      </c>
      <c r="M311" s="744">
        <f t="shared" si="39"/>
        <v>34.799999999999997</v>
      </c>
      <c r="N311" s="598">
        <f t="shared" si="39"/>
        <v>73.2</v>
      </c>
      <c r="O311" s="482">
        <f t="shared" si="39"/>
        <v>106.9</v>
      </c>
      <c r="P311" s="464">
        <f t="shared" si="39"/>
        <v>30.8</v>
      </c>
      <c r="Q311" s="484">
        <f t="shared" si="39"/>
        <v>236</v>
      </c>
      <c r="R311" s="757">
        <f t="shared" si="39"/>
        <v>0.3</v>
      </c>
      <c r="S311" s="777">
        <f t="shared" si="39"/>
        <v>670</v>
      </c>
      <c r="T311" s="778">
        <f t="shared" ref="T311" si="40">IF(COUNT(T280:T310)=0,"",MAX(T280:T310))</f>
        <v>556</v>
      </c>
      <c r="U311" s="83"/>
      <c r="V311" s="1114"/>
      <c r="W311" s="1124"/>
      <c r="X311" s="1124"/>
      <c r="Y311" s="1125"/>
    </row>
    <row r="312" spans="1:25" x14ac:dyDescent="0.2">
      <c r="A312" s="1109"/>
      <c r="B312" s="1044" t="s">
        <v>240</v>
      </c>
      <c r="C312" s="1044"/>
      <c r="D312" s="233"/>
      <c r="E312" s="234"/>
      <c r="F312" s="487">
        <f t="shared" ref="F312:R312" si="41">IF(COUNT(F280:F310)=0,"",MIN(F280:F310))</f>
        <v>2.6</v>
      </c>
      <c r="G312" s="11">
        <f t="shared" si="41"/>
        <v>11.1</v>
      </c>
      <c r="H312" s="223">
        <f t="shared" si="41"/>
        <v>10.1</v>
      </c>
      <c r="I312" s="12">
        <f t="shared" si="41"/>
        <v>0.3</v>
      </c>
      <c r="J312" s="225">
        <f t="shared" si="41"/>
        <v>0.2</v>
      </c>
      <c r="K312" s="11">
        <f t="shared" si="41"/>
        <v>7.66</v>
      </c>
      <c r="L312" s="367">
        <f t="shared" si="41"/>
        <v>7.58</v>
      </c>
      <c r="M312" s="748">
        <f t="shared" si="41"/>
        <v>31.4</v>
      </c>
      <c r="N312" s="606">
        <f t="shared" si="41"/>
        <v>69.3</v>
      </c>
      <c r="O312" s="489">
        <f t="shared" si="41"/>
        <v>95.8</v>
      </c>
      <c r="P312" s="859">
        <f t="shared" si="41"/>
        <v>26.8</v>
      </c>
      <c r="Q312" s="491">
        <f t="shared" si="41"/>
        <v>186</v>
      </c>
      <c r="R312" s="762">
        <f t="shared" si="41"/>
        <v>0.14000000000000001</v>
      </c>
      <c r="S312" s="779"/>
      <c r="T312" s="780"/>
      <c r="U312" s="83"/>
      <c r="V312" s="1114"/>
      <c r="W312" s="1124"/>
      <c r="X312" s="1124"/>
      <c r="Y312" s="1125"/>
    </row>
    <row r="313" spans="1:25" x14ac:dyDescent="0.2">
      <c r="A313" s="1109"/>
      <c r="B313" s="1044" t="s">
        <v>241</v>
      </c>
      <c r="C313" s="1044"/>
      <c r="D313" s="233"/>
      <c r="E313" s="235"/>
      <c r="F313" s="494">
        <f t="shared" ref="F313:R313" si="42">IF(COUNT(F280:F310)=0,"",AVERAGE(F280:F310))</f>
        <v>7.467741935483871</v>
      </c>
      <c r="G313" s="309">
        <f t="shared" si="42"/>
        <v>13.57741935483871</v>
      </c>
      <c r="H313" s="510">
        <f t="shared" si="42"/>
        <v>13.151612903225807</v>
      </c>
      <c r="I313" s="511">
        <f t="shared" si="42"/>
        <v>0.7775483870967741</v>
      </c>
      <c r="J313" s="512">
        <f t="shared" si="42"/>
        <v>0.60535483870967732</v>
      </c>
      <c r="K313" s="309">
        <f t="shared" si="42"/>
        <v>7.7361290322580611</v>
      </c>
      <c r="L313" s="645">
        <f t="shared" si="42"/>
        <v>7.741935483870968</v>
      </c>
      <c r="M313" s="752">
        <f t="shared" si="42"/>
        <v>33.267741935483869</v>
      </c>
      <c r="N313" s="647">
        <f t="shared" si="42"/>
        <v>71.210000000000008</v>
      </c>
      <c r="O313" s="733">
        <f t="shared" si="42"/>
        <v>101.27</v>
      </c>
      <c r="P313" s="859">
        <f t="shared" si="42"/>
        <v>28.639999999999997</v>
      </c>
      <c r="Q313" s="521">
        <f t="shared" si="42"/>
        <v>208.15</v>
      </c>
      <c r="R313" s="785">
        <f t="shared" si="42"/>
        <v>0.20049999999999998</v>
      </c>
      <c r="S313" s="792"/>
      <c r="T313" s="793"/>
      <c r="U313" s="83"/>
      <c r="V313" s="1114"/>
      <c r="W313" s="1124"/>
      <c r="X313" s="1124"/>
      <c r="Y313" s="1125"/>
    </row>
    <row r="314" spans="1:25" ht="13.5" customHeight="1" x14ac:dyDescent="0.2">
      <c r="A314" s="1110"/>
      <c r="B314" s="1045" t="s">
        <v>242</v>
      </c>
      <c r="C314" s="1045"/>
      <c r="D314" s="496"/>
      <c r="E314" s="497">
        <f>SUM(E280:E310)</f>
        <v>0</v>
      </c>
      <c r="F314" s="236"/>
      <c r="G314" s="236"/>
      <c r="H314" s="388"/>
      <c r="I314" s="236"/>
      <c r="J314" s="388"/>
      <c r="K314" s="499"/>
      <c r="L314" s="500"/>
      <c r="M314" s="781"/>
      <c r="N314" s="633"/>
      <c r="O314" s="504"/>
      <c r="P314" s="860"/>
      <c r="Q314" s="238"/>
      <c r="R314" s="782"/>
      <c r="S314" s="786">
        <f>SUM(S280:S310)</f>
        <v>1168</v>
      </c>
      <c r="T314" s="787">
        <f>SUM(T280:T310)</f>
        <v>970</v>
      </c>
      <c r="U314" s="83"/>
      <c r="V314" s="1126"/>
      <c r="W314" s="1127"/>
      <c r="X314" s="1127"/>
      <c r="Y314" s="1128"/>
    </row>
    <row r="315" spans="1:25" x14ac:dyDescent="0.2">
      <c r="A315" s="1103" t="s">
        <v>235</v>
      </c>
      <c r="B315" s="327">
        <v>45658</v>
      </c>
      <c r="C315" s="431" t="str">
        <f>IF(B315="","",IF(WEEKDAY(B315)=1,"(日)",IF(WEEKDAY(B315)=2,"(月)",IF(WEEKDAY(B315)=3,"(火)",IF(WEEKDAY(B315)=4,"(水)",IF(WEEKDAY(B315)=5,"(木)",IF(WEEKDAY(B315)=6,"(金)","(土)")))))))</f>
        <v>(水)</v>
      </c>
      <c r="D315" s="529" t="s">
        <v>408</v>
      </c>
      <c r="E315" s="464"/>
      <c r="F315" s="465">
        <v>7.6</v>
      </c>
      <c r="G315" s="10">
        <v>11</v>
      </c>
      <c r="H315" s="467">
        <v>10.6</v>
      </c>
      <c r="I315" s="466">
        <v>0.9</v>
      </c>
      <c r="J315" s="222">
        <v>0.7</v>
      </c>
      <c r="K315" s="10">
        <v>7.68</v>
      </c>
      <c r="L315" s="615">
        <v>7.64</v>
      </c>
      <c r="M315" s="744">
        <v>34.1</v>
      </c>
      <c r="N315" s="598"/>
      <c r="O315" s="482"/>
      <c r="P315" s="464"/>
      <c r="Q315" s="472"/>
      <c r="R315" s="745"/>
      <c r="S315" s="746"/>
      <c r="T315" s="747"/>
      <c r="U315" s="83"/>
      <c r="V315" s="338" t="s">
        <v>286</v>
      </c>
      <c r="W315" s="354"/>
      <c r="X315" s="340">
        <v>45666</v>
      </c>
      <c r="Y315" s="349"/>
    </row>
    <row r="316" spans="1:25" x14ac:dyDescent="0.2">
      <c r="A316" s="1109"/>
      <c r="B316" s="328">
        <v>45659</v>
      </c>
      <c r="C316" s="432" t="str">
        <f t="shared" ref="C316:C345" si="43">IF(B316="","",IF(WEEKDAY(B316)=1,"(日)",IF(WEEKDAY(B316)=2,"(月)",IF(WEEKDAY(B316)=3,"(火)",IF(WEEKDAY(B316)=4,"(水)",IF(WEEKDAY(B316)=5,"(木)",IF(WEEKDAY(B316)=6,"(金)","(土)")))))))</f>
        <v>(木)</v>
      </c>
      <c r="D316" s="549" t="s">
        <v>408</v>
      </c>
      <c r="E316" s="197"/>
      <c r="F316" s="550">
        <v>4.9000000000000004</v>
      </c>
      <c r="G316" s="121">
        <v>10.7</v>
      </c>
      <c r="H316" s="551">
        <v>10.7</v>
      </c>
      <c r="I316" s="552">
        <v>0.6</v>
      </c>
      <c r="J316" s="553">
        <v>0.5</v>
      </c>
      <c r="K316" s="121">
        <v>7.69</v>
      </c>
      <c r="L316" s="697">
        <v>7.68</v>
      </c>
      <c r="M316" s="798">
        <v>33.799999999999997</v>
      </c>
      <c r="N316" s="699"/>
      <c r="O316" s="415"/>
      <c r="P316" s="197"/>
      <c r="Q316" s="558"/>
      <c r="R316" s="799"/>
      <c r="S316" s="794"/>
      <c r="T316" s="795"/>
      <c r="U316" s="83"/>
      <c r="V316" s="343" t="s">
        <v>2</v>
      </c>
      <c r="W316" s="344" t="s">
        <v>305</v>
      </c>
      <c r="X316" s="370">
        <v>10.3</v>
      </c>
      <c r="Y316" s="348"/>
    </row>
    <row r="317" spans="1:25" x14ac:dyDescent="0.2">
      <c r="A317" s="1109"/>
      <c r="B317" s="328">
        <v>45660</v>
      </c>
      <c r="C317" s="432" t="str">
        <f t="shared" si="43"/>
        <v>(金)</v>
      </c>
      <c r="D317" s="531" t="s">
        <v>410</v>
      </c>
      <c r="E317" s="474"/>
      <c r="F317" s="475">
        <v>5.8</v>
      </c>
      <c r="G317" s="11">
        <v>11.1</v>
      </c>
      <c r="H317" s="225">
        <v>10.8</v>
      </c>
      <c r="I317" s="12">
        <v>0.3</v>
      </c>
      <c r="J317" s="223">
        <v>0.2</v>
      </c>
      <c r="K317" s="11">
        <v>7.72</v>
      </c>
      <c r="L317" s="367">
        <v>7.72</v>
      </c>
      <c r="M317" s="748">
        <v>34</v>
      </c>
      <c r="N317" s="606"/>
      <c r="O317" s="489"/>
      <c r="P317" s="474"/>
      <c r="Q317" s="478"/>
      <c r="R317" s="749"/>
      <c r="S317" s="750"/>
      <c r="T317" s="751"/>
      <c r="U317" s="83"/>
      <c r="V317" s="4" t="s">
        <v>19</v>
      </c>
      <c r="W317" s="5" t="s">
        <v>20</v>
      </c>
      <c r="X317" s="350" t="s">
        <v>21</v>
      </c>
      <c r="Y317" s="5" t="s">
        <v>22</v>
      </c>
    </row>
    <row r="318" spans="1:25" x14ac:dyDescent="0.2">
      <c r="A318" s="1109"/>
      <c r="B318" s="328">
        <v>45661</v>
      </c>
      <c r="C318" s="432" t="str">
        <f t="shared" si="43"/>
        <v>(土)</v>
      </c>
      <c r="D318" s="531" t="s">
        <v>408</v>
      </c>
      <c r="E318" s="474"/>
      <c r="F318" s="475">
        <v>3.5</v>
      </c>
      <c r="G318" s="11">
        <v>10.8</v>
      </c>
      <c r="H318" s="225">
        <v>10.6</v>
      </c>
      <c r="I318" s="12">
        <v>0.7</v>
      </c>
      <c r="J318" s="223">
        <v>0.5</v>
      </c>
      <c r="K318" s="11">
        <v>7.71</v>
      </c>
      <c r="L318" s="367">
        <v>7.74</v>
      </c>
      <c r="M318" s="748">
        <v>34.9</v>
      </c>
      <c r="N318" s="606"/>
      <c r="O318" s="489"/>
      <c r="P318" s="474"/>
      <c r="Q318" s="478"/>
      <c r="R318" s="749"/>
      <c r="S318" s="750"/>
      <c r="T318" s="751"/>
      <c r="U318" s="83"/>
      <c r="V318" s="2" t="s">
        <v>182</v>
      </c>
      <c r="W318" s="396" t="s">
        <v>11</v>
      </c>
      <c r="X318" s="10">
        <v>10.6</v>
      </c>
      <c r="Y318" s="222">
        <v>10.7</v>
      </c>
    </row>
    <row r="319" spans="1:25" x14ac:dyDescent="0.2">
      <c r="A319" s="1109"/>
      <c r="B319" s="328">
        <v>45662</v>
      </c>
      <c r="C319" s="432" t="str">
        <f t="shared" si="43"/>
        <v>(日)</v>
      </c>
      <c r="D319" s="531" t="s">
        <v>408</v>
      </c>
      <c r="E319" s="474"/>
      <c r="F319" s="475">
        <v>2.6</v>
      </c>
      <c r="G319" s="11">
        <v>10.199999999999999</v>
      </c>
      <c r="H319" s="225">
        <v>10.199999999999999</v>
      </c>
      <c r="I319" s="12">
        <v>0.9</v>
      </c>
      <c r="J319" s="223">
        <v>0.7</v>
      </c>
      <c r="K319" s="11">
        <v>7.71</v>
      </c>
      <c r="L319" s="367">
        <v>7.73</v>
      </c>
      <c r="M319" s="748">
        <v>34.700000000000003</v>
      </c>
      <c r="N319" s="606"/>
      <c r="O319" s="489"/>
      <c r="P319" s="474"/>
      <c r="Q319" s="478"/>
      <c r="R319" s="749"/>
      <c r="S319" s="750"/>
      <c r="T319" s="751"/>
      <c r="U319" s="83"/>
      <c r="V319" s="3" t="s">
        <v>183</v>
      </c>
      <c r="W319" s="893" t="s">
        <v>184</v>
      </c>
      <c r="X319" s="11">
        <v>0.6</v>
      </c>
      <c r="Y319" s="223">
        <v>0.4</v>
      </c>
    </row>
    <row r="320" spans="1:25" x14ac:dyDescent="0.2">
      <c r="A320" s="1109"/>
      <c r="B320" s="328">
        <v>45663</v>
      </c>
      <c r="C320" s="432" t="str">
        <f t="shared" si="43"/>
        <v>(月)</v>
      </c>
      <c r="D320" s="531" t="s">
        <v>408</v>
      </c>
      <c r="E320" s="474"/>
      <c r="F320" s="475">
        <v>5.3</v>
      </c>
      <c r="G320" s="11">
        <v>10.5</v>
      </c>
      <c r="H320" s="225">
        <v>9.3000000000000007</v>
      </c>
      <c r="I320" s="12">
        <v>0.9</v>
      </c>
      <c r="J320" s="223">
        <v>0.7</v>
      </c>
      <c r="K320" s="11">
        <v>7.76</v>
      </c>
      <c r="L320" s="367">
        <v>7.77</v>
      </c>
      <c r="M320" s="748">
        <v>34.5</v>
      </c>
      <c r="N320" s="606">
        <v>72</v>
      </c>
      <c r="O320" s="489">
        <v>105.1</v>
      </c>
      <c r="P320" s="474">
        <v>28.5</v>
      </c>
      <c r="Q320" s="478">
        <v>235</v>
      </c>
      <c r="R320" s="749">
        <v>0.22</v>
      </c>
      <c r="S320" s="750"/>
      <c r="T320" s="751"/>
      <c r="U320" s="83"/>
      <c r="V320" s="3" t="s">
        <v>12</v>
      </c>
      <c r="W320" s="893"/>
      <c r="X320" s="11">
        <v>7.8</v>
      </c>
      <c r="Y320" s="223">
        <v>7.79</v>
      </c>
    </row>
    <row r="321" spans="1:25" x14ac:dyDescent="0.2">
      <c r="A321" s="1109"/>
      <c r="B321" s="328">
        <v>45664</v>
      </c>
      <c r="C321" s="432" t="str">
        <f t="shared" si="43"/>
        <v>(火)</v>
      </c>
      <c r="D321" s="531" t="s">
        <v>410</v>
      </c>
      <c r="E321" s="474"/>
      <c r="F321" s="475">
        <v>8.1999999999999993</v>
      </c>
      <c r="G321" s="11">
        <v>10.3</v>
      </c>
      <c r="H321" s="225">
        <v>10.6</v>
      </c>
      <c r="I321" s="12">
        <v>1.5</v>
      </c>
      <c r="J321" s="223">
        <v>1</v>
      </c>
      <c r="K321" s="11">
        <v>7.76</v>
      </c>
      <c r="L321" s="367">
        <v>7.75</v>
      </c>
      <c r="M321" s="748">
        <v>35.5</v>
      </c>
      <c r="N321" s="606">
        <v>73.2</v>
      </c>
      <c r="O321" s="489">
        <v>104.3</v>
      </c>
      <c r="P321" s="474">
        <v>30.1</v>
      </c>
      <c r="Q321" s="478">
        <v>237</v>
      </c>
      <c r="R321" s="749">
        <v>0.2</v>
      </c>
      <c r="S321" s="750"/>
      <c r="T321" s="751"/>
      <c r="U321" s="83"/>
      <c r="V321" s="3" t="s">
        <v>185</v>
      </c>
      <c r="W321" s="893" t="s">
        <v>13</v>
      </c>
      <c r="X321" s="11"/>
      <c r="Y321" s="223">
        <v>34.299999999999997</v>
      </c>
    </row>
    <row r="322" spans="1:25" x14ac:dyDescent="0.2">
      <c r="A322" s="1109"/>
      <c r="B322" s="328">
        <v>45665</v>
      </c>
      <c r="C322" s="432" t="str">
        <f t="shared" si="43"/>
        <v>(水)</v>
      </c>
      <c r="D322" s="531" t="s">
        <v>400</v>
      </c>
      <c r="E322" s="474"/>
      <c r="F322" s="475">
        <v>7.8</v>
      </c>
      <c r="G322" s="11">
        <v>10.4</v>
      </c>
      <c r="H322" s="225">
        <v>10.4</v>
      </c>
      <c r="I322" s="12">
        <v>1.2</v>
      </c>
      <c r="J322" s="223">
        <v>0.9</v>
      </c>
      <c r="K322" s="11">
        <v>7.77</v>
      </c>
      <c r="L322" s="367">
        <v>7.77</v>
      </c>
      <c r="M322" s="748">
        <v>35.299999999999997</v>
      </c>
      <c r="N322" s="606">
        <v>72.5</v>
      </c>
      <c r="O322" s="489">
        <v>105.3</v>
      </c>
      <c r="P322" s="474">
        <v>32.4</v>
      </c>
      <c r="Q322" s="478">
        <v>239</v>
      </c>
      <c r="R322" s="749">
        <v>0.22</v>
      </c>
      <c r="S322" s="750"/>
      <c r="T322" s="751"/>
      <c r="U322" s="83"/>
      <c r="V322" s="3" t="s">
        <v>186</v>
      </c>
      <c r="W322" s="893" t="s">
        <v>313</v>
      </c>
      <c r="X322" s="114"/>
      <c r="Y322" s="224">
        <v>73.599999999999994</v>
      </c>
    </row>
    <row r="323" spans="1:25" x14ac:dyDescent="0.2">
      <c r="A323" s="1109"/>
      <c r="B323" s="328">
        <v>45666</v>
      </c>
      <c r="C323" s="432" t="str">
        <f t="shared" si="43"/>
        <v>(木)</v>
      </c>
      <c r="D323" s="531" t="s">
        <v>400</v>
      </c>
      <c r="E323" s="474"/>
      <c r="F323" s="475">
        <v>10.3</v>
      </c>
      <c r="G323" s="11">
        <v>10.6</v>
      </c>
      <c r="H323" s="225">
        <v>10.7</v>
      </c>
      <c r="I323" s="12">
        <v>0.64600000000000002</v>
      </c>
      <c r="J323" s="223">
        <v>0.4</v>
      </c>
      <c r="K323" s="11">
        <v>7.8</v>
      </c>
      <c r="L323" s="367">
        <v>7.79</v>
      </c>
      <c r="M323" s="748">
        <v>34.299999999999997</v>
      </c>
      <c r="N323" s="606">
        <v>73.599999999999994</v>
      </c>
      <c r="O323" s="489">
        <v>104.3</v>
      </c>
      <c r="P323" s="474">
        <v>30.5</v>
      </c>
      <c r="Q323" s="478">
        <v>220</v>
      </c>
      <c r="R323" s="749">
        <v>0.17</v>
      </c>
      <c r="S323" s="750"/>
      <c r="T323" s="751"/>
      <c r="U323" s="83"/>
      <c r="V323" s="3" t="s">
        <v>187</v>
      </c>
      <c r="W323" s="893" t="s">
        <v>313</v>
      </c>
      <c r="X323" s="114"/>
      <c r="Y323" s="224">
        <v>104.3</v>
      </c>
    </row>
    <row r="324" spans="1:25" x14ac:dyDescent="0.2">
      <c r="A324" s="1109"/>
      <c r="B324" s="328">
        <v>45667</v>
      </c>
      <c r="C324" s="432" t="str">
        <f t="shared" si="43"/>
        <v>(金)</v>
      </c>
      <c r="D324" s="531" t="s">
        <v>408</v>
      </c>
      <c r="E324" s="474"/>
      <c r="F324" s="475">
        <v>5.4</v>
      </c>
      <c r="G324" s="11">
        <v>10.3</v>
      </c>
      <c r="H324" s="225">
        <v>9.1</v>
      </c>
      <c r="I324" s="12">
        <v>0.7</v>
      </c>
      <c r="J324" s="223">
        <v>0.5</v>
      </c>
      <c r="K324" s="11">
        <v>7.82</v>
      </c>
      <c r="L324" s="367">
        <v>7.84</v>
      </c>
      <c r="M324" s="748">
        <v>34.700000000000003</v>
      </c>
      <c r="N324" s="606">
        <v>73.599999999999994</v>
      </c>
      <c r="O324" s="489">
        <v>103.5</v>
      </c>
      <c r="P324" s="474">
        <v>30.8</v>
      </c>
      <c r="Q324" s="478">
        <v>213</v>
      </c>
      <c r="R324" s="749">
        <v>0.12</v>
      </c>
      <c r="S324" s="750"/>
      <c r="T324" s="751"/>
      <c r="U324" s="83"/>
      <c r="V324" s="3" t="s">
        <v>188</v>
      </c>
      <c r="W324" s="893" t="s">
        <v>313</v>
      </c>
      <c r="X324" s="114"/>
      <c r="Y324" s="224">
        <v>61</v>
      </c>
    </row>
    <row r="325" spans="1:25" x14ac:dyDescent="0.2">
      <c r="A325" s="1109"/>
      <c r="B325" s="328">
        <v>45668</v>
      </c>
      <c r="C325" s="432" t="str">
        <f t="shared" si="43"/>
        <v>(土)</v>
      </c>
      <c r="D325" s="531" t="s">
        <v>408</v>
      </c>
      <c r="E325" s="474"/>
      <c r="F325" s="475">
        <v>6.2</v>
      </c>
      <c r="G325" s="11">
        <v>10.1</v>
      </c>
      <c r="H325" s="225">
        <v>10.199999999999999</v>
      </c>
      <c r="I325" s="12">
        <v>0.9</v>
      </c>
      <c r="J325" s="223">
        <v>0.6</v>
      </c>
      <c r="K325" s="11">
        <v>7.77</v>
      </c>
      <c r="L325" s="367">
        <v>7.82</v>
      </c>
      <c r="M325" s="748">
        <v>34.9</v>
      </c>
      <c r="N325" s="606"/>
      <c r="O325" s="489"/>
      <c r="P325" s="474"/>
      <c r="Q325" s="478"/>
      <c r="R325" s="749"/>
      <c r="S325" s="750"/>
      <c r="T325" s="751"/>
      <c r="U325" s="83"/>
      <c r="V325" s="3" t="s">
        <v>189</v>
      </c>
      <c r="W325" s="893" t="s">
        <v>313</v>
      </c>
      <c r="X325" s="114"/>
      <c r="Y325" s="224">
        <v>43.3</v>
      </c>
    </row>
    <row r="326" spans="1:25" x14ac:dyDescent="0.2">
      <c r="A326" s="1109"/>
      <c r="B326" s="328">
        <v>45669</v>
      </c>
      <c r="C326" s="432" t="str">
        <f t="shared" si="43"/>
        <v>(日)</v>
      </c>
      <c r="D326" s="531" t="s">
        <v>410</v>
      </c>
      <c r="E326" s="474"/>
      <c r="F326" s="475">
        <v>3.3</v>
      </c>
      <c r="G326" s="11">
        <v>10</v>
      </c>
      <c r="H326" s="225">
        <v>10</v>
      </c>
      <c r="I326" s="12">
        <v>1.2</v>
      </c>
      <c r="J326" s="223">
        <v>0.7</v>
      </c>
      <c r="K326" s="11">
        <v>7.76</v>
      </c>
      <c r="L326" s="367">
        <v>7.79</v>
      </c>
      <c r="M326" s="748">
        <v>34.6</v>
      </c>
      <c r="N326" s="606"/>
      <c r="O326" s="489"/>
      <c r="P326" s="474"/>
      <c r="Q326" s="478"/>
      <c r="R326" s="749"/>
      <c r="S326" s="750"/>
      <c r="T326" s="751"/>
      <c r="U326" s="83"/>
      <c r="V326" s="3" t="s">
        <v>190</v>
      </c>
      <c r="W326" s="893" t="s">
        <v>313</v>
      </c>
      <c r="X326" s="12"/>
      <c r="Y326" s="225">
        <v>30.5</v>
      </c>
    </row>
    <row r="327" spans="1:25" x14ac:dyDescent="0.2">
      <c r="A327" s="1109"/>
      <c r="B327" s="328">
        <v>45670</v>
      </c>
      <c r="C327" s="432" t="str">
        <f t="shared" si="43"/>
        <v>(月)</v>
      </c>
      <c r="D327" s="531" t="s">
        <v>408</v>
      </c>
      <c r="E327" s="474"/>
      <c r="F327" s="475">
        <v>7.8</v>
      </c>
      <c r="G327" s="11">
        <v>10.1</v>
      </c>
      <c r="H327" s="225">
        <v>10.1</v>
      </c>
      <c r="I327" s="12">
        <v>1.4</v>
      </c>
      <c r="J327" s="223">
        <v>1</v>
      </c>
      <c r="K327" s="11">
        <v>7.74</v>
      </c>
      <c r="L327" s="367">
        <v>7.73</v>
      </c>
      <c r="M327" s="748">
        <v>34.1</v>
      </c>
      <c r="N327" s="606"/>
      <c r="O327" s="489"/>
      <c r="P327" s="474"/>
      <c r="Q327" s="478"/>
      <c r="R327" s="749"/>
      <c r="S327" s="750"/>
      <c r="T327" s="751"/>
      <c r="U327" s="83"/>
      <c r="V327" s="3" t="s">
        <v>191</v>
      </c>
      <c r="W327" s="893" t="s">
        <v>313</v>
      </c>
      <c r="X327" s="15"/>
      <c r="Y327" s="226">
        <v>220</v>
      </c>
    </row>
    <row r="328" spans="1:25" x14ac:dyDescent="0.2">
      <c r="A328" s="1109"/>
      <c r="B328" s="328">
        <v>45671</v>
      </c>
      <c r="C328" s="432" t="str">
        <f t="shared" si="43"/>
        <v>(火)</v>
      </c>
      <c r="D328" s="531" t="s">
        <v>408</v>
      </c>
      <c r="E328" s="474"/>
      <c r="F328" s="475">
        <v>4.5999999999999996</v>
      </c>
      <c r="G328" s="11">
        <v>10.5</v>
      </c>
      <c r="H328" s="225">
        <v>10.5</v>
      </c>
      <c r="I328" s="12">
        <v>1.7</v>
      </c>
      <c r="J328" s="223">
        <v>1.3</v>
      </c>
      <c r="K328" s="11">
        <v>7.77</v>
      </c>
      <c r="L328" s="367">
        <v>7.8</v>
      </c>
      <c r="M328" s="748">
        <v>35</v>
      </c>
      <c r="N328" s="606">
        <v>73.099999999999994</v>
      </c>
      <c r="O328" s="489">
        <v>102.9</v>
      </c>
      <c r="P328" s="474">
        <v>32.200000000000003</v>
      </c>
      <c r="Q328" s="478">
        <v>213</v>
      </c>
      <c r="R328" s="749">
        <v>0.17</v>
      </c>
      <c r="S328" s="750"/>
      <c r="T328" s="751"/>
      <c r="U328" s="83"/>
      <c r="V328" s="3" t="s">
        <v>192</v>
      </c>
      <c r="W328" s="893" t="s">
        <v>313</v>
      </c>
      <c r="X328" s="13"/>
      <c r="Y328" s="227">
        <v>0.17</v>
      </c>
    </row>
    <row r="329" spans="1:25" x14ac:dyDescent="0.2">
      <c r="A329" s="1109"/>
      <c r="B329" s="328">
        <v>45672</v>
      </c>
      <c r="C329" s="432" t="str">
        <f t="shared" si="43"/>
        <v>(水)</v>
      </c>
      <c r="D329" s="531" t="s">
        <v>408</v>
      </c>
      <c r="E329" s="474"/>
      <c r="F329" s="475">
        <v>10.4</v>
      </c>
      <c r="G329" s="11">
        <v>10.1</v>
      </c>
      <c r="H329" s="225">
        <v>9.6999999999999993</v>
      </c>
      <c r="I329" s="12">
        <v>1.3</v>
      </c>
      <c r="J329" s="223">
        <v>1</v>
      </c>
      <c r="K329" s="11">
        <v>7.75</v>
      </c>
      <c r="L329" s="367">
        <v>7.71</v>
      </c>
      <c r="M329" s="748">
        <v>34</v>
      </c>
      <c r="N329" s="606">
        <v>73.599999999999994</v>
      </c>
      <c r="O329" s="489">
        <v>103.1</v>
      </c>
      <c r="P329" s="474">
        <v>32.200000000000003</v>
      </c>
      <c r="Q329" s="478">
        <v>214</v>
      </c>
      <c r="R329" s="749">
        <v>0.15</v>
      </c>
      <c r="S329" s="750"/>
      <c r="T329" s="751"/>
      <c r="U329" s="83"/>
      <c r="V329" s="3" t="s">
        <v>14</v>
      </c>
      <c r="W329" s="893" t="s">
        <v>313</v>
      </c>
      <c r="X329" s="11"/>
      <c r="Y329" s="228">
        <v>2.1</v>
      </c>
    </row>
    <row r="330" spans="1:25" x14ac:dyDescent="0.2">
      <c r="A330" s="1109"/>
      <c r="B330" s="328">
        <v>45673</v>
      </c>
      <c r="C330" s="432" t="str">
        <f t="shared" si="43"/>
        <v>(木)</v>
      </c>
      <c r="D330" s="531" t="s">
        <v>408</v>
      </c>
      <c r="E330" s="474"/>
      <c r="F330" s="475">
        <v>4.3</v>
      </c>
      <c r="G330" s="11">
        <v>9.9</v>
      </c>
      <c r="H330" s="225">
        <v>10</v>
      </c>
      <c r="I330" s="12">
        <v>1.1000000000000001</v>
      </c>
      <c r="J330" s="223">
        <v>0.8</v>
      </c>
      <c r="K330" s="11">
        <v>7.82</v>
      </c>
      <c r="L330" s="367">
        <v>7.79</v>
      </c>
      <c r="M330" s="748">
        <v>34.299999999999997</v>
      </c>
      <c r="N330" s="606">
        <v>73.599999999999994</v>
      </c>
      <c r="O330" s="489">
        <v>103.1</v>
      </c>
      <c r="P330" s="474">
        <v>31</v>
      </c>
      <c r="Q330" s="478">
        <v>232</v>
      </c>
      <c r="R330" s="749">
        <v>0.13</v>
      </c>
      <c r="S330" s="750"/>
      <c r="T330" s="751"/>
      <c r="U330" s="83"/>
      <c r="V330" s="3" t="s">
        <v>15</v>
      </c>
      <c r="W330" s="893" t="s">
        <v>313</v>
      </c>
      <c r="X330" s="11"/>
      <c r="Y330" s="228">
        <v>0.7</v>
      </c>
    </row>
    <row r="331" spans="1:25" x14ac:dyDescent="0.2">
      <c r="A331" s="1109"/>
      <c r="B331" s="328">
        <v>45674</v>
      </c>
      <c r="C331" s="432" t="str">
        <f t="shared" si="43"/>
        <v>(金)</v>
      </c>
      <c r="D331" s="531" t="s">
        <v>408</v>
      </c>
      <c r="E331" s="474"/>
      <c r="F331" s="475">
        <v>6.3</v>
      </c>
      <c r="G331" s="11">
        <v>9.6999999999999993</v>
      </c>
      <c r="H331" s="225">
        <v>9.8000000000000007</v>
      </c>
      <c r="I331" s="12">
        <v>1.2</v>
      </c>
      <c r="J331" s="223">
        <v>0.9</v>
      </c>
      <c r="K331" s="11">
        <v>7.84</v>
      </c>
      <c r="L331" s="367">
        <v>7.83</v>
      </c>
      <c r="M331" s="748">
        <v>34.5</v>
      </c>
      <c r="N331" s="606">
        <v>73.2</v>
      </c>
      <c r="O331" s="489">
        <v>102.1</v>
      </c>
      <c r="P331" s="474">
        <v>29.3</v>
      </c>
      <c r="Q331" s="478">
        <v>253</v>
      </c>
      <c r="R331" s="749">
        <v>0.18</v>
      </c>
      <c r="S331" s="750"/>
      <c r="T331" s="751"/>
      <c r="U331" s="83"/>
      <c r="V331" s="3" t="s">
        <v>193</v>
      </c>
      <c r="W331" s="893" t="s">
        <v>313</v>
      </c>
      <c r="X331" s="11"/>
      <c r="Y331" s="228">
        <v>11.1</v>
      </c>
    </row>
    <row r="332" spans="1:25" x14ac:dyDescent="0.2">
      <c r="A332" s="1109"/>
      <c r="B332" s="328">
        <v>45675</v>
      </c>
      <c r="C332" s="432" t="str">
        <f t="shared" si="43"/>
        <v>(土)</v>
      </c>
      <c r="D332" s="531" t="s">
        <v>408</v>
      </c>
      <c r="E332" s="474"/>
      <c r="F332" s="475">
        <v>4.4000000000000004</v>
      </c>
      <c r="G332" s="11">
        <v>9.6</v>
      </c>
      <c r="H332" s="225">
        <v>9.6</v>
      </c>
      <c r="I332" s="12">
        <v>1.3</v>
      </c>
      <c r="J332" s="223">
        <v>1</v>
      </c>
      <c r="K332" s="11">
        <v>7.82</v>
      </c>
      <c r="L332" s="367">
        <v>7.81</v>
      </c>
      <c r="M332" s="748">
        <v>34.4</v>
      </c>
      <c r="N332" s="606"/>
      <c r="O332" s="489"/>
      <c r="P332" s="474"/>
      <c r="Q332" s="478"/>
      <c r="R332" s="749"/>
      <c r="S332" s="750"/>
      <c r="T332" s="751"/>
      <c r="U332" s="83"/>
      <c r="V332" s="3" t="s">
        <v>194</v>
      </c>
      <c r="W332" s="893" t="s">
        <v>313</v>
      </c>
      <c r="X332" s="13"/>
      <c r="Y332" s="229">
        <v>1.2E-2</v>
      </c>
    </row>
    <row r="333" spans="1:25" x14ac:dyDescent="0.2">
      <c r="A333" s="1109"/>
      <c r="B333" s="328">
        <v>45676</v>
      </c>
      <c r="C333" s="432" t="str">
        <f t="shared" si="43"/>
        <v>(日)</v>
      </c>
      <c r="D333" s="531" t="s">
        <v>408</v>
      </c>
      <c r="E333" s="474"/>
      <c r="F333" s="475">
        <v>4.0999999999999996</v>
      </c>
      <c r="G333" s="11">
        <v>9.8000000000000007</v>
      </c>
      <c r="H333" s="225">
        <v>9.5</v>
      </c>
      <c r="I333" s="12">
        <v>1.6</v>
      </c>
      <c r="J333" s="223">
        <v>1.2</v>
      </c>
      <c r="K333" s="11">
        <v>7.79</v>
      </c>
      <c r="L333" s="367">
        <v>7.77</v>
      </c>
      <c r="M333" s="748">
        <v>34</v>
      </c>
      <c r="N333" s="606"/>
      <c r="O333" s="489"/>
      <c r="P333" s="474"/>
      <c r="Q333" s="478"/>
      <c r="R333" s="749"/>
      <c r="S333" s="750"/>
      <c r="T333" s="751"/>
      <c r="U333" s="83"/>
      <c r="V333" s="3" t="s">
        <v>281</v>
      </c>
      <c r="W333" s="893" t="s">
        <v>313</v>
      </c>
      <c r="X333" s="13"/>
      <c r="Y333" s="229">
        <v>2.78</v>
      </c>
    </row>
    <row r="334" spans="1:25" x14ac:dyDescent="0.2">
      <c r="A334" s="1109"/>
      <c r="B334" s="328">
        <v>45677</v>
      </c>
      <c r="C334" s="432" t="str">
        <f t="shared" si="43"/>
        <v>(月)</v>
      </c>
      <c r="D334" s="531" t="s">
        <v>410</v>
      </c>
      <c r="E334" s="474"/>
      <c r="F334" s="475">
        <v>7.4</v>
      </c>
      <c r="G334" s="11">
        <v>9.6</v>
      </c>
      <c r="H334" s="225">
        <v>9.6999999999999993</v>
      </c>
      <c r="I334" s="12">
        <v>2</v>
      </c>
      <c r="J334" s="223">
        <v>1.4</v>
      </c>
      <c r="K334" s="11">
        <v>7.77</v>
      </c>
      <c r="L334" s="367">
        <v>7.8</v>
      </c>
      <c r="M334" s="748">
        <v>34.4</v>
      </c>
      <c r="N334" s="606">
        <v>73.599999999999994</v>
      </c>
      <c r="O334" s="489">
        <v>103.7</v>
      </c>
      <c r="P334" s="474">
        <v>33.299999999999997</v>
      </c>
      <c r="Q334" s="478">
        <v>252</v>
      </c>
      <c r="R334" s="749">
        <v>0.19</v>
      </c>
      <c r="S334" s="750"/>
      <c r="T334" s="751"/>
      <c r="U334" s="83"/>
      <c r="V334" s="3" t="s">
        <v>195</v>
      </c>
      <c r="W334" s="893" t="s">
        <v>313</v>
      </c>
      <c r="X334" s="13"/>
      <c r="Y334" s="229">
        <v>3.44</v>
      </c>
    </row>
    <row r="335" spans="1:25" x14ac:dyDescent="0.2">
      <c r="A335" s="1109"/>
      <c r="B335" s="328">
        <v>45678</v>
      </c>
      <c r="C335" s="432" t="str">
        <f t="shared" si="43"/>
        <v>(火)</v>
      </c>
      <c r="D335" s="531" t="s">
        <v>410</v>
      </c>
      <c r="E335" s="474"/>
      <c r="F335" s="475">
        <v>8.9</v>
      </c>
      <c r="G335" s="11">
        <v>9.8000000000000007</v>
      </c>
      <c r="H335" s="225">
        <v>9.8000000000000007</v>
      </c>
      <c r="I335" s="12">
        <v>2.4</v>
      </c>
      <c r="J335" s="223">
        <v>1.8</v>
      </c>
      <c r="K335" s="11">
        <v>7.75</v>
      </c>
      <c r="L335" s="367">
        <v>7.76</v>
      </c>
      <c r="M335" s="748">
        <v>34.6</v>
      </c>
      <c r="N335" s="606">
        <v>74</v>
      </c>
      <c r="O335" s="489">
        <v>104.1</v>
      </c>
      <c r="P335" s="474">
        <v>30</v>
      </c>
      <c r="Q335" s="478">
        <v>200</v>
      </c>
      <c r="R335" s="749">
        <v>0.22</v>
      </c>
      <c r="S335" s="750">
        <v>458</v>
      </c>
      <c r="T335" s="751">
        <v>239</v>
      </c>
      <c r="U335" s="83"/>
      <c r="V335" s="3" t="s">
        <v>196</v>
      </c>
      <c r="W335" s="893" t="s">
        <v>313</v>
      </c>
      <c r="X335" s="13"/>
      <c r="Y335" s="229">
        <v>0.222</v>
      </c>
    </row>
    <row r="336" spans="1:25" x14ac:dyDescent="0.2">
      <c r="A336" s="1109"/>
      <c r="B336" s="328">
        <v>45679</v>
      </c>
      <c r="C336" s="432" t="str">
        <f t="shared" si="43"/>
        <v>(水)</v>
      </c>
      <c r="D336" s="531" t="s">
        <v>408</v>
      </c>
      <c r="E336" s="474"/>
      <c r="F336" s="475">
        <v>7.5</v>
      </c>
      <c r="G336" s="11">
        <v>9.8000000000000007</v>
      </c>
      <c r="H336" s="225">
        <v>9.6</v>
      </c>
      <c r="I336" s="12">
        <v>1.6</v>
      </c>
      <c r="J336" s="223">
        <v>1.3</v>
      </c>
      <c r="K336" s="11">
        <v>7.79</v>
      </c>
      <c r="L336" s="367">
        <v>7.79</v>
      </c>
      <c r="M336" s="748">
        <v>34.9</v>
      </c>
      <c r="N336" s="606">
        <v>74.599999999999994</v>
      </c>
      <c r="O336" s="489">
        <v>105.1</v>
      </c>
      <c r="P336" s="474">
        <v>31.1</v>
      </c>
      <c r="Q336" s="478">
        <v>239</v>
      </c>
      <c r="R336" s="749">
        <v>0.23</v>
      </c>
      <c r="S336" s="750"/>
      <c r="T336" s="751"/>
      <c r="U336" s="83"/>
      <c r="V336" s="3" t="s">
        <v>197</v>
      </c>
      <c r="W336" s="893" t="s">
        <v>313</v>
      </c>
      <c r="X336" s="11"/>
      <c r="Y336" s="228">
        <v>24.9</v>
      </c>
    </row>
    <row r="337" spans="1:25" x14ac:dyDescent="0.2">
      <c r="A337" s="1109"/>
      <c r="B337" s="328">
        <v>45680</v>
      </c>
      <c r="C337" s="432" t="str">
        <f t="shared" si="43"/>
        <v>(木)</v>
      </c>
      <c r="D337" s="531" t="s">
        <v>410</v>
      </c>
      <c r="E337" s="474"/>
      <c r="F337" s="475">
        <v>5.7</v>
      </c>
      <c r="G337" s="11">
        <v>9.8000000000000007</v>
      </c>
      <c r="H337" s="225">
        <v>9.6</v>
      </c>
      <c r="I337" s="12">
        <v>1.3</v>
      </c>
      <c r="J337" s="223">
        <v>0.9</v>
      </c>
      <c r="K337" s="11">
        <v>7.81</v>
      </c>
      <c r="L337" s="367">
        <v>7.8</v>
      </c>
      <c r="M337" s="748">
        <v>34.9</v>
      </c>
      <c r="N337" s="606">
        <v>74.099999999999994</v>
      </c>
      <c r="O337" s="489">
        <v>104.3</v>
      </c>
      <c r="P337" s="474">
        <v>31.1</v>
      </c>
      <c r="Q337" s="478">
        <v>208</v>
      </c>
      <c r="R337" s="749">
        <v>0.15</v>
      </c>
      <c r="S337" s="750"/>
      <c r="T337" s="751"/>
      <c r="U337" s="83"/>
      <c r="V337" s="3" t="s">
        <v>17</v>
      </c>
      <c r="W337" s="893" t="s">
        <v>313</v>
      </c>
      <c r="X337" s="11"/>
      <c r="Y337" s="228">
        <v>30.2</v>
      </c>
    </row>
    <row r="338" spans="1:25" x14ac:dyDescent="0.2">
      <c r="A338" s="1109"/>
      <c r="B338" s="328">
        <v>45681</v>
      </c>
      <c r="C338" s="432" t="str">
        <f t="shared" si="43"/>
        <v>(金)</v>
      </c>
      <c r="D338" s="531" t="s">
        <v>408</v>
      </c>
      <c r="E338" s="474"/>
      <c r="F338" s="475">
        <v>6.5</v>
      </c>
      <c r="G338" s="11">
        <v>9.6999999999999993</v>
      </c>
      <c r="H338" s="225">
        <v>9.6</v>
      </c>
      <c r="I338" s="12">
        <v>1.7</v>
      </c>
      <c r="J338" s="223">
        <v>1.2</v>
      </c>
      <c r="K338" s="11">
        <v>7.78</v>
      </c>
      <c r="L338" s="367">
        <v>7.82</v>
      </c>
      <c r="M338" s="748">
        <v>35</v>
      </c>
      <c r="N338" s="606">
        <v>73.099999999999994</v>
      </c>
      <c r="O338" s="489">
        <v>105.3</v>
      </c>
      <c r="P338" s="474">
        <v>33.1</v>
      </c>
      <c r="Q338" s="478">
        <v>191</v>
      </c>
      <c r="R338" s="749">
        <v>0.18</v>
      </c>
      <c r="S338" s="750"/>
      <c r="T338" s="751"/>
      <c r="U338" s="83"/>
      <c r="V338" s="3" t="s">
        <v>198</v>
      </c>
      <c r="W338" s="893" t="s">
        <v>184</v>
      </c>
      <c r="X338" s="11"/>
      <c r="Y338" s="288">
        <v>3</v>
      </c>
    </row>
    <row r="339" spans="1:25" x14ac:dyDescent="0.2">
      <c r="A339" s="1109"/>
      <c r="B339" s="328">
        <v>45682</v>
      </c>
      <c r="C339" s="432" t="str">
        <f t="shared" si="43"/>
        <v>(土)</v>
      </c>
      <c r="D339" s="531" t="s">
        <v>407</v>
      </c>
      <c r="E339" s="474"/>
      <c r="F339" s="475">
        <v>5.4</v>
      </c>
      <c r="G339" s="11">
        <v>9.6999999999999993</v>
      </c>
      <c r="H339" s="225">
        <v>9.6999999999999993</v>
      </c>
      <c r="I339" s="12">
        <v>1.5</v>
      </c>
      <c r="J339" s="223">
        <v>1.1000000000000001</v>
      </c>
      <c r="K339" s="11">
        <v>7.78</v>
      </c>
      <c r="L339" s="367">
        <v>7.75</v>
      </c>
      <c r="M339" s="748">
        <v>34.299999999999997</v>
      </c>
      <c r="N339" s="606"/>
      <c r="O339" s="489"/>
      <c r="P339" s="474"/>
      <c r="Q339" s="478"/>
      <c r="R339" s="749"/>
      <c r="S339" s="750"/>
      <c r="T339" s="751"/>
      <c r="U339" s="83"/>
      <c r="V339" s="3" t="s">
        <v>199</v>
      </c>
      <c r="W339" s="893" t="s">
        <v>313</v>
      </c>
      <c r="X339" s="114"/>
      <c r="Y339" s="288">
        <v>1</v>
      </c>
    </row>
    <row r="340" spans="1:25" x14ac:dyDescent="0.2">
      <c r="A340" s="1109"/>
      <c r="B340" s="328">
        <v>45683</v>
      </c>
      <c r="C340" s="432" t="str">
        <f t="shared" si="43"/>
        <v>(日)</v>
      </c>
      <c r="D340" s="531" t="s">
        <v>408</v>
      </c>
      <c r="E340" s="474"/>
      <c r="F340" s="475">
        <v>6.3</v>
      </c>
      <c r="G340" s="11">
        <v>9.4</v>
      </c>
      <c r="H340" s="225">
        <v>9.6999999999999993</v>
      </c>
      <c r="I340" s="12">
        <v>1.4</v>
      </c>
      <c r="J340" s="223">
        <v>1</v>
      </c>
      <c r="K340" s="11">
        <v>7.81</v>
      </c>
      <c r="L340" s="367">
        <v>7.8</v>
      </c>
      <c r="M340" s="748">
        <v>34.299999999999997</v>
      </c>
      <c r="N340" s="606"/>
      <c r="O340" s="489"/>
      <c r="P340" s="474"/>
      <c r="Q340" s="478"/>
      <c r="R340" s="749"/>
      <c r="S340" s="750"/>
      <c r="T340" s="751"/>
      <c r="U340" s="83"/>
      <c r="V340" s="3"/>
      <c r="W340" s="289"/>
      <c r="X340" s="290"/>
      <c r="Y340" s="289"/>
    </row>
    <row r="341" spans="1:25" x14ac:dyDescent="0.2">
      <c r="A341" s="1109"/>
      <c r="B341" s="328">
        <v>45684</v>
      </c>
      <c r="C341" s="432" t="str">
        <f t="shared" si="43"/>
        <v>(月)</v>
      </c>
      <c r="D341" s="531" t="s">
        <v>408</v>
      </c>
      <c r="E341" s="474"/>
      <c r="F341" s="475">
        <v>5.5</v>
      </c>
      <c r="G341" s="11">
        <v>8.6</v>
      </c>
      <c r="H341" s="225">
        <v>9.1999999999999993</v>
      </c>
      <c r="I341" s="12">
        <v>2.2000000000000002</v>
      </c>
      <c r="J341" s="223">
        <v>1.8</v>
      </c>
      <c r="K341" s="11">
        <v>7.81</v>
      </c>
      <c r="L341" s="367">
        <v>7.82</v>
      </c>
      <c r="M341" s="748">
        <v>34.4</v>
      </c>
      <c r="N341" s="606">
        <v>72.900000000000006</v>
      </c>
      <c r="O341" s="489">
        <v>106.3</v>
      </c>
      <c r="P341" s="474">
        <v>33.5</v>
      </c>
      <c r="Q341" s="478">
        <v>204</v>
      </c>
      <c r="R341" s="749">
        <v>0.15</v>
      </c>
      <c r="S341" s="750"/>
      <c r="T341" s="751"/>
      <c r="U341" s="83"/>
      <c r="V341" s="3"/>
      <c r="W341" s="289"/>
      <c r="X341" s="290"/>
      <c r="Y341" s="289"/>
    </row>
    <row r="342" spans="1:25" ht="13.5" customHeight="1" x14ac:dyDescent="0.2">
      <c r="A342" s="1109"/>
      <c r="B342" s="328">
        <v>45685</v>
      </c>
      <c r="C342" s="432" t="str">
        <f t="shared" si="43"/>
        <v>(火)</v>
      </c>
      <c r="D342" s="549" t="s">
        <v>410</v>
      </c>
      <c r="E342" s="197"/>
      <c r="F342" s="550">
        <v>6.8</v>
      </c>
      <c r="G342" s="121">
        <v>9.8000000000000007</v>
      </c>
      <c r="H342" s="551">
        <v>9.6999999999999993</v>
      </c>
      <c r="I342" s="552">
        <v>2.2000000000000002</v>
      </c>
      <c r="J342" s="553">
        <v>1.7</v>
      </c>
      <c r="K342" s="121">
        <v>7.78</v>
      </c>
      <c r="L342" s="697">
        <v>7.79</v>
      </c>
      <c r="M342" s="798">
        <v>34.6</v>
      </c>
      <c r="N342" s="700">
        <v>72.7</v>
      </c>
      <c r="O342" s="415">
        <v>103.3</v>
      </c>
      <c r="P342" s="197">
        <v>32.4</v>
      </c>
      <c r="Q342" s="558">
        <v>187</v>
      </c>
      <c r="R342" s="799">
        <v>0.15</v>
      </c>
      <c r="S342" s="794"/>
      <c r="T342" s="795"/>
      <c r="U342" s="83"/>
      <c r="V342" s="291"/>
      <c r="W342" s="292"/>
      <c r="X342" s="293"/>
      <c r="Y342" s="292"/>
    </row>
    <row r="343" spans="1:25" x14ac:dyDescent="0.2">
      <c r="A343" s="1109"/>
      <c r="B343" s="328">
        <v>45686</v>
      </c>
      <c r="C343" s="432" t="str">
        <f t="shared" si="43"/>
        <v>(水)</v>
      </c>
      <c r="D343" s="531" t="s">
        <v>408</v>
      </c>
      <c r="E343" s="474"/>
      <c r="F343" s="475">
        <v>8.1</v>
      </c>
      <c r="G343" s="11">
        <v>9.8000000000000007</v>
      </c>
      <c r="H343" s="225">
        <v>9.6999999999999993</v>
      </c>
      <c r="I343" s="12">
        <v>2</v>
      </c>
      <c r="J343" s="223">
        <v>1.6</v>
      </c>
      <c r="K343" s="11">
        <v>7.79</v>
      </c>
      <c r="L343" s="367">
        <v>7.78</v>
      </c>
      <c r="M343" s="748">
        <v>34.700000000000003</v>
      </c>
      <c r="N343" s="606">
        <v>72.8</v>
      </c>
      <c r="O343" s="489">
        <v>104.3</v>
      </c>
      <c r="P343" s="474">
        <v>32.700000000000003</v>
      </c>
      <c r="Q343" s="478">
        <v>187</v>
      </c>
      <c r="R343" s="749">
        <v>0.15</v>
      </c>
      <c r="S343" s="750"/>
      <c r="T343" s="751"/>
      <c r="U343" s="83"/>
      <c r="V343" s="9" t="s">
        <v>23</v>
      </c>
      <c r="W343" s="1" t="s">
        <v>24</v>
      </c>
      <c r="X343" s="1" t="s">
        <v>24</v>
      </c>
      <c r="Y343" s="333" t="s">
        <v>24</v>
      </c>
    </row>
    <row r="344" spans="1:25" x14ac:dyDescent="0.2">
      <c r="A344" s="1109"/>
      <c r="B344" s="328">
        <v>45687</v>
      </c>
      <c r="C344" s="432" t="str">
        <f t="shared" si="43"/>
        <v>(木)</v>
      </c>
      <c r="D344" s="531" t="s">
        <v>408</v>
      </c>
      <c r="E344" s="474"/>
      <c r="F344" s="475">
        <v>6.9</v>
      </c>
      <c r="G344" s="11">
        <v>10</v>
      </c>
      <c r="H344" s="225">
        <v>9.5</v>
      </c>
      <c r="I344" s="12">
        <v>2.1</v>
      </c>
      <c r="J344" s="223">
        <v>1.6</v>
      </c>
      <c r="K344" s="11">
        <v>7.82</v>
      </c>
      <c r="L344" s="367">
        <v>7.83</v>
      </c>
      <c r="M344" s="748">
        <v>35.200000000000003</v>
      </c>
      <c r="N344" s="606">
        <v>72.7</v>
      </c>
      <c r="O344" s="489">
        <v>103.1</v>
      </c>
      <c r="P344" s="474">
        <v>32.299999999999997</v>
      </c>
      <c r="Q344" s="478">
        <v>198</v>
      </c>
      <c r="R344" s="749">
        <v>0.12</v>
      </c>
      <c r="S344" s="750"/>
      <c r="T344" s="751"/>
      <c r="U344" s="83"/>
      <c r="V344" s="1129" t="s">
        <v>474</v>
      </c>
      <c r="W344" s="1130"/>
      <c r="X344" s="1130"/>
      <c r="Y344" s="1131"/>
    </row>
    <row r="345" spans="1:25" x14ac:dyDescent="0.2">
      <c r="A345" s="1109"/>
      <c r="B345" s="328">
        <v>45688</v>
      </c>
      <c r="C345" s="432" t="str">
        <f t="shared" si="43"/>
        <v>(金)</v>
      </c>
      <c r="D345" s="473" t="s">
        <v>408</v>
      </c>
      <c r="E345" s="474"/>
      <c r="F345" s="475">
        <v>7.1</v>
      </c>
      <c r="G345" s="11">
        <v>9.8000000000000007</v>
      </c>
      <c r="H345" s="223">
        <v>9.6</v>
      </c>
      <c r="I345" s="12">
        <v>2</v>
      </c>
      <c r="J345" s="225">
        <v>1.6</v>
      </c>
      <c r="K345" s="11">
        <v>7.83</v>
      </c>
      <c r="L345" s="367">
        <v>7.82</v>
      </c>
      <c r="M345" s="748">
        <v>35.200000000000003</v>
      </c>
      <c r="N345" s="606">
        <v>73.3</v>
      </c>
      <c r="O345" s="489">
        <v>106.1</v>
      </c>
      <c r="P345" s="474">
        <v>32.4</v>
      </c>
      <c r="Q345" s="478">
        <v>224</v>
      </c>
      <c r="R345" s="749">
        <v>0.16</v>
      </c>
      <c r="S345" s="796"/>
      <c r="T345" s="797">
        <v>139</v>
      </c>
      <c r="U345" s="83"/>
      <c r="V345" s="1132"/>
      <c r="W345" s="1130"/>
      <c r="X345" s="1130"/>
      <c r="Y345" s="1131"/>
    </row>
    <row r="346" spans="1:25" x14ac:dyDescent="0.2">
      <c r="A346" s="1109"/>
      <c r="B346" s="1043" t="s">
        <v>239</v>
      </c>
      <c r="C346" s="1043"/>
      <c r="D346" s="479"/>
      <c r="E346" s="464">
        <f>MAX(E315:E345)</f>
        <v>0</v>
      </c>
      <c r="F346" s="480">
        <f t="shared" ref="F346:S346" si="44">IF(COUNT(F315:F345)=0,"",MAX(F315:F345))</f>
        <v>10.4</v>
      </c>
      <c r="G346" s="10">
        <f t="shared" si="44"/>
        <v>11.1</v>
      </c>
      <c r="H346" s="222">
        <f t="shared" si="44"/>
        <v>10.8</v>
      </c>
      <c r="I346" s="466">
        <f t="shared" si="44"/>
        <v>2.4</v>
      </c>
      <c r="J346" s="467">
        <f t="shared" si="44"/>
        <v>1.8</v>
      </c>
      <c r="K346" s="10">
        <f t="shared" si="44"/>
        <v>7.84</v>
      </c>
      <c r="L346" s="615">
        <f t="shared" si="44"/>
        <v>7.84</v>
      </c>
      <c r="M346" s="744">
        <f t="shared" si="44"/>
        <v>35.5</v>
      </c>
      <c r="N346" s="598">
        <f t="shared" si="44"/>
        <v>74.599999999999994</v>
      </c>
      <c r="O346" s="482">
        <f t="shared" si="44"/>
        <v>106.3</v>
      </c>
      <c r="P346" s="464">
        <f t="shared" si="44"/>
        <v>33.5</v>
      </c>
      <c r="Q346" s="484">
        <f t="shared" si="44"/>
        <v>253</v>
      </c>
      <c r="R346" s="757">
        <f t="shared" si="44"/>
        <v>0.23</v>
      </c>
      <c r="S346" s="777">
        <f t="shared" si="44"/>
        <v>458</v>
      </c>
      <c r="T346" s="778">
        <f t="shared" ref="T346" si="45">IF(COUNT(T315:T345)=0,"",MAX(T315:T345))</f>
        <v>239</v>
      </c>
      <c r="U346" s="83"/>
      <c r="V346" s="1132"/>
      <c r="W346" s="1130"/>
      <c r="X346" s="1130"/>
      <c r="Y346" s="1131"/>
    </row>
    <row r="347" spans="1:25" x14ac:dyDescent="0.2">
      <c r="A347" s="1109"/>
      <c r="B347" s="1044" t="s">
        <v>240</v>
      </c>
      <c r="C347" s="1044"/>
      <c r="D347" s="233"/>
      <c r="E347" s="234"/>
      <c r="F347" s="487">
        <f t="shared" ref="F347:R347" si="46">IF(COUNT(F315:F345)=0,"",MIN(F315:F345))</f>
        <v>2.6</v>
      </c>
      <c r="G347" s="11">
        <f t="shared" si="46"/>
        <v>8.6</v>
      </c>
      <c r="H347" s="223">
        <f t="shared" si="46"/>
        <v>9.1</v>
      </c>
      <c r="I347" s="12">
        <f t="shared" si="46"/>
        <v>0.3</v>
      </c>
      <c r="J347" s="225">
        <f t="shared" si="46"/>
        <v>0.2</v>
      </c>
      <c r="K347" s="11">
        <f t="shared" si="46"/>
        <v>7.68</v>
      </c>
      <c r="L347" s="367">
        <f t="shared" si="46"/>
        <v>7.64</v>
      </c>
      <c r="M347" s="748">
        <f t="shared" si="46"/>
        <v>33.799999999999997</v>
      </c>
      <c r="N347" s="606">
        <f t="shared" si="46"/>
        <v>72</v>
      </c>
      <c r="O347" s="489">
        <f t="shared" si="46"/>
        <v>102.1</v>
      </c>
      <c r="P347" s="859">
        <f t="shared" si="46"/>
        <v>28.5</v>
      </c>
      <c r="Q347" s="491">
        <f t="shared" si="46"/>
        <v>187</v>
      </c>
      <c r="R347" s="762">
        <f t="shared" si="46"/>
        <v>0.12</v>
      </c>
      <c r="S347" s="779"/>
      <c r="T347" s="780"/>
      <c r="U347" s="83"/>
      <c r="V347" s="1132"/>
      <c r="W347" s="1130"/>
      <c r="X347" s="1130"/>
      <c r="Y347" s="1131"/>
    </row>
    <row r="348" spans="1:25" x14ac:dyDescent="0.2">
      <c r="A348" s="1109"/>
      <c r="B348" s="1044" t="s">
        <v>241</v>
      </c>
      <c r="C348" s="1044"/>
      <c r="D348" s="233"/>
      <c r="E348" s="235"/>
      <c r="F348" s="494">
        <f t="shared" ref="F348:R348" si="47">IF(COUNT(F315:F345)=0,"",AVERAGE(F315:F345))</f>
        <v>6.2870967741935484</v>
      </c>
      <c r="G348" s="309">
        <f t="shared" si="47"/>
        <v>10.048387096774196</v>
      </c>
      <c r="H348" s="510">
        <f t="shared" si="47"/>
        <v>9.9290322580645149</v>
      </c>
      <c r="I348" s="511">
        <f t="shared" si="47"/>
        <v>1.369225806451613</v>
      </c>
      <c r="J348" s="512">
        <f t="shared" si="47"/>
        <v>1.0193548387096776</v>
      </c>
      <c r="K348" s="309">
        <f t="shared" si="47"/>
        <v>7.7741935483870961</v>
      </c>
      <c r="L348" s="645">
        <f t="shared" si="47"/>
        <v>7.7754838709677427</v>
      </c>
      <c r="M348" s="752">
        <f t="shared" si="47"/>
        <v>34.58387096774193</v>
      </c>
      <c r="N348" s="647">
        <f t="shared" si="47"/>
        <v>73.273684210526326</v>
      </c>
      <c r="O348" s="733">
        <f t="shared" si="47"/>
        <v>104.17368421052629</v>
      </c>
      <c r="P348" s="859">
        <f t="shared" si="47"/>
        <v>31.521052631578947</v>
      </c>
      <c r="Q348" s="521">
        <f t="shared" si="47"/>
        <v>218.21052631578948</v>
      </c>
      <c r="R348" s="785">
        <f t="shared" si="47"/>
        <v>0.17157894736842105</v>
      </c>
      <c r="S348" s="792"/>
      <c r="T348" s="793"/>
      <c r="U348" s="83"/>
      <c r="V348" s="1132"/>
      <c r="W348" s="1130"/>
      <c r="X348" s="1130"/>
      <c r="Y348" s="1131"/>
    </row>
    <row r="349" spans="1:25" x14ac:dyDescent="0.2">
      <c r="A349" s="1110"/>
      <c r="B349" s="1045" t="s">
        <v>242</v>
      </c>
      <c r="C349" s="1045"/>
      <c r="D349" s="394"/>
      <c r="E349" s="497">
        <f>SUM(E315:E345)</f>
        <v>0</v>
      </c>
      <c r="F349" s="236"/>
      <c r="G349" s="236"/>
      <c r="H349" s="388"/>
      <c r="I349" s="236"/>
      <c r="J349" s="388"/>
      <c r="K349" s="499"/>
      <c r="L349" s="500"/>
      <c r="M349" s="781"/>
      <c r="N349" s="633"/>
      <c r="O349" s="504"/>
      <c r="P349" s="860"/>
      <c r="Q349" s="238"/>
      <c r="R349" s="782"/>
      <c r="S349" s="786">
        <f>SUM(S315:S345)</f>
        <v>458</v>
      </c>
      <c r="T349" s="787">
        <f>SUM(T315:T345)</f>
        <v>378</v>
      </c>
      <c r="U349" s="83"/>
      <c r="V349" s="1133"/>
      <c r="W349" s="1134"/>
      <c r="X349" s="1134"/>
      <c r="Y349" s="1135"/>
    </row>
    <row r="350" spans="1:25" x14ac:dyDescent="0.2">
      <c r="A350" s="1103" t="s">
        <v>251</v>
      </c>
      <c r="B350" s="327">
        <v>45689</v>
      </c>
      <c r="C350" s="431" t="str">
        <f>IF(B350="","",IF(WEEKDAY(B350)=1,"(日)",IF(WEEKDAY(B350)=2,"(月)",IF(WEEKDAY(B350)=3,"(火)",IF(WEEKDAY(B350)=4,"(水)",IF(WEEKDAY(B350)=5,"(木)",IF(WEEKDAY(B350)=6,"(金)","(土)")))))))</f>
        <v>(土)</v>
      </c>
      <c r="D350" s="529" t="s">
        <v>408</v>
      </c>
      <c r="E350" s="464"/>
      <c r="F350" s="465">
        <v>5.9</v>
      </c>
      <c r="G350" s="10">
        <v>9.9</v>
      </c>
      <c r="H350" s="560">
        <v>9.4</v>
      </c>
      <c r="I350" s="466">
        <v>1</v>
      </c>
      <c r="J350" s="480">
        <v>0.7</v>
      </c>
      <c r="K350" s="10">
        <v>7.83</v>
      </c>
      <c r="L350" s="600">
        <v>7.85</v>
      </c>
      <c r="M350" s="744">
        <v>34.9</v>
      </c>
      <c r="N350" s="481"/>
      <c r="O350" s="482"/>
      <c r="P350" s="464"/>
      <c r="Q350" s="472"/>
      <c r="R350" s="745"/>
      <c r="S350" s="746"/>
      <c r="T350" s="747"/>
      <c r="U350" s="83"/>
      <c r="V350" s="338" t="s">
        <v>286</v>
      </c>
      <c r="W350" s="354"/>
      <c r="X350" s="340">
        <v>45694</v>
      </c>
      <c r="Y350" s="349"/>
    </row>
    <row r="351" spans="1:25" x14ac:dyDescent="0.2">
      <c r="A351" s="1104"/>
      <c r="B351" s="389">
        <v>45690</v>
      </c>
      <c r="C351" s="432" t="str">
        <f t="shared" ref="C351:C377" si="48">IF(B351="","",IF(WEEKDAY(B351)=1,"(日)",IF(WEEKDAY(B351)=2,"(月)",IF(WEEKDAY(B351)=3,"(火)",IF(WEEKDAY(B351)=4,"(水)",IF(WEEKDAY(B351)=5,"(木)",IF(WEEKDAY(B351)=6,"(金)","(土)")))))))</f>
        <v>(日)</v>
      </c>
      <c r="D351" s="531" t="s">
        <v>407</v>
      </c>
      <c r="E351" s="474"/>
      <c r="F351" s="475">
        <v>4.4000000000000004</v>
      </c>
      <c r="G351" s="11">
        <v>9.4</v>
      </c>
      <c r="H351" s="244">
        <v>9.4</v>
      </c>
      <c r="I351" s="12">
        <v>1.7</v>
      </c>
      <c r="J351" s="487">
        <v>1.4</v>
      </c>
      <c r="K351" s="11">
        <v>7.84</v>
      </c>
      <c r="L351" s="607">
        <v>7.78</v>
      </c>
      <c r="M351" s="748">
        <v>34.6</v>
      </c>
      <c r="N351" s="488"/>
      <c r="O351" s="489"/>
      <c r="P351" s="474"/>
      <c r="Q351" s="478"/>
      <c r="R351" s="749"/>
      <c r="S351" s="750"/>
      <c r="T351" s="751"/>
      <c r="U351" s="83"/>
      <c r="V351" s="343" t="s">
        <v>2</v>
      </c>
      <c r="W351" s="344" t="s">
        <v>305</v>
      </c>
      <c r="X351" s="355">
        <v>5.5</v>
      </c>
      <c r="Y351" s="348"/>
    </row>
    <row r="352" spans="1:25" x14ac:dyDescent="0.2">
      <c r="A352" s="1104"/>
      <c r="B352" s="389">
        <v>45691</v>
      </c>
      <c r="C352" s="432" t="str">
        <f t="shared" si="48"/>
        <v>(月)</v>
      </c>
      <c r="D352" s="531" t="s">
        <v>408</v>
      </c>
      <c r="E352" s="474"/>
      <c r="F352" s="475">
        <v>6.3</v>
      </c>
      <c r="G352" s="11">
        <v>9.8000000000000007</v>
      </c>
      <c r="H352" s="244">
        <v>9.6</v>
      </c>
      <c r="I352" s="12">
        <v>2</v>
      </c>
      <c r="J352" s="487">
        <v>1.6</v>
      </c>
      <c r="K352" s="11">
        <v>7.89</v>
      </c>
      <c r="L352" s="607">
        <v>7.89</v>
      </c>
      <c r="M352" s="748">
        <v>35.1</v>
      </c>
      <c r="N352" s="488">
        <v>72.599999999999994</v>
      </c>
      <c r="O352" s="489">
        <v>106.5</v>
      </c>
      <c r="P352" s="474">
        <v>31</v>
      </c>
      <c r="Q352" s="478">
        <v>227</v>
      </c>
      <c r="R352" s="749">
        <v>0.23</v>
      </c>
      <c r="S352" s="750"/>
      <c r="T352" s="751"/>
      <c r="U352" s="83"/>
      <c r="V352" s="4" t="s">
        <v>19</v>
      </c>
      <c r="W352" s="5" t="s">
        <v>20</v>
      </c>
      <c r="X352" s="350" t="s">
        <v>21</v>
      </c>
      <c r="Y352" s="5" t="s">
        <v>22</v>
      </c>
    </row>
    <row r="353" spans="1:25" x14ac:dyDescent="0.2">
      <c r="A353" s="1104"/>
      <c r="B353" s="389">
        <v>45692</v>
      </c>
      <c r="C353" s="432" t="str">
        <f t="shared" si="48"/>
        <v>(火)</v>
      </c>
      <c r="D353" s="531" t="s">
        <v>408</v>
      </c>
      <c r="E353" s="474"/>
      <c r="F353" s="475">
        <v>7.4</v>
      </c>
      <c r="G353" s="11">
        <v>9.8000000000000007</v>
      </c>
      <c r="H353" s="225">
        <v>9.6</v>
      </c>
      <c r="I353" s="12">
        <v>1.9</v>
      </c>
      <c r="J353" s="487">
        <v>1.5</v>
      </c>
      <c r="K353" s="11">
        <v>7.82</v>
      </c>
      <c r="L353" s="607">
        <v>7.79</v>
      </c>
      <c r="M353" s="748">
        <v>35.200000000000003</v>
      </c>
      <c r="N353" s="606">
        <v>72.7</v>
      </c>
      <c r="O353" s="489">
        <v>106.1</v>
      </c>
      <c r="P353" s="474">
        <v>32.9</v>
      </c>
      <c r="Q353" s="478">
        <v>206</v>
      </c>
      <c r="R353" s="749">
        <v>0.13</v>
      </c>
      <c r="S353" s="750"/>
      <c r="T353" s="751"/>
      <c r="U353" s="83"/>
      <c r="V353" s="2" t="s">
        <v>182</v>
      </c>
      <c r="W353" s="396" t="s">
        <v>11</v>
      </c>
      <c r="X353" s="10">
        <v>9.5</v>
      </c>
      <c r="Y353" s="222">
        <v>9.3000000000000007</v>
      </c>
    </row>
    <row r="354" spans="1:25" x14ac:dyDescent="0.2">
      <c r="A354" s="1104"/>
      <c r="B354" s="389">
        <v>45693</v>
      </c>
      <c r="C354" s="432" t="str">
        <f t="shared" si="48"/>
        <v>(水)</v>
      </c>
      <c r="D354" s="531" t="s">
        <v>400</v>
      </c>
      <c r="E354" s="474"/>
      <c r="F354" s="475">
        <v>4.2</v>
      </c>
      <c r="G354" s="11">
        <v>9.6999999999999993</v>
      </c>
      <c r="H354" s="225">
        <v>9.4</v>
      </c>
      <c r="I354" s="12">
        <v>1.8</v>
      </c>
      <c r="J354" s="223">
        <v>1.3</v>
      </c>
      <c r="K354" s="11">
        <v>7.85</v>
      </c>
      <c r="L354" s="367">
        <v>7.81</v>
      </c>
      <c r="M354" s="748">
        <v>35.200000000000003</v>
      </c>
      <c r="N354" s="606">
        <v>72.900000000000006</v>
      </c>
      <c r="O354" s="489">
        <v>104.5</v>
      </c>
      <c r="P354" s="474">
        <v>31.6</v>
      </c>
      <c r="Q354" s="478">
        <v>197</v>
      </c>
      <c r="R354" s="749">
        <v>0.14000000000000001</v>
      </c>
      <c r="S354" s="750"/>
      <c r="T354" s="751"/>
      <c r="U354" s="83"/>
      <c r="V354" s="3" t="s">
        <v>183</v>
      </c>
      <c r="W354" s="893" t="s">
        <v>184</v>
      </c>
      <c r="X354" s="11">
        <v>1.9</v>
      </c>
      <c r="Y354" s="223">
        <v>1.4</v>
      </c>
    </row>
    <row r="355" spans="1:25" x14ac:dyDescent="0.2">
      <c r="A355" s="1104"/>
      <c r="B355" s="389">
        <v>45694</v>
      </c>
      <c r="C355" s="432" t="str">
        <f t="shared" si="48"/>
        <v>(木)</v>
      </c>
      <c r="D355" s="531" t="s">
        <v>400</v>
      </c>
      <c r="E355" s="474"/>
      <c r="F355" s="475">
        <v>5.5</v>
      </c>
      <c r="G355" s="11">
        <v>9.5</v>
      </c>
      <c r="H355" s="225">
        <v>9.3000000000000007</v>
      </c>
      <c r="I355" s="12">
        <v>1.9</v>
      </c>
      <c r="J355" s="223">
        <v>1.4</v>
      </c>
      <c r="K355" s="11">
        <v>7.84</v>
      </c>
      <c r="L355" s="367">
        <v>7.82</v>
      </c>
      <c r="M355" s="748">
        <v>34.799999999999997</v>
      </c>
      <c r="N355" s="606">
        <v>72.8</v>
      </c>
      <c r="O355" s="489">
        <v>106.1</v>
      </c>
      <c r="P355" s="474">
        <v>30.1</v>
      </c>
      <c r="Q355" s="478">
        <v>230</v>
      </c>
      <c r="R355" s="749">
        <v>0.2</v>
      </c>
      <c r="S355" s="750"/>
      <c r="T355" s="751"/>
      <c r="U355" s="83"/>
      <c r="V355" s="3" t="s">
        <v>12</v>
      </c>
      <c r="W355" s="893"/>
      <c r="X355" s="11">
        <v>7.84</v>
      </c>
      <c r="Y355" s="223">
        <v>7.82</v>
      </c>
    </row>
    <row r="356" spans="1:25" x14ac:dyDescent="0.2">
      <c r="A356" s="1104"/>
      <c r="B356" s="389">
        <v>45695</v>
      </c>
      <c r="C356" s="432" t="str">
        <f t="shared" si="48"/>
        <v>(金)</v>
      </c>
      <c r="D356" s="531" t="s">
        <v>408</v>
      </c>
      <c r="E356" s="474"/>
      <c r="F356" s="475">
        <v>5.5</v>
      </c>
      <c r="G356" s="11">
        <v>9.4</v>
      </c>
      <c r="H356" s="225">
        <v>9.1999999999999993</v>
      </c>
      <c r="I356" s="12">
        <v>2.1</v>
      </c>
      <c r="J356" s="223">
        <v>1.5</v>
      </c>
      <c r="K356" s="11">
        <v>7.82</v>
      </c>
      <c r="L356" s="367">
        <v>7.84</v>
      </c>
      <c r="M356" s="748">
        <v>35.4</v>
      </c>
      <c r="N356" s="606">
        <v>72.599999999999994</v>
      </c>
      <c r="O356" s="489">
        <v>104.3</v>
      </c>
      <c r="P356" s="474">
        <v>32.200000000000003</v>
      </c>
      <c r="Q356" s="478">
        <v>206</v>
      </c>
      <c r="R356" s="749">
        <v>0.21</v>
      </c>
      <c r="S356" s="750"/>
      <c r="T356" s="751"/>
      <c r="U356" s="83"/>
      <c r="V356" s="3" t="s">
        <v>185</v>
      </c>
      <c r="W356" s="893" t="s">
        <v>13</v>
      </c>
      <c r="X356" s="11"/>
      <c r="Y356" s="223">
        <v>34.799999999999997</v>
      </c>
    </row>
    <row r="357" spans="1:25" x14ac:dyDescent="0.2">
      <c r="A357" s="1104"/>
      <c r="B357" s="389">
        <v>45696</v>
      </c>
      <c r="C357" s="432" t="str">
        <f t="shared" si="48"/>
        <v>(土)</v>
      </c>
      <c r="D357" s="531" t="s">
        <v>408</v>
      </c>
      <c r="E357" s="474"/>
      <c r="F357" s="475">
        <v>4.3</v>
      </c>
      <c r="G357" s="11">
        <v>9.4</v>
      </c>
      <c r="H357" s="225">
        <v>9.1</v>
      </c>
      <c r="I357" s="12">
        <v>2</v>
      </c>
      <c r="J357" s="223">
        <v>1.4</v>
      </c>
      <c r="K357" s="11">
        <v>7.83</v>
      </c>
      <c r="L357" s="367">
        <v>7.8</v>
      </c>
      <c r="M357" s="748">
        <v>34.299999999999997</v>
      </c>
      <c r="N357" s="606"/>
      <c r="O357" s="489"/>
      <c r="P357" s="474"/>
      <c r="Q357" s="478"/>
      <c r="R357" s="749"/>
      <c r="S357" s="750"/>
      <c r="T357" s="751"/>
      <c r="U357" s="83"/>
      <c r="V357" s="3" t="s">
        <v>186</v>
      </c>
      <c r="W357" s="893" t="s">
        <v>313</v>
      </c>
      <c r="X357" s="114"/>
      <c r="Y357" s="224">
        <v>72.8</v>
      </c>
    </row>
    <row r="358" spans="1:25" x14ac:dyDescent="0.2">
      <c r="A358" s="1104"/>
      <c r="B358" s="389">
        <v>45697</v>
      </c>
      <c r="C358" s="432" t="str">
        <f t="shared" si="48"/>
        <v>(日)</v>
      </c>
      <c r="D358" s="531" t="s">
        <v>408</v>
      </c>
      <c r="E358" s="474"/>
      <c r="F358" s="475">
        <v>6.3</v>
      </c>
      <c r="G358" s="11">
        <v>9.3000000000000007</v>
      </c>
      <c r="H358" s="225">
        <v>9.1</v>
      </c>
      <c r="I358" s="12">
        <v>2.1</v>
      </c>
      <c r="J358" s="223">
        <v>1.5</v>
      </c>
      <c r="K358" s="11">
        <v>7.87</v>
      </c>
      <c r="L358" s="367">
        <v>7.84</v>
      </c>
      <c r="M358" s="748">
        <v>34.799999999999997</v>
      </c>
      <c r="N358" s="606"/>
      <c r="O358" s="489"/>
      <c r="P358" s="474"/>
      <c r="Q358" s="478"/>
      <c r="R358" s="749"/>
      <c r="S358" s="750"/>
      <c r="T358" s="751"/>
      <c r="U358" s="83"/>
      <c r="V358" s="3" t="s">
        <v>187</v>
      </c>
      <c r="W358" s="893" t="s">
        <v>313</v>
      </c>
      <c r="X358" s="114"/>
      <c r="Y358" s="224">
        <v>106.1</v>
      </c>
    </row>
    <row r="359" spans="1:25" x14ac:dyDescent="0.2">
      <c r="A359" s="1104"/>
      <c r="B359" s="389">
        <v>45698</v>
      </c>
      <c r="C359" s="432" t="str">
        <f t="shared" si="48"/>
        <v>(月)</v>
      </c>
      <c r="D359" s="531" t="s">
        <v>408</v>
      </c>
      <c r="E359" s="474"/>
      <c r="F359" s="475">
        <v>5.0999999999999996</v>
      </c>
      <c r="G359" s="11">
        <v>9.4</v>
      </c>
      <c r="H359" s="225">
        <v>9.6</v>
      </c>
      <c r="I359" s="12">
        <v>2</v>
      </c>
      <c r="J359" s="223">
        <v>1.4</v>
      </c>
      <c r="K359" s="11">
        <v>7.9</v>
      </c>
      <c r="L359" s="367">
        <v>7.85</v>
      </c>
      <c r="M359" s="748">
        <v>35.1</v>
      </c>
      <c r="N359" s="606">
        <v>72.7</v>
      </c>
      <c r="O359" s="489">
        <v>105.1</v>
      </c>
      <c r="P359" s="474">
        <v>28.6</v>
      </c>
      <c r="Q359" s="478">
        <v>232</v>
      </c>
      <c r="R359" s="749">
        <v>0.21</v>
      </c>
      <c r="S359" s="750"/>
      <c r="T359" s="751"/>
      <c r="U359" s="83"/>
      <c r="V359" s="3" t="s">
        <v>188</v>
      </c>
      <c r="W359" s="893" t="s">
        <v>313</v>
      </c>
      <c r="X359" s="114"/>
      <c r="Y359" s="224">
        <v>63.2</v>
      </c>
    </row>
    <row r="360" spans="1:25" x14ac:dyDescent="0.2">
      <c r="A360" s="1104"/>
      <c r="B360" s="389">
        <v>45699</v>
      </c>
      <c r="C360" s="432" t="str">
        <f t="shared" si="48"/>
        <v>(火)</v>
      </c>
      <c r="D360" s="531" t="s">
        <v>408</v>
      </c>
      <c r="E360" s="474"/>
      <c r="F360" s="475">
        <v>5.9</v>
      </c>
      <c r="G360" s="11">
        <v>9.3000000000000007</v>
      </c>
      <c r="H360" s="225">
        <v>9.1</v>
      </c>
      <c r="I360" s="12">
        <v>2</v>
      </c>
      <c r="J360" s="223">
        <v>1.2</v>
      </c>
      <c r="K360" s="11">
        <v>7.84</v>
      </c>
      <c r="L360" s="367">
        <v>7.77</v>
      </c>
      <c r="M360" s="748">
        <v>34.799999999999997</v>
      </c>
      <c r="N360" s="606"/>
      <c r="O360" s="489"/>
      <c r="P360" s="474"/>
      <c r="Q360" s="478"/>
      <c r="R360" s="749"/>
      <c r="S360" s="750"/>
      <c r="T360" s="751"/>
      <c r="U360" s="83"/>
      <c r="V360" s="3" t="s">
        <v>189</v>
      </c>
      <c r="W360" s="893" t="s">
        <v>313</v>
      </c>
      <c r="X360" s="114"/>
      <c r="Y360" s="224">
        <v>42.9</v>
      </c>
    </row>
    <row r="361" spans="1:25" x14ac:dyDescent="0.2">
      <c r="A361" s="1104"/>
      <c r="B361" s="389">
        <v>45700</v>
      </c>
      <c r="C361" s="432" t="str">
        <f t="shared" si="48"/>
        <v>(水)</v>
      </c>
      <c r="D361" s="531" t="s">
        <v>408</v>
      </c>
      <c r="E361" s="474"/>
      <c r="F361" s="475">
        <v>5.0999999999999996</v>
      </c>
      <c r="G361" s="11">
        <v>9.3000000000000007</v>
      </c>
      <c r="H361" s="225">
        <v>8.8000000000000007</v>
      </c>
      <c r="I361" s="12">
        <v>2.2000000000000002</v>
      </c>
      <c r="J361" s="223">
        <v>1.5</v>
      </c>
      <c r="K361" s="11">
        <v>7.87</v>
      </c>
      <c r="L361" s="367">
        <v>7.84</v>
      </c>
      <c r="M361" s="748">
        <v>35.200000000000003</v>
      </c>
      <c r="N361" s="606">
        <v>73.7</v>
      </c>
      <c r="O361" s="489">
        <v>107.1</v>
      </c>
      <c r="P361" s="474">
        <v>29.4</v>
      </c>
      <c r="Q361" s="478">
        <v>220</v>
      </c>
      <c r="R361" s="749">
        <v>0.21</v>
      </c>
      <c r="S361" s="750"/>
      <c r="T361" s="751"/>
      <c r="U361" s="83"/>
      <c r="V361" s="3" t="s">
        <v>190</v>
      </c>
      <c r="W361" s="893" t="s">
        <v>313</v>
      </c>
      <c r="X361" s="12"/>
      <c r="Y361" s="225">
        <v>30.1</v>
      </c>
    </row>
    <row r="362" spans="1:25" x14ac:dyDescent="0.2">
      <c r="A362" s="1104"/>
      <c r="B362" s="389">
        <v>45701</v>
      </c>
      <c r="C362" s="432" t="str">
        <f t="shared" si="48"/>
        <v>(木)</v>
      </c>
      <c r="D362" s="531" t="s">
        <v>410</v>
      </c>
      <c r="E362" s="474"/>
      <c r="F362" s="475">
        <v>10</v>
      </c>
      <c r="G362" s="11">
        <v>9.6</v>
      </c>
      <c r="H362" s="225">
        <v>9.1999999999999993</v>
      </c>
      <c r="I362" s="12">
        <v>2.2000000000000002</v>
      </c>
      <c r="J362" s="223">
        <v>1.6</v>
      </c>
      <c r="K362" s="11">
        <v>7.8</v>
      </c>
      <c r="L362" s="367">
        <v>7.79</v>
      </c>
      <c r="M362" s="748">
        <v>34.799999999999997</v>
      </c>
      <c r="N362" s="606">
        <v>74.2</v>
      </c>
      <c r="O362" s="489">
        <v>106.1</v>
      </c>
      <c r="P362" s="474">
        <v>29.6</v>
      </c>
      <c r="Q362" s="478">
        <v>225</v>
      </c>
      <c r="R362" s="749">
        <v>0.23</v>
      </c>
      <c r="S362" s="750"/>
      <c r="T362" s="751"/>
      <c r="U362" s="83"/>
      <c r="V362" s="3" t="s">
        <v>191</v>
      </c>
      <c r="W362" s="893" t="s">
        <v>313</v>
      </c>
      <c r="X362" s="15"/>
      <c r="Y362" s="226">
        <v>230</v>
      </c>
    </row>
    <row r="363" spans="1:25" x14ac:dyDescent="0.2">
      <c r="A363" s="1104"/>
      <c r="B363" s="389">
        <v>45702</v>
      </c>
      <c r="C363" s="432" t="str">
        <f t="shared" si="48"/>
        <v>(金)</v>
      </c>
      <c r="D363" s="531" t="s">
        <v>408</v>
      </c>
      <c r="E363" s="474"/>
      <c r="F363" s="475">
        <v>7.9</v>
      </c>
      <c r="G363" s="11">
        <v>9.6</v>
      </c>
      <c r="H363" s="225">
        <v>9.3000000000000007</v>
      </c>
      <c r="I363" s="12">
        <v>2.7</v>
      </c>
      <c r="J363" s="223">
        <v>1.9</v>
      </c>
      <c r="K363" s="11">
        <v>7.85</v>
      </c>
      <c r="L363" s="367">
        <v>7.84</v>
      </c>
      <c r="M363" s="748">
        <v>35.200000000000003</v>
      </c>
      <c r="N363" s="606">
        <v>74.099999999999994</v>
      </c>
      <c r="O363" s="489">
        <v>108.1</v>
      </c>
      <c r="P363" s="474">
        <v>28.2</v>
      </c>
      <c r="Q363" s="478">
        <v>212</v>
      </c>
      <c r="R363" s="749">
        <v>0.32</v>
      </c>
      <c r="S363" s="750"/>
      <c r="T363" s="751"/>
      <c r="U363" s="83"/>
      <c r="V363" s="3" t="s">
        <v>192</v>
      </c>
      <c r="W363" s="893" t="s">
        <v>313</v>
      </c>
      <c r="X363" s="13"/>
      <c r="Y363" s="227">
        <v>0.2</v>
      </c>
    </row>
    <row r="364" spans="1:25" x14ac:dyDescent="0.2">
      <c r="A364" s="1104"/>
      <c r="B364" s="389">
        <v>45703</v>
      </c>
      <c r="C364" s="432" t="str">
        <f t="shared" si="48"/>
        <v>(土)</v>
      </c>
      <c r="D364" s="531" t="s">
        <v>408</v>
      </c>
      <c r="E364" s="474"/>
      <c r="F364" s="475">
        <v>8.1</v>
      </c>
      <c r="G364" s="11">
        <v>9.6</v>
      </c>
      <c r="H364" s="225">
        <v>9.1999999999999993</v>
      </c>
      <c r="I364" s="12">
        <v>2.5</v>
      </c>
      <c r="J364" s="223">
        <v>1.6</v>
      </c>
      <c r="K364" s="11">
        <v>7.81</v>
      </c>
      <c r="L364" s="367">
        <v>7.78</v>
      </c>
      <c r="M364" s="748">
        <v>35</v>
      </c>
      <c r="N364" s="606"/>
      <c r="O364" s="489"/>
      <c r="P364" s="474"/>
      <c r="Q364" s="478"/>
      <c r="R364" s="749"/>
      <c r="S364" s="750"/>
      <c r="T364" s="751"/>
      <c r="U364" s="83"/>
      <c r="V364" s="3" t="s">
        <v>14</v>
      </c>
      <c r="W364" s="893" t="s">
        <v>313</v>
      </c>
      <c r="X364" s="11"/>
      <c r="Y364" s="228">
        <v>2.2999999999999998</v>
      </c>
    </row>
    <row r="365" spans="1:25" x14ac:dyDescent="0.2">
      <c r="A365" s="1104"/>
      <c r="B365" s="389">
        <v>45704</v>
      </c>
      <c r="C365" s="432" t="str">
        <f t="shared" si="48"/>
        <v>(日)</v>
      </c>
      <c r="D365" s="531" t="s">
        <v>410</v>
      </c>
      <c r="E365" s="474"/>
      <c r="F365" s="475">
        <v>7.3</v>
      </c>
      <c r="G365" s="11">
        <v>9.6</v>
      </c>
      <c r="H365" s="225">
        <v>9.3000000000000007</v>
      </c>
      <c r="I365" s="12">
        <v>2.544</v>
      </c>
      <c r="J365" s="223">
        <v>1.8280000000000001</v>
      </c>
      <c r="K365" s="11">
        <v>7.84</v>
      </c>
      <c r="L365" s="367">
        <v>7.79</v>
      </c>
      <c r="M365" s="748">
        <v>34.9</v>
      </c>
      <c r="N365" s="606"/>
      <c r="O365" s="489"/>
      <c r="P365" s="474"/>
      <c r="Q365" s="478"/>
      <c r="R365" s="749"/>
      <c r="S365" s="750"/>
      <c r="T365" s="751"/>
      <c r="U365" s="83"/>
      <c r="V365" s="3" t="s">
        <v>15</v>
      </c>
      <c r="W365" s="893" t="s">
        <v>313</v>
      </c>
      <c r="X365" s="11"/>
      <c r="Y365" s="228">
        <v>0.9</v>
      </c>
    </row>
    <row r="366" spans="1:25" x14ac:dyDescent="0.2">
      <c r="A366" s="1104"/>
      <c r="B366" s="389">
        <v>45705</v>
      </c>
      <c r="C366" s="432" t="str">
        <f t="shared" si="48"/>
        <v>(月)</v>
      </c>
      <c r="D366" s="531" t="s">
        <v>410</v>
      </c>
      <c r="E366" s="474"/>
      <c r="F366" s="475">
        <v>10.3</v>
      </c>
      <c r="G366" s="11">
        <v>9.8000000000000007</v>
      </c>
      <c r="H366" s="225">
        <v>9.6</v>
      </c>
      <c r="I366" s="12">
        <v>2.4</v>
      </c>
      <c r="J366" s="223">
        <v>1.8</v>
      </c>
      <c r="K366" s="11">
        <v>7.78</v>
      </c>
      <c r="L366" s="367">
        <v>7.77</v>
      </c>
      <c r="M366" s="748">
        <v>35.200000000000003</v>
      </c>
      <c r="N366" s="606">
        <v>74.7</v>
      </c>
      <c r="O366" s="489">
        <v>105.5</v>
      </c>
      <c r="P366" s="474">
        <v>28</v>
      </c>
      <c r="Q366" s="478">
        <v>208</v>
      </c>
      <c r="R366" s="749">
        <v>0.18</v>
      </c>
      <c r="S366" s="750"/>
      <c r="T366" s="751"/>
      <c r="U366" s="83"/>
      <c r="V366" s="3" t="s">
        <v>193</v>
      </c>
      <c r="W366" s="893" t="s">
        <v>313</v>
      </c>
      <c r="X366" s="11"/>
      <c r="Y366" s="228">
        <v>10.9</v>
      </c>
    </row>
    <row r="367" spans="1:25" x14ac:dyDescent="0.2">
      <c r="A367" s="1104"/>
      <c r="B367" s="389">
        <v>45706</v>
      </c>
      <c r="C367" s="432" t="str">
        <f t="shared" si="48"/>
        <v>(火)</v>
      </c>
      <c r="D367" s="531" t="s">
        <v>408</v>
      </c>
      <c r="E367" s="474"/>
      <c r="F367" s="475">
        <v>4.7</v>
      </c>
      <c r="G367" s="11">
        <v>9.8000000000000007</v>
      </c>
      <c r="H367" s="225">
        <v>9.3000000000000007</v>
      </c>
      <c r="I367" s="12">
        <v>2.5</v>
      </c>
      <c r="J367" s="223">
        <v>1.7</v>
      </c>
      <c r="K367" s="11">
        <v>7.8</v>
      </c>
      <c r="L367" s="367">
        <v>7.77</v>
      </c>
      <c r="M367" s="748">
        <v>34.6</v>
      </c>
      <c r="N367" s="606">
        <v>74.8</v>
      </c>
      <c r="O367" s="489">
        <v>106.1</v>
      </c>
      <c r="P367" s="474">
        <v>30</v>
      </c>
      <c r="Q367" s="478">
        <v>250</v>
      </c>
      <c r="R367" s="749">
        <v>0.13</v>
      </c>
      <c r="S367" s="750"/>
      <c r="T367" s="751"/>
      <c r="U367" s="83"/>
      <c r="V367" s="3" t="s">
        <v>194</v>
      </c>
      <c r="W367" s="893" t="s">
        <v>313</v>
      </c>
      <c r="X367" s="13"/>
      <c r="Y367" s="229">
        <v>1.0999999999999999E-2</v>
      </c>
    </row>
    <row r="368" spans="1:25" x14ac:dyDescent="0.2">
      <c r="A368" s="1104"/>
      <c r="B368" s="389">
        <v>45707</v>
      </c>
      <c r="C368" s="432" t="str">
        <f t="shared" si="48"/>
        <v>(水)</v>
      </c>
      <c r="D368" s="531" t="s">
        <v>408</v>
      </c>
      <c r="E368" s="474"/>
      <c r="F368" s="475">
        <v>4.2</v>
      </c>
      <c r="G368" s="11">
        <v>9.6</v>
      </c>
      <c r="H368" s="225">
        <v>9.3000000000000007</v>
      </c>
      <c r="I368" s="12">
        <v>3.1</v>
      </c>
      <c r="J368" s="223">
        <v>2.2000000000000002</v>
      </c>
      <c r="K368" s="11">
        <v>7.8</v>
      </c>
      <c r="L368" s="367">
        <v>7.78</v>
      </c>
      <c r="M368" s="748">
        <v>35.200000000000003</v>
      </c>
      <c r="N368" s="606">
        <v>74.2</v>
      </c>
      <c r="O368" s="489">
        <v>108.1</v>
      </c>
      <c r="P368" s="474">
        <v>29.1</v>
      </c>
      <c r="Q368" s="478">
        <v>255</v>
      </c>
      <c r="R368" s="749">
        <v>0.16</v>
      </c>
      <c r="S368" s="750"/>
      <c r="T368" s="751"/>
      <c r="U368" s="83"/>
      <c r="V368" s="3" t="s">
        <v>281</v>
      </c>
      <c r="W368" s="893" t="s">
        <v>313</v>
      </c>
      <c r="X368" s="13"/>
      <c r="Y368" s="229">
        <v>3.03</v>
      </c>
    </row>
    <row r="369" spans="1:25" x14ac:dyDescent="0.2">
      <c r="A369" s="1104"/>
      <c r="B369" s="389">
        <v>45708</v>
      </c>
      <c r="C369" s="432" t="str">
        <f t="shared" si="48"/>
        <v>(木)</v>
      </c>
      <c r="D369" s="562" t="s">
        <v>408</v>
      </c>
      <c r="E369" s="508"/>
      <c r="F369" s="509">
        <v>5</v>
      </c>
      <c r="G369" s="309">
        <v>9.8000000000000007</v>
      </c>
      <c r="H369" s="512">
        <v>9.6</v>
      </c>
      <c r="I369" s="511">
        <v>3.7</v>
      </c>
      <c r="J369" s="510">
        <v>2.6</v>
      </c>
      <c r="K369" s="309">
        <v>7.82</v>
      </c>
      <c r="L369" s="645">
        <v>7.79</v>
      </c>
      <c r="M369" s="752">
        <v>34.9</v>
      </c>
      <c r="N369" s="647">
        <v>74.7</v>
      </c>
      <c r="O369" s="733">
        <v>106.7</v>
      </c>
      <c r="P369" s="508">
        <v>26.7</v>
      </c>
      <c r="Q369" s="515">
        <v>240</v>
      </c>
      <c r="R369" s="753">
        <v>0.2</v>
      </c>
      <c r="S369" s="754"/>
      <c r="T369" s="755"/>
      <c r="U369" s="83"/>
      <c r="V369" s="3" t="s">
        <v>195</v>
      </c>
      <c r="W369" s="893" t="s">
        <v>313</v>
      </c>
      <c r="X369" s="13"/>
      <c r="Y369" s="229">
        <v>3.95</v>
      </c>
    </row>
    <row r="370" spans="1:25" x14ac:dyDescent="0.2">
      <c r="A370" s="1104"/>
      <c r="B370" s="389">
        <v>45709</v>
      </c>
      <c r="C370" s="432" t="str">
        <f t="shared" si="48"/>
        <v>(金)</v>
      </c>
      <c r="D370" s="562" t="s">
        <v>408</v>
      </c>
      <c r="E370" s="508"/>
      <c r="F370" s="509">
        <v>5.2</v>
      </c>
      <c r="G370" s="309">
        <v>9.6999999999999993</v>
      </c>
      <c r="H370" s="512">
        <v>9.1999999999999993</v>
      </c>
      <c r="I370" s="511">
        <v>3.7759999999999998</v>
      </c>
      <c r="J370" s="510">
        <v>2.794</v>
      </c>
      <c r="K370" s="309">
        <v>7.82</v>
      </c>
      <c r="L370" s="645">
        <v>7.79</v>
      </c>
      <c r="M370" s="752">
        <v>34.6</v>
      </c>
      <c r="N370" s="647">
        <v>75.400000000000006</v>
      </c>
      <c r="O370" s="733">
        <v>110.1</v>
      </c>
      <c r="P370" s="508">
        <v>27.4</v>
      </c>
      <c r="Q370" s="515">
        <v>228</v>
      </c>
      <c r="R370" s="753">
        <v>0.27</v>
      </c>
      <c r="S370" s="754"/>
      <c r="T370" s="755"/>
      <c r="U370" s="83"/>
      <c r="V370" s="3" t="s">
        <v>196</v>
      </c>
      <c r="W370" s="893" t="s">
        <v>313</v>
      </c>
      <c r="X370" s="13"/>
      <c r="Y370" s="229">
        <v>0.186</v>
      </c>
    </row>
    <row r="371" spans="1:25" ht="13.5" customHeight="1" x14ac:dyDescent="0.2">
      <c r="A371" s="1104"/>
      <c r="B371" s="389">
        <v>45710</v>
      </c>
      <c r="C371" s="432" t="str">
        <f t="shared" si="48"/>
        <v>(土)</v>
      </c>
      <c r="D371" s="531" t="s">
        <v>408</v>
      </c>
      <c r="E371" s="474"/>
      <c r="F371" s="475">
        <v>4.9000000000000004</v>
      </c>
      <c r="G371" s="11">
        <v>9.1999999999999993</v>
      </c>
      <c r="H371" s="225">
        <v>9.1999999999999993</v>
      </c>
      <c r="I371" s="12">
        <v>5</v>
      </c>
      <c r="J371" s="223">
        <v>3.6</v>
      </c>
      <c r="K371" s="11">
        <v>7.85</v>
      </c>
      <c r="L371" s="367">
        <v>7.81</v>
      </c>
      <c r="M371" s="748">
        <v>34.9</v>
      </c>
      <c r="N371" s="606"/>
      <c r="O371" s="489"/>
      <c r="P371" s="474"/>
      <c r="Q371" s="478"/>
      <c r="R371" s="749"/>
      <c r="S371" s="750"/>
      <c r="T371" s="751"/>
      <c r="U371" s="80"/>
      <c r="V371" s="3" t="s">
        <v>197</v>
      </c>
      <c r="W371" s="893" t="s">
        <v>313</v>
      </c>
      <c r="X371" s="11"/>
      <c r="Y371" s="228">
        <v>26.3</v>
      </c>
    </row>
    <row r="372" spans="1:25" x14ac:dyDescent="0.2">
      <c r="A372" s="1104"/>
      <c r="B372" s="389">
        <v>45711</v>
      </c>
      <c r="C372" s="432" t="str">
        <f t="shared" si="48"/>
        <v>(日)</v>
      </c>
      <c r="D372" s="531" t="s">
        <v>408</v>
      </c>
      <c r="E372" s="474"/>
      <c r="F372" s="475">
        <v>5.7</v>
      </c>
      <c r="G372" s="11">
        <v>9.6</v>
      </c>
      <c r="H372" s="225">
        <v>9.1999999999999993</v>
      </c>
      <c r="I372" s="12">
        <v>5.4</v>
      </c>
      <c r="J372" s="223">
        <v>4</v>
      </c>
      <c r="K372" s="11">
        <v>7.9</v>
      </c>
      <c r="L372" s="367">
        <v>7.86</v>
      </c>
      <c r="M372" s="748">
        <v>35.1</v>
      </c>
      <c r="N372" s="606"/>
      <c r="O372" s="489"/>
      <c r="P372" s="474"/>
      <c r="Q372" s="478"/>
      <c r="R372" s="749"/>
      <c r="S372" s="750"/>
      <c r="T372" s="751"/>
      <c r="U372" s="80"/>
      <c r="V372" s="3" t="s">
        <v>17</v>
      </c>
      <c r="W372" s="893" t="s">
        <v>313</v>
      </c>
      <c r="X372" s="11"/>
      <c r="Y372" s="228">
        <v>29.3</v>
      </c>
    </row>
    <row r="373" spans="1:25" x14ac:dyDescent="0.2">
      <c r="A373" s="1104"/>
      <c r="B373" s="389">
        <v>45712</v>
      </c>
      <c r="C373" s="432" t="str">
        <f t="shared" si="48"/>
        <v>(月)</v>
      </c>
      <c r="D373" s="531" t="s">
        <v>408</v>
      </c>
      <c r="E373" s="474"/>
      <c r="F373" s="475">
        <v>4</v>
      </c>
      <c r="G373" s="11">
        <v>9.6</v>
      </c>
      <c r="H373" s="225">
        <v>9</v>
      </c>
      <c r="I373" s="12">
        <v>6.2</v>
      </c>
      <c r="J373" s="223">
        <v>5.3</v>
      </c>
      <c r="K373" s="11">
        <v>7.97</v>
      </c>
      <c r="L373" s="367">
        <v>7.92</v>
      </c>
      <c r="M373" s="748">
        <v>35.4</v>
      </c>
      <c r="N373" s="606"/>
      <c r="O373" s="489"/>
      <c r="P373" s="474"/>
      <c r="Q373" s="478"/>
      <c r="R373" s="749"/>
      <c r="S373" s="750"/>
      <c r="T373" s="751"/>
      <c r="U373" s="80"/>
      <c r="V373" s="3" t="s">
        <v>198</v>
      </c>
      <c r="W373" s="893" t="s">
        <v>184</v>
      </c>
      <c r="X373" s="11"/>
      <c r="Y373" s="288">
        <v>4</v>
      </c>
    </row>
    <row r="374" spans="1:25" x14ac:dyDescent="0.2">
      <c r="A374" s="1104"/>
      <c r="B374" s="389">
        <v>45713</v>
      </c>
      <c r="C374" s="432" t="str">
        <f t="shared" si="48"/>
        <v>(火)</v>
      </c>
      <c r="D374" s="531" t="s">
        <v>408</v>
      </c>
      <c r="E374" s="474"/>
      <c r="F374" s="475">
        <v>6.7</v>
      </c>
      <c r="G374" s="11">
        <v>9.6999999999999993</v>
      </c>
      <c r="H374" s="225">
        <v>9.1</v>
      </c>
      <c r="I374" s="12">
        <v>7.4</v>
      </c>
      <c r="J374" s="223">
        <v>6.1</v>
      </c>
      <c r="K374" s="11">
        <v>8.1300000000000008</v>
      </c>
      <c r="L374" s="367">
        <v>8.06</v>
      </c>
      <c r="M374" s="748">
        <v>35.9</v>
      </c>
      <c r="N374" s="606">
        <v>74.599999999999994</v>
      </c>
      <c r="O374" s="489">
        <v>107.1</v>
      </c>
      <c r="P374" s="474">
        <v>32.4</v>
      </c>
      <c r="Q374" s="478">
        <v>238</v>
      </c>
      <c r="R374" s="749">
        <v>0.16</v>
      </c>
      <c r="S374" s="750">
        <v>52</v>
      </c>
      <c r="T374" s="751">
        <v>100</v>
      </c>
      <c r="U374" s="80"/>
      <c r="V374" s="3" t="s">
        <v>199</v>
      </c>
      <c r="W374" s="893" t="s">
        <v>313</v>
      </c>
      <c r="X374" s="114"/>
      <c r="Y374" s="288">
        <v>2</v>
      </c>
    </row>
    <row r="375" spans="1:25" x14ac:dyDescent="0.2">
      <c r="A375" s="1104"/>
      <c r="B375" s="389">
        <v>45714</v>
      </c>
      <c r="C375" s="432" t="str">
        <f t="shared" si="48"/>
        <v>(水)</v>
      </c>
      <c r="D375" s="531" t="s">
        <v>408</v>
      </c>
      <c r="E375" s="474"/>
      <c r="F375" s="475">
        <v>12.4</v>
      </c>
      <c r="G375" s="11">
        <v>9.9</v>
      </c>
      <c r="H375" s="225">
        <v>9.6</v>
      </c>
      <c r="I375" s="12">
        <v>7.65</v>
      </c>
      <c r="J375" s="223">
        <v>6.5</v>
      </c>
      <c r="K375" s="11">
        <v>8.1199999999999992</v>
      </c>
      <c r="L375" s="367">
        <v>8.02</v>
      </c>
      <c r="M375" s="748">
        <v>36.700000000000003</v>
      </c>
      <c r="N375" s="606">
        <v>73.7</v>
      </c>
      <c r="O375" s="489">
        <v>104.9</v>
      </c>
      <c r="P375" s="474">
        <v>33.5</v>
      </c>
      <c r="Q375" s="478">
        <v>224</v>
      </c>
      <c r="R375" s="749">
        <v>0.13</v>
      </c>
      <c r="S375" s="750"/>
      <c r="T375" s="751"/>
      <c r="U375" s="80"/>
      <c r="V375" s="3"/>
      <c r="W375" s="289"/>
      <c r="X375" s="290"/>
      <c r="Y375" s="289"/>
    </row>
    <row r="376" spans="1:25" x14ac:dyDescent="0.2">
      <c r="A376" s="1104"/>
      <c r="B376" s="389">
        <v>45715</v>
      </c>
      <c r="C376" s="432" t="str">
        <f t="shared" si="48"/>
        <v>(木)</v>
      </c>
      <c r="D376" s="531" t="s">
        <v>408</v>
      </c>
      <c r="E376" s="474"/>
      <c r="F376" s="475">
        <v>10.199999999999999</v>
      </c>
      <c r="G376" s="11">
        <v>9.8000000000000007</v>
      </c>
      <c r="H376" s="225">
        <v>9.6</v>
      </c>
      <c r="I376" s="12">
        <v>7.8</v>
      </c>
      <c r="J376" s="223">
        <v>6.6</v>
      </c>
      <c r="K376" s="11">
        <v>8.08</v>
      </c>
      <c r="L376" s="367">
        <v>7.98</v>
      </c>
      <c r="M376" s="748">
        <v>37</v>
      </c>
      <c r="N376" s="606">
        <v>73.099999999999994</v>
      </c>
      <c r="O376" s="489">
        <v>105.1</v>
      </c>
      <c r="P376" s="474">
        <v>33.799999999999997</v>
      </c>
      <c r="Q376" s="478">
        <v>255</v>
      </c>
      <c r="R376" s="749">
        <v>0.11</v>
      </c>
      <c r="S376" s="750"/>
      <c r="T376" s="751"/>
      <c r="U376" s="80"/>
      <c r="V376" s="3"/>
      <c r="W376" s="289"/>
      <c r="X376" s="290"/>
      <c r="Y376" s="289"/>
    </row>
    <row r="377" spans="1:25" x14ac:dyDescent="0.2">
      <c r="A377" s="1104"/>
      <c r="B377" s="389">
        <v>45716</v>
      </c>
      <c r="C377" s="432" t="str">
        <f t="shared" si="48"/>
        <v>(金)</v>
      </c>
      <c r="D377" s="562" t="s">
        <v>408</v>
      </c>
      <c r="E377" s="508"/>
      <c r="F377" s="509">
        <v>8</v>
      </c>
      <c r="G377" s="309">
        <v>10.1</v>
      </c>
      <c r="H377" s="512">
        <v>9.1</v>
      </c>
      <c r="I377" s="511">
        <v>7.1</v>
      </c>
      <c r="J377" s="510">
        <v>6.7</v>
      </c>
      <c r="K377" s="309">
        <v>8.1</v>
      </c>
      <c r="L377" s="645">
        <v>8.08</v>
      </c>
      <c r="M377" s="752">
        <v>36.700000000000003</v>
      </c>
      <c r="N377" s="647">
        <v>74.400000000000006</v>
      </c>
      <c r="O377" s="733">
        <v>106.3</v>
      </c>
      <c r="P377" s="508">
        <v>33.5</v>
      </c>
      <c r="Q377" s="515">
        <v>233</v>
      </c>
      <c r="R377" s="753">
        <v>0.17</v>
      </c>
      <c r="S377" s="754"/>
      <c r="T377" s="755"/>
      <c r="U377" s="80"/>
      <c r="V377" s="371"/>
      <c r="W377" s="372"/>
      <c r="X377" s="373"/>
      <c r="Y377" s="372"/>
    </row>
    <row r="378" spans="1:25" x14ac:dyDescent="0.2">
      <c r="A378" s="1104"/>
      <c r="B378" s="1043" t="s">
        <v>239</v>
      </c>
      <c r="C378" s="1043"/>
      <c r="D378" s="479"/>
      <c r="E378" s="464">
        <f>MAX(E350:E377)</f>
        <v>0</v>
      </c>
      <c r="F378" s="480">
        <f t="shared" ref="F378:T378" si="49">IF(COUNT(F350:F377)=0,"",MAX(F350:F377))</f>
        <v>12.4</v>
      </c>
      <c r="G378" s="10">
        <f t="shared" si="49"/>
        <v>10.1</v>
      </c>
      <c r="H378" s="222">
        <f t="shared" si="49"/>
        <v>9.6</v>
      </c>
      <c r="I378" s="466">
        <f t="shared" si="49"/>
        <v>7.8</v>
      </c>
      <c r="J378" s="467">
        <f t="shared" si="49"/>
        <v>6.7</v>
      </c>
      <c r="K378" s="10">
        <f t="shared" si="49"/>
        <v>8.1300000000000008</v>
      </c>
      <c r="L378" s="615">
        <f t="shared" si="49"/>
        <v>8.08</v>
      </c>
      <c r="M378" s="744">
        <f t="shared" si="49"/>
        <v>37</v>
      </c>
      <c r="N378" s="598">
        <f t="shared" si="49"/>
        <v>75.400000000000006</v>
      </c>
      <c r="O378" s="482">
        <f t="shared" si="49"/>
        <v>110.1</v>
      </c>
      <c r="P378" s="464">
        <f t="shared" si="49"/>
        <v>33.799999999999997</v>
      </c>
      <c r="Q378" s="484">
        <f t="shared" si="49"/>
        <v>255</v>
      </c>
      <c r="R378" s="757">
        <f t="shared" si="49"/>
        <v>0.32</v>
      </c>
      <c r="S378" s="758">
        <f t="shared" si="49"/>
        <v>52</v>
      </c>
      <c r="T378" s="759">
        <f t="shared" si="49"/>
        <v>100</v>
      </c>
      <c r="U378" s="110"/>
      <c r="V378" s="104" t="s">
        <v>23</v>
      </c>
      <c r="W378" s="392" t="s">
        <v>24</v>
      </c>
      <c r="X378" s="392" t="s">
        <v>24</v>
      </c>
      <c r="Y378" s="105" t="s">
        <v>24</v>
      </c>
    </row>
    <row r="379" spans="1:25" ht="13.5" customHeight="1" x14ac:dyDescent="0.2">
      <c r="A379" s="1104"/>
      <c r="B379" s="1044" t="s">
        <v>240</v>
      </c>
      <c r="C379" s="1044"/>
      <c r="D379" s="233"/>
      <c r="E379" s="234"/>
      <c r="F379" s="487">
        <f t="shared" ref="F379:R379" si="50">IF(COUNT(F350:F377)=0,"",MIN(F350:F377))</f>
        <v>4</v>
      </c>
      <c r="G379" s="11">
        <f t="shared" si="50"/>
        <v>9.1999999999999993</v>
      </c>
      <c r="H379" s="223">
        <f t="shared" si="50"/>
        <v>8.8000000000000007</v>
      </c>
      <c r="I379" s="12">
        <f t="shared" si="50"/>
        <v>1</v>
      </c>
      <c r="J379" s="225">
        <f t="shared" si="50"/>
        <v>0.7</v>
      </c>
      <c r="K379" s="11">
        <f t="shared" si="50"/>
        <v>7.78</v>
      </c>
      <c r="L379" s="367">
        <f t="shared" si="50"/>
        <v>7.77</v>
      </c>
      <c r="M379" s="748">
        <f t="shared" si="50"/>
        <v>34.299999999999997</v>
      </c>
      <c r="N379" s="606">
        <f t="shared" si="50"/>
        <v>72.599999999999994</v>
      </c>
      <c r="O379" s="489">
        <f t="shared" si="50"/>
        <v>104.3</v>
      </c>
      <c r="P379" s="859">
        <f t="shared" si="50"/>
        <v>26.7</v>
      </c>
      <c r="Q379" s="491">
        <f t="shared" si="50"/>
        <v>197</v>
      </c>
      <c r="R379" s="762">
        <f t="shared" si="50"/>
        <v>0.11</v>
      </c>
      <c r="S379" s="763"/>
      <c r="T379" s="764"/>
      <c r="U379" s="80"/>
      <c r="V379" s="1129" t="s">
        <v>481</v>
      </c>
      <c r="W379" s="1130"/>
      <c r="X379" s="1130"/>
      <c r="Y379" s="1131"/>
    </row>
    <row r="380" spans="1:25" x14ac:dyDescent="0.2">
      <c r="A380" s="1104"/>
      <c r="B380" s="1044" t="s">
        <v>241</v>
      </c>
      <c r="C380" s="1044"/>
      <c r="D380" s="416"/>
      <c r="E380" s="235"/>
      <c r="F380" s="494">
        <f t="shared" ref="F380:R380" si="51">IF(COUNT(F350:F377)=0,"",AVERAGE(F350:F377))</f>
        <v>6.4464285714285703</v>
      </c>
      <c r="G380" s="309">
        <f t="shared" si="51"/>
        <v>9.6142857142857139</v>
      </c>
      <c r="H380" s="510">
        <f t="shared" si="51"/>
        <v>9.2999999999999989</v>
      </c>
      <c r="I380" s="511">
        <f t="shared" si="51"/>
        <v>3.3810714285714285</v>
      </c>
      <c r="J380" s="512">
        <f t="shared" si="51"/>
        <v>2.6150714285714285</v>
      </c>
      <c r="K380" s="309">
        <f t="shared" si="51"/>
        <v>7.8810714285714294</v>
      </c>
      <c r="L380" s="645">
        <f t="shared" si="51"/>
        <v>7.8467857142857156</v>
      </c>
      <c r="M380" s="752">
        <f t="shared" si="51"/>
        <v>35.196428571428577</v>
      </c>
      <c r="N380" s="647">
        <f t="shared" si="51"/>
        <v>73.772222222222226</v>
      </c>
      <c r="O380" s="733">
        <f t="shared" si="51"/>
        <v>106.32222222222221</v>
      </c>
      <c r="P380" s="859">
        <f t="shared" si="51"/>
        <v>30.444444444444443</v>
      </c>
      <c r="Q380" s="495">
        <f t="shared" si="51"/>
        <v>227</v>
      </c>
      <c r="R380" s="762">
        <f t="shared" si="51"/>
        <v>0.18833333333333335</v>
      </c>
      <c r="S380" s="767"/>
      <c r="T380" s="768"/>
      <c r="U380" s="80"/>
      <c r="V380" s="1132"/>
      <c r="W380" s="1130"/>
      <c r="X380" s="1130"/>
      <c r="Y380" s="1131"/>
    </row>
    <row r="381" spans="1:25" x14ac:dyDescent="0.2">
      <c r="A381" s="1105"/>
      <c r="B381" s="1045" t="s">
        <v>242</v>
      </c>
      <c r="C381" s="1045"/>
      <c r="D381" s="394"/>
      <c r="E381" s="497">
        <f>SUM(E350:E377)</f>
        <v>0</v>
      </c>
      <c r="F381" s="236"/>
      <c r="G381" s="236"/>
      <c r="H381" s="388"/>
      <c r="I381" s="236"/>
      <c r="J381" s="388"/>
      <c r="K381" s="500"/>
      <c r="L381" s="569"/>
      <c r="M381" s="781"/>
      <c r="N381" s="503"/>
      <c r="O381" s="504"/>
      <c r="P381" s="972"/>
      <c r="Q381" s="238"/>
      <c r="R381" s="782"/>
      <c r="S381" s="775">
        <f>SUM(S350:S377)</f>
        <v>52</v>
      </c>
      <c r="T381" s="776">
        <f>SUM(T350:T377)</f>
        <v>100</v>
      </c>
      <c r="U381" s="80"/>
      <c r="V381" s="1133"/>
      <c r="W381" s="1134"/>
      <c r="X381" s="1134"/>
      <c r="Y381" s="1135"/>
    </row>
    <row r="382" spans="1:25" ht="13.5" customHeight="1" x14ac:dyDescent="0.2">
      <c r="A382" s="1103" t="s">
        <v>252</v>
      </c>
      <c r="B382" s="327">
        <v>45717</v>
      </c>
      <c r="C382" s="431" t="str">
        <f>IF(B382="","",IF(WEEKDAY(B382)=1,"(日)",IF(WEEKDAY(B382)=2,"(月)",IF(WEEKDAY(B382)=3,"(火)",IF(WEEKDAY(B382)=4,"(水)",IF(WEEKDAY(B382)=5,"(木)",IF(WEEKDAY(B382)=6,"(金)","(土)")))))))</f>
        <v>(土)</v>
      </c>
      <c r="D382" s="463" t="s">
        <v>408</v>
      </c>
      <c r="E382" s="464"/>
      <c r="F382" s="465">
        <v>10.9</v>
      </c>
      <c r="G382" s="10">
        <v>10.1</v>
      </c>
      <c r="H382" s="222">
        <v>9.6</v>
      </c>
      <c r="I382" s="466">
        <v>5.33</v>
      </c>
      <c r="J382" s="467">
        <v>5.07</v>
      </c>
      <c r="K382" s="10">
        <v>8.01</v>
      </c>
      <c r="L382" s="615">
        <v>7.98</v>
      </c>
      <c r="M382" s="744">
        <v>36</v>
      </c>
      <c r="N382" s="598"/>
      <c r="O382" s="482"/>
      <c r="P382" s="464"/>
      <c r="Q382" s="472"/>
      <c r="R382" s="745"/>
      <c r="S382" s="617"/>
      <c r="T382" s="469"/>
      <c r="U382" s="80"/>
      <c r="V382" s="338" t="s">
        <v>286</v>
      </c>
      <c r="W382" s="354"/>
      <c r="X382" s="340">
        <v>45722</v>
      </c>
      <c r="Y382" s="349"/>
    </row>
    <row r="383" spans="1:25" x14ac:dyDescent="0.2">
      <c r="A383" s="1104"/>
      <c r="B383" s="389">
        <v>45718</v>
      </c>
      <c r="C383" s="432" t="str">
        <f t="shared" ref="C383:C412" si="52">IF(B383="","",IF(WEEKDAY(B383)=1,"(日)",IF(WEEKDAY(B383)=2,"(月)",IF(WEEKDAY(B383)=3,"(火)",IF(WEEKDAY(B383)=4,"(水)",IF(WEEKDAY(B383)=5,"(木)",IF(WEEKDAY(B383)=6,"(金)","(土)")))))))</f>
        <v>(日)</v>
      </c>
      <c r="D383" s="473" t="s">
        <v>408</v>
      </c>
      <c r="E383" s="474"/>
      <c r="F383" s="475">
        <v>13.2</v>
      </c>
      <c r="G383" s="11">
        <v>10.4</v>
      </c>
      <c r="H383" s="223">
        <v>9.6999999999999993</v>
      </c>
      <c r="I383" s="12">
        <v>5.4</v>
      </c>
      <c r="J383" s="225">
        <v>5.0999999999999996</v>
      </c>
      <c r="K383" s="11">
        <v>8.01</v>
      </c>
      <c r="L383" s="367">
        <v>7.97</v>
      </c>
      <c r="M383" s="748">
        <v>36.1</v>
      </c>
      <c r="N383" s="606"/>
      <c r="O383" s="489"/>
      <c r="P383" s="474"/>
      <c r="Q383" s="478"/>
      <c r="R383" s="749"/>
      <c r="S383" s="15"/>
      <c r="T383" s="226"/>
      <c r="U383" s="80"/>
      <c r="V383" s="343" t="s">
        <v>2</v>
      </c>
      <c r="W383" s="344" t="s">
        <v>305</v>
      </c>
      <c r="X383" s="355">
        <v>14.3</v>
      </c>
      <c r="Y383" s="348"/>
    </row>
    <row r="384" spans="1:25" x14ac:dyDescent="0.2">
      <c r="A384" s="1104"/>
      <c r="B384" s="389">
        <v>45719</v>
      </c>
      <c r="C384" s="432" t="str">
        <f t="shared" si="52"/>
        <v>(月)</v>
      </c>
      <c r="D384" s="473" t="s">
        <v>407</v>
      </c>
      <c r="E384" s="474"/>
      <c r="F384" s="475">
        <v>8.1</v>
      </c>
      <c r="G384" s="11">
        <v>9.8000000000000007</v>
      </c>
      <c r="H384" s="223">
        <v>9.1</v>
      </c>
      <c r="I384" s="12">
        <v>5.3</v>
      </c>
      <c r="J384" s="225">
        <v>4.2</v>
      </c>
      <c r="K384" s="11">
        <v>7.98</v>
      </c>
      <c r="L384" s="367">
        <v>7.97</v>
      </c>
      <c r="M384" s="748">
        <v>36.4</v>
      </c>
      <c r="N384" s="606">
        <v>76.8</v>
      </c>
      <c r="O384" s="489">
        <v>109.7</v>
      </c>
      <c r="P384" s="474">
        <v>34.799999999999997</v>
      </c>
      <c r="Q384" s="478">
        <v>248</v>
      </c>
      <c r="R384" s="749">
        <v>0.14000000000000001</v>
      </c>
      <c r="S384" s="15"/>
      <c r="T384" s="226"/>
      <c r="U384" s="80"/>
      <c r="V384" s="4" t="s">
        <v>19</v>
      </c>
      <c r="W384" s="5" t="s">
        <v>20</v>
      </c>
      <c r="X384" s="350" t="s">
        <v>21</v>
      </c>
      <c r="Y384" s="5" t="s">
        <v>22</v>
      </c>
    </row>
    <row r="385" spans="1:25" x14ac:dyDescent="0.2">
      <c r="A385" s="1104"/>
      <c r="B385" s="389">
        <v>45720</v>
      </c>
      <c r="C385" s="432" t="str">
        <f t="shared" si="52"/>
        <v>(火)</v>
      </c>
      <c r="D385" s="473" t="s">
        <v>410</v>
      </c>
      <c r="E385" s="474"/>
      <c r="F385" s="475">
        <v>4.3</v>
      </c>
      <c r="G385" s="11">
        <v>10.3</v>
      </c>
      <c r="H385" s="223">
        <v>9.6</v>
      </c>
      <c r="I385" s="12">
        <v>5.6</v>
      </c>
      <c r="J385" s="225">
        <v>4.5999999999999996</v>
      </c>
      <c r="K385" s="11">
        <v>8.06</v>
      </c>
      <c r="L385" s="367">
        <v>8.02</v>
      </c>
      <c r="M385" s="748">
        <v>36.4</v>
      </c>
      <c r="N385" s="606">
        <v>76.7</v>
      </c>
      <c r="O385" s="489">
        <v>108.3</v>
      </c>
      <c r="P385" s="474">
        <v>32.1</v>
      </c>
      <c r="Q385" s="478">
        <v>190</v>
      </c>
      <c r="R385" s="749">
        <v>0.15</v>
      </c>
      <c r="S385" s="15"/>
      <c r="T385" s="226"/>
      <c r="U385" s="80"/>
      <c r="V385" s="2" t="s">
        <v>182</v>
      </c>
      <c r="W385" s="396" t="s">
        <v>11</v>
      </c>
      <c r="X385" s="10">
        <v>10.8</v>
      </c>
      <c r="Y385" s="222">
        <v>10</v>
      </c>
    </row>
    <row r="386" spans="1:25" x14ac:dyDescent="0.2">
      <c r="A386" s="1104"/>
      <c r="B386" s="389">
        <v>45721</v>
      </c>
      <c r="C386" s="432" t="str">
        <f t="shared" si="52"/>
        <v>(水)</v>
      </c>
      <c r="D386" s="473" t="s">
        <v>483</v>
      </c>
      <c r="E386" s="474"/>
      <c r="F386" s="475">
        <v>3.8</v>
      </c>
      <c r="G386" s="11">
        <v>10.6</v>
      </c>
      <c r="H386" s="223">
        <v>9.8000000000000007</v>
      </c>
      <c r="I386" s="12">
        <v>6.7</v>
      </c>
      <c r="J386" s="225">
        <v>5.8</v>
      </c>
      <c r="K386" s="11">
        <v>8.19</v>
      </c>
      <c r="L386" s="367">
        <v>8.1199999999999992</v>
      </c>
      <c r="M386" s="748">
        <v>36.799999999999997</v>
      </c>
      <c r="N386" s="606">
        <v>75.2</v>
      </c>
      <c r="O386" s="489">
        <v>107.3</v>
      </c>
      <c r="P386" s="474">
        <v>37.1</v>
      </c>
      <c r="Q386" s="478">
        <v>215</v>
      </c>
      <c r="R386" s="749">
        <v>0.21</v>
      </c>
      <c r="S386" s="15"/>
      <c r="T386" s="226"/>
      <c r="U386" s="80"/>
      <c r="V386" s="3" t="s">
        <v>183</v>
      </c>
      <c r="W386" s="893" t="s">
        <v>184</v>
      </c>
      <c r="X386" s="11">
        <v>8.6999999999999993</v>
      </c>
      <c r="Y386" s="223">
        <v>7.1</v>
      </c>
    </row>
    <row r="387" spans="1:25" x14ac:dyDescent="0.2">
      <c r="A387" s="1104"/>
      <c r="B387" s="389">
        <v>45722</v>
      </c>
      <c r="C387" s="432" t="str">
        <f t="shared" si="52"/>
        <v>(木)</v>
      </c>
      <c r="D387" s="473" t="s">
        <v>484</v>
      </c>
      <c r="E387" s="474"/>
      <c r="F387" s="475">
        <v>14.3</v>
      </c>
      <c r="G387" s="11">
        <v>10.8</v>
      </c>
      <c r="H387" s="223">
        <v>10</v>
      </c>
      <c r="I387" s="12">
        <v>8.6999999999999993</v>
      </c>
      <c r="J387" s="225">
        <v>7.1</v>
      </c>
      <c r="K387" s="11">
        <v>7.91</v>
      </c>
      <c r="L387" s="367">
        <v>7.87</v>
      </c>
      <c r="M387" s="748">
        <v>36.4</v>
      </c>
      <c r="N387" s="606">
        <v>71.099999999999994</v>
      </c>
      <c r="O387" s="489">
        <v>103.3</v>
      </c>
      <c r="P387" s="474">
        <v>36.299999999999997</v>
      </c>
      <c r="Q387" s="478">
        <v>200</v>
      </c>
      <c r="R387" s="749">
        <v>0.18</v>
      </c>
      <c r="S387" s="15"/>
      <c r="T387" s="226"/>
      <c r="U387" s="80"/>
      <c r="V387" s="3" t="s">
        <v>12</v>
      </c>
      <c r="W387" s="893"/>
      <c r="X387" s="11">
        <v>7.91</v>
      </c>
      <c r="Y387" s="223">
        <v>7.87</v>
      </c>
    </row>
    <row r="388" spans="1:25" x14ac:dyDescent="0.2">
      <c r="A388" s="1104"/>
      <c r="B388" s="389">
        <v>45723</v>
      </c>
      <c r="C388" s="432" t="str">
        <f t="shared" si="52"/>
        <v>(金)</v>
      </c>
      <c r="D388" s="473" t="s">
        <v>408</v>
      </c>
      <c r="E388" s="474"/>
      <c r="F388" s="475">
        <v>8.1999999999999993</v>
      </c>
      <c r="G388" s="11">
        <v>10.6</v>
      </c>
      <c r="H388" s="223">
        <v>10.1</v>
      </c>
      <c r="I388" s="12">
        <v>8.1059999999999999</v>
      </c>
      <c r="J388" s="225">
        <v>6.5439999999999996</v>
      </c>
      <c r="K388" s="11">
        <v>7.89</v>
      </c>
      <c r="L388" s="367">
        <v>7.87</v>
      </c>
      <c r="M388" s="748">
        <v>36.200000000000003</v>
      </c>
      <c r="N388" s="606">
        <v>68.400000000000006</v>
      </c>
      <c r="O388" s="489">
        <v>102.9</v>
      </c>
      <c r="P388" s="474">
        <v>35.1</v>
      </c>
      <c r="Q388" s="478">
        <v>257</v>
      </c>
      <c r="R388" s="749">
        <v>0.24</v>
      </c>
      <c r="S388" s="15"/>
      <c r="T388" s="226"/>
      <c r="U388" s="80"/>
      <c r="V388" s="3" t="s">
        <v>185</v>
      </c>
      <c r="W388" s="893" t="s">
        <v>13</v>
      </c>
      <c r="X388" s="11"/>
      <c r="Y388" s="223">
        <v>36.4</v>
      </c>
    </row>
    <row r="389" spans="1:25" x14ac:dyDescent="0.2">
      <c r="A389" s="1104"/>
      <c r="B389" s="389">
        <v>45724</v>
      </c>
      <c r="C389" s="432" t="str">
        <f t="shared" si="52"/>
        <v>(土)</v>
      </c>
      <c r="D389" s="473" t="s">
        <v>410</v>
      </c>
      <c r="E389" s="474"/>
      <c r="F389" s="475">
        <v>4.4000000000000004</v>
      </c>
      <c r="G389" s="11">
        <v>10.8</v>
      </c>
      <c r="H389" s="223">
        <v>10.1</v>
      </c>
      <c r="I389" s="12">
        <v>8</v>
      </c>
      <c r="J389" s="225">
        <v>6.4</v>
      </c>
      <c r="K389" s="11">
        <v>8.0500000000000007</v>
      </c>
      <c r="L389" s="367">
        <v>7.98</v>
      </c>
      <c r="M389" s="748">
        <v>35.700000000000003</v>
      </c>
      <c r="N389" s="606"/>
      <c r="O389" s="489"/>
      <c r="P389" s="474"/>
      <c r="Q389" s="478"/>
      <c r="R389" s="749"/>
      <c r="S389" s="15"/>
      <c r="T389" s="226"/>
      <c r="U389" s="80"/>
      <c r="V389" s="3" t="s">
        <v>186</v>
      </c>
      <c r="W389" s="893" t="s">
        <v>313</v>
      </c>
      <c r="X389" s="114"/>
      <c r="Y389" s="224">
        <v>71.099999999999994</v>
      </c>
    </row>
    <row r="390" spans="1:25" x14ac:dyDescent="0.2">
      <c r="A390" s="1104"/>
      <c r="B390" s="389">
        <v>45725</v>
      </c>
      <c r="C390" s="432" t="str">
        <f t="shared" si="52"/>
        <v>(日)</v>
      </c>
      <c r="D390" s="473" t="s">
        <v>408</v>
      </c>
      <c r="E390" s="474"/>
      <c r="F390" s="475">
        <v>6.6</v>
      </c>
      <c r="G390" s="11">
        <v>11.1</v>
      </c>
      <c r="H390" s="223">
        <v>10</v>
      </c>
      <c r="I390" s="12">
        <v>7.76</v>
      </c>
      <c r="J390" s="225">
        <v>6.3</v>
      </c>
      <c r="K390" s="11">
        <v>8.02</v>
      </c>
      <c r="L390" s="367">
        <v>7.96</v>
      </c>
      <c r="M390" s="748">
        <v>35.299999999999997</v>
      </c>
      <c r="N390" s="606"/>
      <c r="O390" s="489"/>
      <c r="P390" s="474"/>
      <c r="Q390" s="478"/>
      <c r="R390" s="749"/>
      <c r="S390" s="15"/>
      <c r="T390" s="226"/>
      <c r="U390" s="80"/>
      <c r="V390" s="3" t="s">
        <v>187</v>
      </c>
      <c r="W390" s="893" t="s">
        <v>313</v>
      </c>
      <c r="X390" s="114"/>
      <c r="Y390" s="224">
        <v>103.3</v>
      </c>
    </row>
    <row r="391" spans="1:25" x14ac:dyDescent="0.2">
      <c r="A391" s="1104"/>
      <c r="B391" s="389">
        <v>45726</v>
      </c>
      <c r="C391" s="432" t="str">
        <f t="shared" si="52"/>
        <v>(月)</v>
      </c>
      <c r="D391" s="473" t="s">
        <v>408</v>
      </c>
      <c r="E391" s="474"/>
      <c r="F391" s="475">
        <v>9.1999999999999993</v>
      </c>
      <c r="G391" s="11">
        <v>11.1</v>
      </c>
      <c r="H391" s="223">
        <v>10.199999999999999</v>
      </c>
      <c r="I391" s="12">
        <v>8.0640000000000001</v>
      </c>
      <c r="J391" s="225">
        <v>6.7</v>
      </c>
      <c r="K391" s="11">
        <v>8.06</v>
      </c>
      <c r="L391" s="367">
        <v>8.01</v>
      </c>
      <c r="M391" s="748">
        <v>35.9</v>
      </c>
      <c r="N391" s="606">
        <v>69.5</v>
      </c>
      <c r="O391" s="489">
        <v>102.1</v>
      </c>
      <c r="P391" s="474">
        <v>33.4</v>
      </c>
      <c r="Q391" s="478">
        <v>278</v>
      </c>
      <c r="R391" s="749">
        <v>0.23</v>
      </c>
      <c r="S391" s="15"/>
      <c r="T391" s="226"/>
      <c r="U391" s="80"/>
      <c r="V391" s="3" t="s">
        <v>188</v>
      </c>
      <c r="W391" s="893" t="s">
        <v>313</v>
      </c>
      <c r="X391" s="114"/>
      <c r="Y391" s="224">
        <v>63.2</v>
      </c>
    </row>
    <row r="392" spans="1:25" x14ac:dyDescent="0.2">
      <c r="A392" s="1104"/>
      <c r="B392" s="389">
        <v>45727</v>
      </c>
      <c r="C392" s="432" t="str">
        <f t="shared" si="52"/>
        <v>(火)</v>
      </c>
      <c r="D392" s="473" t="s">
        <v>410</v>
      </c>
      <c r="E392" s="474"/>
      <c r="F392" s="475">
        <v>12.9</v>
      </c>
      <c r="G392" s="11">
        <v>11.2</v>
      </c>
      <c r="H392" s="223">
        <v>10.199999999999999</v>
      </c>
      <c r="I392" s="12">
        <v>7.1</v>
      </c>
      <c r="J392" s="225">
        <v>5.9</v>
      </c>
      <c r="K392" s="11">
        <v>7.88</v>
      </c>
      <c r="L392" s="367">
        <v>7.81</v>
      </c>
      <c r="M392" s="748">
        <v>35.5</v>
      </c>
      <c r="N392" s="606">
        <v>67.5</v>
      </c>
      <c r="O392" s="489">
        <v>102.9</v>
      </c>
      <c r="P392" s="474">
        <v>34.9</v>
      </c>
      <c r="Q392" s="478">
        <v>252</v>
      </c>
      <c r="R392" s="749">
        <v>0.21</v>
      </c>
      <c r="S392" s="15"/>
      <c r="T392" s="226"/>
      <c r="U392" s="80"/>
      <c r="V392" s="3" t="s">
        <v>189</v>
      </c>
      <c r="W392" s="893" t="s">
        <v>313</v>
      </c>
      <c r="X392" s="114"/>
      <c r="Y392" s="224">
        <v>40.1</v>
      </c>
    </row>
    <row r="393" spans="1:25" x14ac:dyDescent="0.2">
      <c r="A393" s="1104"/>
      <c r="B393" s="389">
        <v>45728</v>
      </c>
      <c r="C393" s="432" t="str">
        <f t="shared" si="52"/>
        <v>(水)</v>
      </c>
      <c r="D393" s="473" t="s">
        <v>410</v>
      </c>
      <c r="E393" s="474"/>
      <c r="F393" s="475">
        <v>12.8</v>
      </c>
      <c r="G393" s="11">
        <v>11.2</v>
      </c>
      <c r="H393" s="223">
        <v>10.5</v>
      </c>
      <c r="I393" s="12">
        <v>6.1</v>
      </c>
      <c r="J393" s="225">
        <v>5.0999999999999996</v>
      </c>
      <c r="K393" s="11">
        <v>7.87</v>
      </c>
      <c r="L393" s="367">
        <v>7.77</v>
      </c>
      <c r="M393" s="748">
        <v>36</v>
      </c>
      <c r="N393" s="606">
        <v>67.5</v>
      </c>
      <c r="O393" s="489">
        <v>106.1</v>
      </c>
      <c r="P393" s="474">
        <v>33.6</v>
      </c>
      <c r="Q393" s="478">
        <v>260</v>
      </c>
      <c r="R393" s="749">
        <v>0.16</v>
      </c>
      <c r="S393" s="15"/>
      <c r="T393" s="226"/>
      <c r="U393" s="80"/>
      <c r="V393" s="3" t="s">
        <v>190</v>
      </c>
      <c r="W393" s="893" t="s">
        <v>313</v>
      </c>
      <c r="X393" s="12"/>
      <c r="Y393" s="225">
        <v>36.299999999999997</v>
      </c>
    </row>
    <row r="394" spans="1:25" x14ac:dyDescent="0.2">
      <c r="A394" s="1104"/>
      <c r="B394" s="389">
        <v>45729</v>
      </c>
      <c r="C394" s="432" t="str">
        <f t="shared" si="52"/>
        <v>(木)</v>
      </c>
      <c r="D394" s="473" t="s">
        <v>408</v>
      </c>
      <c r="E394" s="474"/>
      <c r="F394" s="475">
        <v>15.1</v>
      </c>
      <c r="G394" s="11">
        <v>11.6</v>
      </c>
      <c r="H394" s="223">
        <v>10.7</v>
      </c>
      <c r="I394" s="12">
        <v>5.2</v>
      </c>
      <c r="J394" s="225">
        <v>4.8</v>
      </c>
      <c r="K394" s="11">
        <v>7.93</v>
      </c>
      <c r="L394" s="367">
        <v>7.83</v>
      </c>
      <c r="M394" s="748">
        <v>36.1</v>
      </c>
      <c r="N394" s="606">
        <v>69.7</v>
      </c>
      <c r="O394" s="489">
        <v>106.9</v>
      </c>
      <c r="P394" s="474">
        <v>31.9</v>
      </c>
      <c r="Q394" s="478">
        <v>294</v>
      </c>
      <c r="R394" s="749">
        <v>0.15</v>
      </c>
      <c r="S394" s="15"/>
      <c r="T394" s="226"/>
      <c r="U394" s="80"/>
      <c r="V394" s="3" t="s">
        <v>191</v>
      </c>
      <c r="W394" s="893" t="s">
        <v>313</v>
      </c>
      <c r="X394" s="15"/>
      <c r="Y394" s="226">
        <v>200</v>
      </c>
    </row>
    <row r="395" spans="1:25" x14ac:dyDescent="0.2">
      <c r="A395" s="1104"/>
      <c r="B395" s="389">
        <v>45730</v>
      </c>
      <c r="C395" s="432" t="str">
        <f t="shared" si="52"/>
        <v>(金)</v>
      </c>
      <c r="D395" s="473" t="s">
        <v>408</v>
      </c>
      <c r="E395" s="474"/>
      <c r="F395" s="475">
        <v>12.2</v>
      </c>
      <c r="G395" s="11">
        <v>11.3</v>
      </c>
      <c r="H395" s="223">
        <v>9.8000000000000007</v>
      </c>
      <c r="I395" s="12">
        <v>4.4000000000000004</v>
      </c>
      <c r="J395" s="225">
        <v>4</v>
      </c>
      <c r="K395" s="11">
        <v>8.01</v>
      </c>
      <c r="L395" s="367">
        <v>7.91</v>
      </c>
      <c r="M395" s="748">
        <v>35.700000000000003</v>
      </c>
      <c r="N395" s="606">
        <v>71.7</v>
      </c>
      <c r="O395" s="489">
        <v>104.1</v>
      </c>
      <c r="P395" s="474">
        <v>33.4</v>
      </c>
      <c r="Q395" s="478">
        <v>207</v>
      </c>
      <c r="R395" s="749">
        <v>0.14000000000000001</v>
      </c>
      <c r="S395" s="15"/>
      <c r="T395" s="226">
        <v>30</v>
      </c>
      <c r="U395" s="80"/>
      <c r="V395" s="3" t="s">
        <v>192</v>
      </c>
      <c r="W395" s="893" t="s">
        <v>313</v>
      </c>
      <c r="X395" s="13"/>
      <c r="Y395" s="227">
        <v>0.18</v>
      </c>
    </row>
    <row r="396" spans="1:25" x14ac:dyDescent="0.2">
      <c r="A396" s="1104"/>
      <c r="B396" s="389">
        <v>45731</v>
      </c>
      <c r="C396" s="432" t="str">
        <f t="shared" si="52"/>
        <v>(土)</v>
      </c>
      <c r="D396" s="473" t="s">
        <v>408</v>
      </c>
      <c r="E396" s="474"/>
      <c r="F396" s="475">
        <v>9.8000000000000007</v>
      </c>
      <c r="G396" s="11">
        <v>11.3</v>
      </c>
      <c r="H396" s="223">
        <v>10.6</v>
      </c>
      <c r="I396" s="12">
        <v>4.0999999999999996</v>
      </c>
      <c r="J396" s="225">
        <v>3.5</v>
      </c>
      <c r="K396" s="11">
        <v>8.0399999999999991</v>
      </c>
      <c r="L396" s="367">
        <v>7.57</v>
      </c>
      <c r="M396" s="748">
        <v>36.1</v>
      </c>
      <c r="N396" s="606"/>
      <c r="O396" s="489"/>
      <c r="P396" s="474"/>
      <c r="Q396" s="478"/>
      <c r="R396" s="749"/>
      <c r="S396" s="15"/>
      <c r="T396" s="226">
        <v>215</v>
      </c>
      <c r="U396" s="80"/>
      <c r="V396" s="3" t="s">
        <v>14</v>
      </c>
      <c r="W396" s="893" t="s">
        <v>313</v>
      </c>
      <c r="X396" s="11"/>
      <c r="Y396" s="228">
        <v>4</v>
      </c>
    </row>
    <row r="397" spans="1:25" x14ac:dyDescent="0.2">
      <c r="A397" s="1104"/>
      <c r="B397" s="389">
        <v>45732</v>
      </c>
      <c r="C397" s="432" t="str">
        <f t="shared" si="52"/>
        <v>(日)</v>
      </c>
      <c r="D397" s="473" t="s">
        <v>407</v>
      </c>
      <c r="E397" s="474"/>
      <c r="F397" s="475">
        <v>5.6</v>
      </c>
      <c r="G397" s="11">
        <v>10.8</v>
      </c>
      <c r="H397" s="223">
        <v>10.6</v>
      </c>
      <c r="I397" s="12">
        <v>3.7250000000000001</v>
      </c>
      <c r="J397" s="225">
        <v>3.375</v>
      </c>
      <c r="K397" s="11">
        <v>7.93</v>
      </c>
      <c r="L397" s="367">
        <v>7.86</v>
      </c>
      <c r="M397" s="748">
        <v>35.9</v>
      </c>
      <c r="N397" s="606"/>
      <c r="O397" s="489"/>
      <c r="P397" s="474"/>
      <c r="Q397" s="478"/>
      <c r="R397" s="749"/>
      <c r="S397" s="15"/>
      <c r="T397" s="226"/>
      <c r="U397" s="80"/>
      <c r="V397" s="3" t="s">
        <v>15</v>
      </c>
      <c r="W397" s="893" t="s">
        <v>313</v>
      </c>
      <c r="X397" s="11"/>
      <c r="Y397" s="228">
        <v>2.2000000000000002</v>
      </c>
    </row>
    <row r="398" spans="1:25" x14ac:dyDescent="0.2">
      <c r="A398" s="1104"/>
      <c r="B398" s="389">
        <v>45733</v>
      </c>
      <c r="C398" s="432" t="str">
        <f t="shared" si="52"/>
        <v>(月)</v>
      </c>
      <c r="D398" s="473" t="s">
        <v>408</v>
      </c>
      <c r="E398" s="474"/>
      <c r="F398" s="475">
        <v>12.8</v>
      </c>
      <c r="G398" s="11">
        <v>11.5</v>
      </c>
      <c r="H398" s="223">
        <v>10.9</v>
      </c>
      <c r="I398" s="12">
        <v>3.6</v>
      </c>
      <c r="J398" s="225">
        <v>3.2</v>
      </c>
      <c r="K398" s="11">
        <v>7.75</v>
      </c>
      <c r="L398" s="367">
        <v>7.69</v>
      </c>
      <c r="M398" s="748">
        <v>35.700000000000003</v>
      </c>
      <c r="N398" s="606">
        <v>70.7</v>
      </c>
      <c r="O398" s="489">
        <v>102.3</v>
      </c>
      <c r="P398" s="474">
        <v>33.1</v>
      </c>
      <c r="Q398" s="478">
        <v>241</v>
      </c>
      <c r="R398" s="749">
        <v>0.12</v>
      </c>
      <c r="S398" s="15">
        <v>47</v>
      </c>
      <c r="T398" s="226">
        <v>312</v>
      </c>
      <c r="U398" s="80"/>
      <c r="V398" s="3" t="s">
        <v>193</v>
      </c>
      <c r="W398" s="893" t="s">
        <v>313</v>
      </c>
      <c r="X398" s="11"/>
      <c r="Y398" s="228">
        <v>11</v>
      </c>
    </row>
    <row r="399" spans="1:25" x14ac:dyDescent="0.2">
      <c r="A399" s="1104"/>
      <c r="B399" s="389">
        <v>45734</v>
      </c>
      <c r="C399" s="432" t="str">
        <f t="shared" si="52"/>
        <v>(火)</v>
      </c>
      <c r="D399" s="473" t="s">
        <v>408</v>
      </c>
      <c r="E399" s="474"/>
      <c r="F399" s="475">
        <v>8.5</v>
      </c>
      <c r="G399" s="11">
        <v>11.6</v>
      </c>
      <c r="H399" s="223">
        <v>10.8</v>
      </c>
      <c r="I399" s="12">
        <v>3.2</v>
      </c>
      <c r="J399" s="225">
        <v>2.7</v>
      </c>
      <c r="K399" s="11">
        <v>7.77</v>
      </c>
      <c r="L399" s="367">
        <v>7.71</v>
      </c>
      <c r="M399" s="748">
        <v>35.9</v>
      </c>
      <c r="N399" s="606">
        <v>70.5</v>
      </c>
      <c r="O399" s="489">
        <v>120.7</v>
      </c>
      <c r="P399" s="474">
        <v>33.200000000000003</v>
      </c>
      <c r="Q399" s="478">
        <v>234</v>
      </c>
      <c r="R399" s="749">
        <v>0.1</v>
      </c>
      <c r="S399" s="15"/>
      <c r="T399" s="226"/>
      <c r="U399" s="80"/>
      <c r="V399" s="3" t="s">
        <v>194</v>
      </c>
      <c r="W399" s="893" t="s">
        <v>313</v>
      </c>
      <c r="X399" s="13"/>
      <c r="Y399" s="229">
        <v>2.1999999999999999E-2</v>
      </c>
    </row>
    <row r="400" spans="1:25" x14ac:dyDescent="0.2">
      <c r="A400" s="1104"/>
      <c r="B400" s="389">
        <v>45735</v>
      </c>
      <c r="C400" s="432" t="str">
        <f t="shared" si="52"/>
        <v>(水)</v>
      </c>
      <c r="D400" s="473" t="s">
        <v>407</v>
      </c>
      <c r="E400" s="474"/>
      <c r="F400" s="475">
        <v>4.4000000000000004</v>
      </c>
      <c r="G400" s="11">
        <v>11.8</v>
      </c>
      <c r="H400" s="223">
        <v>11</v>
      </c>
      <c r="I400" s="12">
        <v>3.5</v>
      </c>
      <c r="J400" s="225">
        <v>2.9</v>
      </c>
      <c r="K400" s="11">
        <v>7.7</v>
      </c>
      <c r="L400" s="367">
        <v>7.64</v>
      </c>
      <c r="M400" s="748">
        <v>35.700000000000003</v>
      </c>
      <c r="N400" s="606">
        <v>70.599999999999994</v>
      </c>
      <c r="O400" s="489">
        <v>100.1</v>
      </c>
      <c r="P400" s="474">
        <v>31.2</v>
      </c>
      <c r="Q400" s="478">
        <v>234</v>
      </c>
      <c r="R400" s="749">
        <v>0.14000000000000001</v>
      </c>
      <c r="S400" s="15"/>
      <c r="T400" s="226"/>
      <c r="U400" s="80"/>
      <c r="V400" s="3" t="s">
        <v>281</v>
      </c>
      <c r="W400" s="893" t="s">
        <v>313</v>
      </c>
      <c r="X400" s="13"/>
      <c r="Y400" s="229">
        <v>2.78</v>
      </c>
    </row>
    <row r="401" spans="1:25" x14ac:dyDescent="0.2">
      <c r="A401" s="1104"/>
      <c r="B401" s="389">
        <v>45736</v>
      </c>
      <c r="C401" s="432" t="str">
        <f t="shared" si="52"/>
        <v>(木)</v>
      </c>
      <c r="D401" s="473" t="s">
        <v>408</v>
      </c>
      <c r="E401" s="474"/>
      <c r="F401" s="475">
        <v>8.6</v>
      </c>
      <c r="G401" s="11">
        <v>11.4</v>
      </c>
      <c r="H401" s="223">
        <v>10.6</v>
      </c>
      <c r="I401" s="12">
        <v>2.9</v>
      </c>
      <c r="J401" s="225">
        <v>2.4</v>
      </c>
      <c r="K401" s="11">
        <v>7.68</v>
      </c>
      <c r="L401" s="367">
        <v>7.61</v>
      </c>
      <c r="M401" s="748">
        <v>35.5</v>
      </c>
      <c r="N401" s="606"/>
      <c r="O401" s="489"/>
      <c r="P401" s="474"/>
      <c r="Q401" s="478"/>
      <c r="R401" s="749"/>
      <c r="S401" s="15"/>
      <c r="T401" s="226"/>
      <c r="U401" s="80"/>
      <c r="V401" s="3" t="s">
        <v>195</v>
      </c>
      <c r="W401" s="893" t="s">
        <v>313</v>
      </c>
      <c r="X401" s="13"/>
      <c r="Y401" s="229">
        <v>3.49</v>
      </c>
    </row>
    <row r="402" spans="1:25" x14ac:dyDescent="0.2">
      <c r="A402" s="1104"/>
      <c r="B402" s="389">
        <v>45737</v>
      </c>
      <c r="C402" s="432" t="str">
        <f t="shared" si="52"/>
        <v>(金)</v>
      </c>
      <c r="D402" s="473" t="s">
        <v>408</v>
      </c>
      <c r="E402" s="474"/>
      <c r="F402" s="475">
        <v>11</v>
      </c>
      <c r="G402" s="11">
        <v>12</v>
      </c>
      <c r="H402" s="223">
        <v>11.1</v>
      </c>
      <c r="I402" s="12">
        <v>3.1</v>
      </c>
      <c r="J402" s="225">
        <v>2.6</v>
      </c>
      <c r="K402" s="11">
        <v>7.61</v>
      </c>
      <c r="L402" s="367">
        <v>7.6</v>
      </c>
      <c r="M402" s="748">
        <v>35.6</v>
      </c>
      <c r="N402" s="606">
        <v>69.2</v>
      </c>
      <c r="O402" s="489">
        <v>103.9</v>
      </c>
      <c r="P402" s="474">
        <v>30.4</v>
      </c>
      <c r="Q402" s="478">
        <v>218</v>
      </c>
      <c r="R402" s="749">
        <v>0.12</v>
      </c>
      <c r="S402" s="15"/>
      <c r="T402" s="226"/>
      <c r="U402" s="80"/>
      <c r="V402" s="3" t="s">
        <v>196</v>
      </c>
      <c r="W402" s="893" t="s">
        <v>313</v>
      </c>
      <c r="X402" s="13"/>
      <c r="Y402" s="229">
        <v>0.22</v>
      </c>
    </row>
    <row r="403" spans="1:25" x14ac:dyDescent="0.2">
      <c r="A403" s="1104"/>
      <c r="B403" s="389">
        <v>45738</v>
      </c>
      <c r="C403" s="432" t="str">
        <f t="shared" si="52"/>
        <v>(土)</v>
      </c>
      <c r="D403" s="473" t="s">
        <v>408</v>
      </c>
      <c r="E403" s="474"/>
      <c r="F403" s="475">
        <v>18</v>
      </c>
      <c r="G403" s="11">
        <v>11.8</v>
      </c>
      <c r="H403" s="223">
        <v>11.3</v>
      </c>
      <c r="I403" s="12">
        <v>2.7</v>
      </c>
      <c r="J403" s="225">
        <v>2.1</v>
      </c>
      <c r="K403" s="11">
        <v>7.58</v>
      </c>
      <c r="L403" s="367">
        <v>7.52</v>
      </c>
      <c r="M403" s="748">
        <v>35.200000000000003</v>
      </c>
      <c r="N403" s="606"/>
      <c r="O403" s="489"/>
      <c r="P403" s="474"/>
      <c r="Q403" s="478"/>
      <c r="R403" s="749"/>
      <c r="S403" s="15"/>
      <c r="T403" s="226"/>
      <c r="U403" s="80"/>
      <c r="V403" s="3" t="s">
        <v>197</v>
      </c>
      <c r="W403" s="893" t="s">
        <v>313</v>
      </c>
      <c r="X403" s="11"/>
      <c r="Y403" s="228">
        <v>26.8</v>
      </c>
    </row>
    <row r="404" spans="1:25" x14ac:dyDescent="0.2">
      <c r="A404" s="1104"/>
      <c r="B404" s="389">
        <v>45739</v>
      </c>
      <c r="C404" s="432" t="str">
        <f t="shared" si="52"/>
        <v>(日)</v>
      </c>
      <c r="D404" s="473" t="s">
        <v>408</v>
      </c>
      <c r="E404" s="474"/>
      <c r="F404" s="475">
        <v>21.1</v>
      </c>
      <c r="G404" s="11">
        <v>11.8</v>
      </c>
      <c r="H404" s="223">
        <v>11.7</v>
      </c>
      <c r="I404" s="12">
        <v>2.5</v>
      </c>
      <c r="J404" s="225">
        <v>1.9</v>
      </c>
      <c r="K404" s="11">
        <v>7.59</v>
      </c>
      <c r="L404" s="367">
        <v>7.57</v>
      </c>
      <c r="M404" s="748">
        <v>35</v>
      </c>
      <c r="N404" s="606"/>
      <c r="O404" s="489"/>
      <c r="P404" s="474"/>
      <c r="Q404" s="478"/>
      <c r="R404" s="749"/>
      <c r="S404" s="15"/>
      <c r="T404" s="226"/>
      <c r="U404" s="80"/>
      <c r="V404" s="3" t="s">
        <v>17</v>
      </c>
      <c r="W404" s="893" t="s">
        <v>313</v>
      </c>
      <c r="X404" s="11"/>
      <c r="Y404" s="228">
        <v>27.4</v>
      </c>
    </row>
    <row r="405" spans="1:25" x14ac:dyDescent="0.2">
      <c r="A405" s="1104"/>
      <c r="B405" s="389">
        <v>45740</v>
      </c>
      <c r="C405" s="432" t="str">
        <f t="shared" si="52"/>
        <v>(月)</v>
      </c>
      <c r="D405" s="473" t="s">
        <v>410</v>
      </c>
      <c r="E405" s="474"/>
      <c r="F405" s="475">
        <v>13.2</v>
      </c>
      <c r="G405" s="11">
        <v>12.5</v>
      </c>
      <c r="H405" s="223">
        <v>11.8</v>
      </c>
      <c r="I405" s="12">
        <v>2.1</v>
      </c>
      <c r="J405" s="225">
        <v>1.5</v>
      </c>
      <c r="K405" s="11">
        <v>7.61</v>
      </c>
      <c r="L405" s="367">
        <v>7.57</v>
      </c>
      <c r="M405" s="748">
        <v>34.799999999999997</v>
      </c>
      <c r="N405" s="606">
        <v>68.8</v>
      </c>
      <c r="O405" s="489">
        <v>101.5</v>
      </c>
      <c r="P405" s="474">
        <v>30.7</v>
      </c>
      <c r="Q405" s="478">
        <v>216</v>
      </c>
      <c r="R405" s="749">
        <v>0.09</v>
      </c>
      <c r="S405" s="15"/>
      <c r="T405" s="226"/>
      <c r="U405" s="80"/>
      <c r="V405" s="3" t="s">
        <v>198</v>
      </c>
      <c r="W405" s="893" t="s">
        <v>184</v>
      </c>
      <c r="X405" s="11"/>
      <c r="Y405" s="288">
        <v>7</v>
      </c>
    </row>
    <row r="406" spans="1:25" x14ac:dyDescent="0.2">
      <c r="A406" s="1104"/>
      <c r="B406" s="389">
        <v>45741</v>
      </c>
      <c r="C406" s="432" t="str">
        <f t="shared" si="52"/>
        <v>(火)</v>
      </c>
      <c r="D406" s="473" t="s">
        <v>408</v>
      </c>
      <c r="E406" s="474"/>
      <c r="F406" s="475">
        <v>18.2</v>
      </c>
      <c r="G406" s="11">
        <v>12</v>
      </c>
      <c r="H406" s="223">
        <v>11.7</v>
      </c>
      <c r="I406" s="12">
        <v>2.2999999999999998</v>
      </c>
      <c r="J406" s="225">
        <v>1.6</v>
      </c>
      <c r="K406" s="11">
        <v>7.51</v>
      </c>
      <c r="L406" s="367">
        <v>7.5</v>
      </c>
      <c r="M406" s="748">
        <v>34.700000000000003</v>
      </c>
      <c r="N406" s="606">
        <v>69.5</v>
      </c>
      <c r="O406" s="489">
        <v>100.7</v>
      </c>
      <c r="P406" s="474">
        <v>31.4</v>
      </c>
      <c r="Q406" s="478">
        <v>215</v>
      </c>
      <c r="R406" s="749">
        <v>0.09</v>
      </c>
      <c r="S406" s="15"/>
      <c r="T406" s="226"/>
      <c r="U406" s="80"/>
      <c r="V406" s="3" t="s">
        <v>199</v>
      </c>
      <c r="W406" s="893" t="s">
        <v>313</v>
      </c>
      <c r="X406" s="114"/>
      <c r="Y406" s="288">
        <v>5</v>
      </c>
    </row>
    <row r="407" spans="1:25" x14ac:dyDescent="0.2">
      <c r="A407" s="1104"/>
      <c r="B407" s="389">
        <v>45742</v>
      </c>
      <c r="C407" s="432" t="str">
        <f t="shared" si="52"/>
        <v>(水)</v>
      </c>
      <c r="D407" s="473" t="s">
        <v>408</v>
      </c>
      <c r="E407" s="474"/>
      <c r="F407" s="475">
        <v>22.8</v>
      </c>
      <c r="G407" s="11">
        <v>12.8</v>
      </c>
      <c r="H407" s="223">
        <v>12.1</v>
      </c>
      <c r="I407" s="12">
        <v>2.1</v>
      </c>
      <c r="J407" s="225">
        <v>2</v>
      </c>
      <c r="K407" s="11">
        <v>7.54</v>
      </c>
      <c r="L407" s="367">
        <v>7.53</v>
      </c>
      <c r="M407" s="748">
        <v>35.1</v>
      </c>
      <c r="N407" s="606">
        <v>68.8</v>
      </c>
      <c r="O407" s="489">
        <v>100.1</v>
      </c>
      <c r="P407" s="474">
        <v>31.1</v>
      </c>
      <c r="Q407" s="478">
        <v>234</v>
      </c>
      <c r="R407" s="749">
        <v>0.1</v>
      </c>
      <c r="S407" s="15"/>
      <c r="T407" s="226"/>
      <c r="U407" s="80"/>
      <c r="V407" s="3"/>
      <c r="W407" s="893"/>
      <c r="X407" s="290"/>
      <c r="Y407" s="289"/>
    </row>
    <row r="408" spans="1:25" x14ac:dyDescent="0.2">
      <c r="A408" s="1104"/>
      <c r="B408" s="389">
        <v>45743</v>
      </c>
      <c r="C408" s="432" t="str">
        <f t="shared" si="52"/>
        <v>(木)</v>
      </c>
      <c r="D408" s="507" t="s">
        <v>410</v>
      </c>
      <c r="E408" s="508"/>
      <c r="F408" s="509">
        <v>17.5</v>
      </c>
      <c r="G408" s="309">
        <v>12.8</v>
      </c>
      <c r="H408" s="510">
        <v>12</v>
      </c>
      <c r="I408" s="511">
        <v>1.6</v>
      </c>
      <c r="J408" s="512">
        <v>1.2</v>
      </c>
      <c r="K408" s="309">
        <v>7.57</v>
      </c>
      <c r="L408" s="645">
        <v>7.52</v>
      </c>
      <c r="M408" s="752">
        <v>35.1</v>
      </c>
      <c r="N408" s="647">
        <v>70.8</v>
      </c>
      <c r="O408" s="733">
        <v>100.5</v>
      </c>
      <c r="P408" s="508">
        <v>33</v>
      </c>
      <c r="Q408" s="515">
        <v>235</v>
      </c>
      <c r="R408" s="753">
        <v>0.08</v>
      </c>
      <c r="S408" s="801"/>
      <c r="T408" s="802"/>
      <c r="U408" s="80"/>
      <c r="V408" s="3"/>
      <c r="W408" s="893"/>
      <c r="X408" s="290"/>
      <c r="Y408" s="289"/>
    </row>
    <row r="409" spans="1:25" x14ac:dyDescent="0.2">
      <c r="A409" s="1104"/>
      <c r="B409" s="389">
        <v>45744</v>
      </c>
      <c r="C409" s="432" t="str">
        <f t="shared" si="52"/>
        <v>(金)</v>
      </c>
      <c r="D409" s="507" t="s">
        <v>407</v>
      </c>
      <c r="E409" s="508"/>
      <c r="F409" s="509">
        <v>17.5</v>
      </c>
      <c r="G409" s="309">
        <v>11.9</v>
      </c>
      <c r="H409" s="510">
        <v>11</v>
      </c>
      <c r="I409" s="511">
        <v>1.4</v>
      </c>
      <c r="J409" s="512">
        <v>0.9</v>
      </c>
      <c r="K409" s="309">
        <v>7.53</v>
      </c>
      <c r="L409" s="645">
        <v>7.53</v>
      </c>
      <c r="M409" s="752">
        <v>35.200000000000003</v>
      </c>
      <c r="N409" s="647">
        <v>71.099999999999994</v>
      </c>
      <c r="O409" s="733">
        <v>103.5</v>
      </c>
      <c r="P409" s="508">
        <v>31</v>
      </c>
      <c r="Q409" s="515">
        <v>224</v>
      </c>
      <c r="R409" s="753">
        <v>0.08</v>
      </c>
      <c r="S409" s="801"/>
      <c r="T409" s="802"/>
      <c r="U409" s="80"/>
      <c r="V409" s="291"/>
      <c r="W409" s="292"/>
      <c r="X409" s="293"/>
      <c r="Y409" s="292"/>
    </row>
    <row r="410" spans="1:25" x14ac:dyDescent="0.2">
      <c r="A410" s="1104"/>
      <c r="B410" s="389">
        <v>45745</v>
      </c>
      <c r="C410" s="432" t="str">
        <f t="shared" si="52"/>
        <v>(土)</v>
      </c>
      <c r="D410" s="507" t="s">
        <v>407</v>
      </c>
      <c r="E410" s="508"/>
      <c r="F410" s="509">
        <v>8</v>
      </c>
      <c r="G410" s="309">
        <v>12.8</v>
      </c>
      <c r="H410" s="510">
        <v>12.5</v>
      </c>
      <c r="I410" s="511">
        <v>1.5</v>
      </c>
      <c r="J410" s="512">
        <v>0.9</v>
      </c>
      <c r="K410" s="309">
        <v>7.57</v>
      </c>
      <c r="L410" s="645">
        <v>7.53</v>
      </c>
      <c r="M410" s="752">
        <v>35.1</v>
      </c>
      <c r="N410" s="647"/>
      <c r="O410" s="733"/>
      <c r="P410" s="508"/>
      <c r="Q410" s="515"/>
      <c r="R410" s="753"/>
      <c r="S410" s="801"/>
      <c r="T410" s="802"/>
      <c r="U410" s="80"/>
      <c r="V410" s="9" t="s">
        <v>23</v>
      </c>
      <c r="W410" s="1" t="s">
        <v>24</v>
      </c>
      <c r="X410" s="1" t="s">
        <v>24</v>
      </c>
      <c r="Y410" s="333" t="s">
        <v>24</v>
      </c>
    </row>
    <row r="411" spans="1:25" x14ac:dyDescent="0.2">
      <c r="A411" s="1104"/>
      <c r="B411" s="389">
        <v>45746</v>
      </c>
      <c r="C411" s="432" t="str">
        <f t="shared" si="52"/>
        <v>(日)</v>
      </c>
      <c r="D411" s="507" t="s">
        <v>408</v>
      </c>
      <c r="E411" s="508"/>
      <c r="F411" s="509">
        <v>9.3000000000000007</v>
      </c>
      <c r="G411" s="309">
        <v>14.1</v>
      </c>
      <c r="H411" s="510">
        <v>12.8</v>
      </c>
      <c r="I411" s="511">
        <v>1</v>
      </c>
      <c r="J411" s="512">
        <v>0.4</v>
      </c>
      <c r="K411" s="309">
        <v>7.56</v>
      </c>
      <c r="L411" s="645">
        <v>7.63</v>
      </c>
      <c r="M411" s="752">
        <v>35.1</v>
      </c>
      <c r="N411" s="647"/>
      <c r="O411" s="733"/>
      <c r="P411" s="508"/>
      <c r="Q411" s="515"/>
      <c r="R411" s="753"/>
      <c r="S411" s="801"/>
      <c r="T411" s="802"/>
      <c r="U411" s="80"/>
      <c r="V411" s="1129" t="s">
        <v>488</v>
      </c>
      <c r="W411" s="1130"/>
      <c r="X411" s="1130"/>
      <c r="Y411" s="1131"/>
    </row>
    <row r="412" spans="1:25" x14ac:dyDescent="0.2">
      <c r="A412" s="1104"/>
      <c r="B412" s="389">
        <v>45747</v>
      </c>
      <c r="C412" s="432" t="str">
        <f t="shared" si="52"/>
        <v>(月)</v>
      </c>
      <c r="D412" s="544" t="s">
        <v>410</v>
      </c>
      <c r="E412" s="497"/>
      <c r="F412" s="535">
        <v>8.5</v>
      </c>
      <c r="G412" s="366">
        <v>14.6</v>
      </c>
      <c r="H412" s="300">
        <v>13.3</v>
      </c>
      <c r="I412" s="537">
        <v>2.1</v>
      </c>
      <c r="J412" s="536">
        <v>1.2</v>
      </c>
      <c r="K412" s="366">
        <v>7.61</v>
      </c>
      <c r="L412" s="369">
        <v>7.63</v>
      </c>
      <c r="M412" s="788">
        <v>34.9</v>
      </c>
      <c r="N412" s="659">
        <v>70.900000000000006</v>
      </c>
      <c r="O412" s="735">
        <v>102.5</v>
      </c>
      <c r="P412" s="497">
        <v>32.799999999999997</v>
      </c>
      <c r="Q412" s="540">
        <v>231</v>
      </c>
      <c r="R412" s="789">
        <v>0.09</v>
      </c>
      <c r="S412" s="803"/>
      <c r="T412" s="804"/>
      <c r="U412" s="80"/>
      <c r="V412" s="1132"/>
      <c r="W412" s="1130"/>
      <c r="X412" s="1130"/>
      <c r="Y412" s="1131"/>
    </row>
    <row r="413" spans="1:25" x14ac:dyDescent="0.2">
      <c r="A413" s="1104"/>
      <c r="B413" s="1043" t="s">
        <v>239</v>
      </c>
      <c r="C413" s="1043"/>
      <c r="D413" s="479"/>
      <c r="E413" s="464">
        <f>MAX(E382:E412)</f>
        <v>0</v>
      </c>
      <c r="F413" s="480">
        <f t="shared" ref="F413:S413" si="53">IF(COUNT(F382:F412)=0,"",MAX(F382:F412))</f>
        <v>22.8</v>
      </c>
      <c r="G413" s="10">
        <f t="shared" si="53"/>
        <v>14.6</v>
      </c>
      <c r="H413" s="222">
        <f t="shared" si="53"/>
        <v>13.3</v>
      </c>
      <c r="I413" s="466">
        <f t="shared" si="53"/>
        <v>8.6999999999999993</v>
      </c>
      <c r="J413" s="467">
        <f t="shared" si="53"/>
        <v>7.1</v>
      </c>
      <c r="K413" s="10">
        <f t="shared" si="53"/>
        <v>8.19</v>
      </c>
      <c r="L413" s="615">
        <f t="shared" si="53"/>
        <v>8.1199999999999992</v>
      </c>
      <c r="M413" s="744">
        <f t="shared" si="53"/>
        <v>36.799999999999997</v>
      </c>
      <c r="N413" s="598">
        <f t="shared" si="53"/>
        <v>76.8</v>
      </c>
      <c r="O413" s="482">
        <f t="shared" si="53"/>
        <v>120.7</v>
      </c>
      <c r="P413" s="464">
        <f t="shared" si="53"/>
        <v>37.1</v>
      </c>
      <c r="Q413" s="484">
        <f t="shared" si="53"/>
        <v>294</v>
      </c>
      <c r="R413" s="757">
        <f t="shared" si="53"/>
        <v>0.24</v>
      </c>
      <c r="S413" s="777">
        <f t="shared" si="53"/>
        <v>47</v>
      </c>
      <c r="T413" s="778">
        <f t="shared" ref="T413" si="54">IF(COUNT(T382:T412)=0,"",MAX(T382:T412))</f>
        <v>312</v>
      </c>
      <c r="U413" s="83"/>
      <c r="V413" s="1132"/>
      <c r="W413" s="1130"/>
      <c r="X413" s="1130"/>
      <c r="Y413" s="1131"/>
    </row>
    <row r="414" spans="1:25" x14ac:dyDescent="0.2">
      <c r="A414" s="1104"/>
      <c r="B414" s="1044" t="s">
        <v>240</v>
      </c>
      <c r="C414" s="1044"/>
      <c r="D414" s="233"/>
      <c r="E414" s="234"/>
      <c r="F414" s="487">
        <f t="shared" ref="F414:R414" si="55">IF(COUNT(F382:F412)=0,"",MIN(F382:F412))</f>
        <v>3.8</v>
      </c>
      <c r="G414" s="11">
        <f t="shared" si="55"/>
        <v>9.8000000000000007</v>
      </c>
      <c r="H414" s="223">
        <f t="shared" si="55"/>
        <v>9.1</v>
      </c>
      <c r="I414" s="12">
        <f t="shared" si="55"/>
        <v>1</v>
      </c>
      <c r="J414" s="225">
        <f t="shared" si="55"/>
        <v>0.4</v>
      </c>
      <c r="K414" s="11">
        <f t="shared" si="55"/>
        <v>7.51</v>
      </c>
      <c r="L414" s="367">
        <f t="shared" si="55"/>
        <v>7.5</v>
      </c>
      <c r="M414" s="748">
        <f t="shared" si="55"/>
        <v>34.700000000000003</v>
      </c>
      <c r="N414" s="606">
        <f t="shared" si="55"/>
        <v>67.5</v>
      </c>
      <c r="O414" s="489">
        <f t="shared" si="55"/>
        <v>100.1</v>
      </c>
      <c r="P414" s="859">
        <f t="shared" si="55"/>
        <v>30.4</v>
      </c>
      <c r="Q414" s="491">
        <f t="shared" si="55"/>
        <v>190</v>
      </c>
      <c r="R414" s="762">
        <f t="shared" si="55"/>
        <v>0.08</v>
      </c>
      <c r="S414" s="779"/>
      <c r="T414" s="780"/>
      <c r="U414" s="83"/>
      <c r="V414" s="1132"/>
      <c r="W414" s="1130"/>
      <c r="X414" s="1130"/>
      <c r="Y414" s="1131"/>
    </row>
    <row r="415" spans="1:25" x14ac:dyDescent="0.2">
      <c r="A415" s="1104"/>
      <c r="B415" s="1044" t="s">
        <v>241</v>
      </c>
      <c r="C415" s="1044"/>
      <c r="D415" s="416"/>
      <c r="E415" s="235"/>
      <c r="F415" s="494">
        <f t="shared" ref="F415:R415" si="56">IF(COUNT(F382:F412)=0,"",AVERAGE(F382:F412))</f>
        <v>11.316129032258065</v>
      </c>
      <c r="G415" s="309">
        <f t="shared" si="56"/>
        <v>11.56129032258065</v>
      </c>
      <c r="H415" s="510">
        <f t="shared" si="56"/>
        <v>10.812903225806453</v>
      </c>
      <c r="I415" s="511">
        <f t="shared" si="56"/>
        <v>4.3608064516129028</v>
      </c>
      <c r="J415" s="512">
        <f t="shared" si="56"/>
        <v>3.6125483870967749</v>
      </c>
      <c r="K415" s="309">
        <f t="shared" si="56"/>
        <v>7.8070967741935497</v>
      </c>
      <c r="L415" s="645">
        <f t="shared" si="56"/>
        <v>7.7509677419354839</v>
      </c>
      <c r="M415" s="752">
        <f t="shared" si="56"/>
        <v>35.648387096774201</v>
      </c>
      <c r="N415" s="647">
        <f t="shared" si="56"/>
        <v>70.75</v>
      </c>
      <c r="O415" s="733">
        <f t="shared" si="56"/>
        <v>104.46999999999998</v>
      </c>
      <c r="P415" s="859">
        <f t="shared" si="56"/>
        <v>33.024999999999991</v>
      </c>
      <c r="Q415" s="521">
        <f t="shared" si="56"/>
        <v>234.15</v>
      </c>
      <c r="R415" s="785">
        <f t="shared" si="56"/>
        <v>0.14099999999999999</v>
      </c>
      <c r="S415" s="792"/>
      <c r="T415" s="793"/>
      <c r="U415" s="83"/>
      <c r="V415" s="1132"/>
      <c r="W415" s="1130"/>
      <c r="X415" s="1130"/>
      <c r="Y415" s="1131"/>
    </row>
    <row r="416" spans="1:25" x14ac:dyDescent="0.2">
      <c r="A416" s="1105"/>
      <c r="B416" s="1045" t="s">
        <v>242</v>
      </c>
      <c r="C416" s="1045"/>
      <c r="D416" s="394"/>
      <c r="E416" s="497">
        <f>SUM(E382:E412)</f>
        <v>0</v>
      </c>
      <c r="F416" s="236"/>
      <c r="G416" s="236"/>
      <c r="H416" s="388"/>
      <c r="I416" s="236"/>
      <c r="J416" s="388"/>
      <c r="K416" s="499"/>
      <c r="L416" s="500"/>
      <c r="M416" s="781"/>
      <c r="N416" s="633"/>
      <c r="O416" s="504"/>
      <c r="P416" s="860"/>
      <c r="Q416" s="238"/>
      <c r="R416" s="782"/>
      <c r="S416" s="786">
        <f>SUM(S382:S412)</f>
        <v>47</v>
      </c>
      <c r="T416" s="787">
        <f>SUM(T382:T412)</f>
        <v>557</v>
      </c>
      <c r="U416" s="83"/>
      <c r="V416" s="1133"/>
      <c r="W416" s="1134"/>
      <c r="X416" s="1134"/>
      <c r="Y416" s="1135"/>
    </row>
    <row r="417" spans="1:22" x14ac:dyDescent="0.2">
      <c r="A417" s="1111" t="s">
        <v>247</v>
      </c>
      <c r="B417" s="1037" t="s">
        <v>239</v>
      </c>
      <c r="C417" s="1038"/>
      <c r="D417" s="479"/>
      <c r="E417" s="464">
        <f t="shared" ref="E417:T417" si="57">MAX(E$4:E$33,E$38:E$68,E$73:E$102,E$107:E$137,E$142:E$172,E$177:E$206,E$211:E$241,E$246:E$275,E$280:E$310,E$315:E$345,E$350:E$377,E$382:E$412)</f>
        <v>0</v>
      </c>
      <c r="F417" s="464">
        <f t="shared" si="57"/>
        <v>35.6</v>
      </c>
      <c r="G417" s="875">
        <f t="shared" si="57"/>
        <v>30.8</v>
      </c>
      <c r="H417" s="876">
        <f t="shared" si="57"/>
        <v>29.4</v>
      </c>
      <c r="I417" s="877">
        <f t="shared" si="57"/>
        <v>8.6999999999999993</v>
      </c>
      <c r="J417" s="878">
        <f t="shared" si="57"/>
        <v>7.1</v>
      </c>
      <c r="K417" s="875">
        <f t="shared" si="57"/>
        <v>8.19</v>
      </c>
      <c r="L417" s="876">
        <f t="shared" si="57"/>
        <v>8.1199999999999992</v>
      </c>
      <c r="M417" s="464">
        <f t="shared" si="57"/>
        <v>37</v>
      </c>
      <c r="N417" s="482">
        <f t="shared" si="57"/>
        <v>76.8</v>
      </c>
      <c r="O417" s="482">
        <f t="shared" si="57"/>
        <v>120.7</v>
      </c>
      <c r="P417" s="464">
        <f t="shared" si="57"/>
        <v>43.5</v>
      </c>
      <c r="Q417" s="482">
        <f t="shared" si="57"/>
        <v>294</v>
      </c>
      <c r="R417" s="745">
        <f t="shared" si="57"/>
        <v>0.46</v>
      </c>
      <c r="S417" s="882">
        <f t="shared" si="57"/>
        <v>670</v>
      </c>
      <c r="T417" s="882">
        <f t="shared" si="57"/>
        <v>556</v>
      </c>
    </row>
    <row r="418" spans="1:22" s="1" customFormat="1" ht="13.5" customHeight="1" x14ac:dyDescent="0.2">
      <c r="A418" s="1112"/>
      <c r="B418" s="1039" t="s">
        <v>240</v>
      </c>
      <c r="C418" s="1040"/>
      <c r="D418" s="233"/>
      <c r="E418" s="234"/>
      <c r="F418" s="197">
        <f t="shared" ref="F418:R418" si="58">MIN(F$4:F$33,F$38:F$68,F$73:F$102,F$107:F$137,F$142:F$172,F$177:F$206,F$211:F$241,F$246:F$275,F$280:F$310,F$315:F$345,F$350:F$377,F$382:F$412)</f>
        <v>2.6</v>
      </c>
      <c r="G418" s="851">
        <f t="shared" si="58"/>
        <v>8.6</v>
      </c>
      <c r="H418" s="850">
        <f t="shared" si="58"/>
        <v>8.8000000000000007</v>
      </c>
      <c r="I418" s="853">
        <f t="shared" si="58"/>
        <v>0.3</v>
      </c>
      <c r="J418" s="852">
        <f t="shared" si="58"/>
        <v>0.2</v>
      </c>
      <c r="K418" s="851">
        <f t="shared" si="58"/>
        <v>7.39</v>
      </c>
      <c r="L418" s="850">
        <f t="shared" si="58"/>
        <v>7.34</v>
      </c>
      <c r="M418" s="197">
        <f t="shared" si="58"/>
        <v>25.8</v>
      </c>
      <c r="N418" s="415">
        <f t="shared" si="58"/>
        <v>55.2</v>
      </c>
      <c r="O418" s="415">
        <f t="shared" si="58"/>
        <v>75.2</v>
      </c>
      <c r="P418" s="197">
        <f t="shared" si="58"/>
        <v>22.5</v>
      </c>
      <c r="Q418" s="415">
        <f t="shared" si="58"/>
        <v>135</v>
      </c>
      <c r="R418" s="799">
        <f t="shared" si="58"/>
        <v>0.06</v>
      </c>
      <c r="S418" s="834"/>
      <c r="T418" s="834"/>
      <c r="U418" s="80"/>
      <c r="V418" s="111"/>
    </row>
    <row r="419" spans="1:22" s="1" customFormat="1" ht="13.5" customHeight="1" x14ac:dyDescent="0.2">
      <c r="A419" s="1112"/>
      <c r="B419" s="1039" t="s">
        <v>241</v>
      </c>
      <c r="C419" s="1040"/>
      <c r="D419" s="416"/>
      <c r="E419" s="235"/>
      <c r="F419" s="197">
        <f t="shared" ref="F419:R419" si="59">AVERAGE(F$4:F$33,F$38:F$68,F$73:F$102,F$107:F$137,F$142:F$172,F$177:F$206,F$211:F$241,F$246:F$275,F$280:F$310,F$315:F$345,F$350:F$377,F$382:F$412)</f>
        <v>18.258082191780826</v>
      </c>
      <c r="G419" s="851">
        <f t="shared" si="59"/>
        <v>19.573972602739762</v>
      </c>
      <c r="H419" s="850">
        <f t="shared" si="59"/>
        <v>18.707397260274011</v>
      </c>
      <c r="I419" s="853">
        <f t="shared" si="59"/>
        <v>1.9948191780821933</v>
      </c>
      <c r="J419" s="852">
        <f t="shared" si="59"/>
        <v>1.6586931506849325</v>
      </c>
      <c r="K419" s="851">
        <f t="shared" si="59"/>
        <v>7.6627671232876837</v>
      </c>
      <c r="L419" s="850">
        <f t="shared" si="59"/>
        <v>7.6498082191780901</v>
      </c>
      <c r="M419" s="197">
        <f t="shared" si="59"/>
        <v>31.51863013698631</v>
      </c>
      <c r="N419" s="415">
        <f t="shared" si="59"/>
        <v>65.814049586776918</v>
      </c>
      <c r="O419" s="415">
        <f t="shared" si="59"/>
        <v>91.581481481481362</v>
      </c>
      <c r="P419" s="197">
        <f t="shared" si="59"/>
        <v>29.927983539094662</v>
      </c>
      <c r="Q419" s="415">
        <f t="shared" si="59"/>
        <v>199.02057613168725</v>
      </c>
      <c r="R419" s="799">
        <f t="shared" si="59"/>
        <v>0.19748971193415629</v>
      </c>
      <c r="S419" s="835"/>
      <c r="T419" s="835"/>
      <c r="U419" s="80"/>
      <c r="V419" s="111"/>
    </row>
    <row r="420" spans="1:22" s="1" customFormat="1" ht="13.5" customHeight="1" x14ac:dyDescent="0.2">
      <c r="A420" s="1113"/>
      <c r="B420" s="1039" t="s">
        <v>242</v>
      </c>
      <c r="C420" s="1040"/>
      <c r="D420" s="418"/>
      <c r="E420" s="197">
        <f>SUM(E$4:E$33,E$38:E$68,E$73:E$102,E$107:E$137,E$142:E$172,E$177:E$206,E$211:E$241,E$246:E$275,E$280:E$310,E$315:E$345,E$350:E$377,E$382:E$412)</f>
        <v>0</v>
      </c>
      <c r="F420" s="236"/>
      <c r="G420" s="236"/>
      <c r="H420" s="388"/>
      <c r="I420" s="236"/>
      <c r="J420" s="388"/>
      <c r="K420" s="237"/>
      <c r="L420" s="419"/>
      <c r="M420" s="236"/>
      <c r="N420" s="504"/>
      <c r="O420" s="388"/>
      <c r="P420" s="861"/>
      <c r="Q420" s="846"/>
      <c r="R420" s="782"/>
      <c r="S420" s="833">
        <f>SUM(S$4:S$33,S$38:S$68,S$73:S$102,S$107:S$137,S$142:S$172,S$177:S$206,S$211:S$241,S$246:S$275,S$280:S$310,S$315:S$345,S$350:S$377,S$382:S$412)</f>
        <v>3837</v>
      </c>
      <c r="T420" s="833">
        <f>SUM(T$4:T$33,T$38:T$68,T$73:T$102,T$107:T$137,T$142:T$172,T$177:T$206,T$211:T$241,T$246:T$275,T$280:T$310,T$315:T$345,T$350:T$377,T$382:T$412)</f>
        <v>3767</v>
      </c>
      <c r="U420" s="80"/>
      <c r="V420" s="111"/>
    </row>
    <row r="421" spans="1:22" s="1" customFormat="1" ht="13.5" customHeight="1" x14ac:dyDescent="0.2">
      <c r="A421" s="392"/>
      <c r="B421" s="1048" t="s">
        <v>246</v>
      </c>
      <c r="C421" s="1049"/>
      <c r="D421" s="825">
        <f>COUNT(E$4:E$33,E$38:E$68,E$73:E$102,E$107:E$137,E$142:E$172,E$177:E$206,E$211:E$241,E$246:E$275,E$280:E$310,E$315:E$345,E$350:E$377,E$382:E$412)</f>
        <v>0</v>
      </c>
      <c r="E421" s="106"/>
      <c r="F421" s="107"/>
      <c r="G421" s="107"/>
      <c r="H421" s="107"/>
      <c r="I421" s="108"/>
      <c r="J421" s="108"/>
      <c r="K421" s="109"/>
      <c r="L421" s="109"/>
      <c r="M421" s="108"/>
      <c r="N421" s="108"/>
      <c r="O421" s="107"/>
      <c r="P421" s="107"/>
      <c r="Q421" s="108"/>
      <c r="R421" s="110"/>
      <c r="S421" s="109"/>
      <c r="T421" s="110"/>
      <c r="U421" s="80"/>
      <c r="V421" s="111"/>
    </row>
    <row r="422" spans="1:22" s="1" customFormat="1" ht="13.5" customHeight="1" x14ac:dyDescent="0.2">
      <c r="U422" s="80"/>
      <c r="V422" s="111"/>
    </row>
  </sheetData>
  <protectedRanges>
    <protectedRange sqref="D281:M310" name="範囲1_1"/>
    <protectedRange sqref="N281:R310" name="範囲1_5_1"/>
  </protectedRanges>
  <mergeCells count="80">
    <mergeCell ref="V136:Y141"/>
    <mergeCell ref="V171:Y176"/>
    <mergeCell ref="V206:Y210"/>
    <mergeCell ref="V411:Y416"/>
    <mergeCell ref="V379:Y381"/>
    <mergeCell ref="V240:Y245"/>
    <mergeCell ref="V275:Y279"/>
    <mergeCell ref="V309:Y314"/>
    <mergeCell ref="V344:Y349"/>
    <mergeCell ref="B421:C421"/>
    <mergeCell ref="S2:T2"/>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B349:C349"/>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B242:C242"/>
    <mergeCell ref="B243:C243"/>
    <mergeCell ref="B244:C244"/>
    <mergeCell ref="B245:C245"/>
    <mergeCell ref="A177:A210"/>
    <mergeCell ref="B207:C207"/>
    <mergeCell ref="B208:C208"/>
    <mergeCell ref="B209:C209"/>
    <mergeCell ref="B210:C210"/>
    <mergeCell ref="A211:A245"/>
    <mergeCell ref="B1:E1"/>
    <mergeCell ref="I2:J2"/>
    <mergeCell ref="K2:L2"/>
    <mergeCell ref="B72:C72"/>
    <mergeCell ref="A73:A106"/>
    <mergeCell ref="B103:C103"/>
    <mergeCell ref="B104:C104"/>
    <mergeCell ref="B105:C105"/>
    <mergeCell ref="B106:C106"/>
    <mergeCell ref="A38:A72"/>
    <mergeCell ref="B69:C69"/>
    <mergeCell ref="B70:C70"/>
    <mergeCell ref="B71:C71"/>
    <mergeCell ref="V2:Y3"/>
    <mergeCell ref="V33:Y37"/>
    <mergeCell ref="A4:A37"/>
    <mergeCell ref="G2:H2"/>
    <mergeCell ref="A142:A176"/>
    <mergeCell ref="B173:C173"/>
    <mergeCell ref="B174:C174"/>
    <mergeCell ref="B175:C175"/>
    <mergeCell ref="B176:C176"/>
    <mergeCell ref="A107:A141"/>
    <mergeCell ref="B138:C138"/>
    <mergeCell ref="B139:C139"/>
    <mergeCell ref="B140:C140"/>
    <mergeCell ref="B141:C141"/>
    <mergeCell ref="V67:Y72"/>
    <mergeCell ref="V102:Y106"/>
  </mergeCells>
  <phoneticPr fontId="4"/>
  <conditionalFormatting sqref="D349">
    <cfRule type="expression" dxfId="97" priority="74" stopIfTrue="1">
      <formula>$A$1=1</formula>
    </cfRule>
  </conditionalFormatting>
  <conditionalFormatting sqref="D381">
    <cfRule type="expression" dxfId="96" priority="73" stopIfTrue="1">
      <formula>$A$1=1</formula>
    </cfRule>
  </conditionalFormatting>
  <conditionalFormatting sqref="D416">
    <cfRule type="expression" dxfId="95" priority="54" stopIfTrue="1">
      <formula>$A$1=1</formula>
    </cfRule>
  </conditionalFormatting>
  <conditionalFormatting sqref="D420">
    <cfRule type="expression" dxfId="94" priority="3" stopIfTrue="1">
      <formula>$A$1=1</formula>
    </cfRule>
  </conditionalFormatting>
  <conditionalFormatting sqref="F420:P420">
    <cfRule type="expression" dxfId="93" priority="4" stopIfTrue="1">
      <formula>$A$1=1</formula>
    </cfRule>
  </conditionalFormatting>
  <conditionalFormatting sqref="F34:R36 F37:O37 F69:R71 F72:O72 F103:R105 F106:O106 F138:R140 F141:O141 F173:R175 F176:O176 F207:R209 F210:O210 F242:R244 F245:O245 F276:R278 F279:O279 D281:R310 F311:R313 F314:O314 F346:R348 F349:O349 F378:R380 F381:O381 F413:R415 F416:O416">
    <cfRule type="expression" dxfId="92" priority="77" stopIfTrue="1">
      <formula>$A$1=1</formula>
    </cfRule>
  </conditionalFormatting>
  <conditionalFormatting sqref="S34:T37">
    <cfRule type="expression" dxfId="91" priority="34" stopIfTrue="1">
      <formula>$A$1=1</formula>
    </cfRule>
  </conditionalFormatting>
  <conditionalFormatting sqref="S69:T72">
    <cfRule type="expression" dxfId="90" priority="41" stopIfTrue="1">
      <formula>$A$1=1</formula>
    </cfRule>
  </conditionalFormatting>
  <conditionalFormatting sqref="S103:T106">
    <cfRule type="expression" dxfId="89" priority="5" stopIfTrue="1">
      <formula>$A$1=1</formula>
    </cfRule>
  </conditionalFormatting>
  <conditionalFormatting sqref="S138:T141">
    <cfRule type="expression" dxfId="88" priority="38" stopIfTrue="1">
      <formula>$A$1=1</formula>
    </cfRule>
  </conditionalFormatting>
  <conditionalFormatting sqref="S173:T176">
    <cfRule type="expression" dxfId="87" priority="37" stopIfTrue="1">
      <formula>$A$1=1</formula>
    </cfRule>
  </conditionalFormatting>
  <conditionalFormatting sqref="S207:T210">
    <cfRule type="expression" dxfId="86" priority="39" stopIfTrue="1">
      <formula>$A$1=1</formula>
    </cfRule>
  </conditionalFormatting>
  <conditionalFormatting sqref="S242:T245">
    <cfRule type="expression" dxfId="85" priority="36" stopIfTrue="1">
      <formula>$A$1=1</formula>
    </cfRule>
  </conditionalFormatting>
  <conditionalFormatting sqref="S276:T279">
    <cfRule type="expression" dxfId="84" priority="29" stopIfTrue="1">
      <formula>$A$1=1</formula>
    </cfRule>
  </conditionalFormatting>
  <conditionalFormatting sqref="S311:T314">
    <cfRule type="expression" dxfId="83" priority="31" stopIfTrue="1">
      <formula>$A$1=1</formula>
    </cfRule>
  </conditionalFormatting>
  <conditionalFormatting sqref="S346:T349">
    <cfRule type="expression" dxfId="82" priority="35" stopIfTrue="1">
      <formula>$A$1=1</formula>
    </cfRule>
  </conditionalFormatting>
  <conditionalFormatting sqref="S378:T381">
    <cfRule type="expression" dxfId="81" priority="42" stopIfTrue="1">
      <formula>$A$1=1</formula>
    </cfRule>
  </conditionalFormatting>
  <conditionalFormatting sqref="S413:T416">
    <cfRule type="expression" dxfId="80" priority="33" stopIfTrue="1">
      <formula>$A$1=1</formula>
    </cfRule>
  </conditionalFormatting>
  <conditionalFormatting sqref="S418:T419">
    <cfRule type="expression" dxfId="79" priority="1" stopIfTrue="1">
      <formula>$A$1=1</formula>
    </cfRule>
  </conditionalFormatting>
  <conditionalFormatting sqref="U310:U315">
    <cfRule type="expression" dxfId="78" priority="76" stopIfTrue="1">
      <formula>$A$1=1</formula>
    </cfRule>
  </conditionalFormatting>
  <conditionalFormatting sqref="X7:Y28">
    <cfRule type="expression" dxfId="77" priority="78" stopIfTrue="1">
      <formula>$B$1=1</formula>
    </cfRule>
  </conditionalFormatting>
  <conditionalFormatting sqref="X41:Y62">
    <cfRule type="expression" dxfId="76" priority="27" stopIfTrue="1">
      <formula>$B$1=1</formula>
    </cfRule>
  </conditionalFormatting>
  <conditionalFormatting sqref="X76:Y97">
    <cfRule type="expression" dxfId="75" priority="25" stopIfTrue="1">
      <formula>$B$1=1</formula>
    </cfRule>
  </conditionalFormatting>
  <conditionalFormatting sqref="X110:Y131">
    <cfRule type="expression" dxfId="74" priority="23" stopIfTrue="1">
      <formula>$B$1=1</formula>
    </cfRule>
  </conditionalFormatting>
  <conditionalFormatting sqref="X145:Y166">
    <cfRule type="expression" dxfId="73" priority="21" stopIfTrue="1">
      <formula>$B$1=1</formula>
    </cfRule>
  </conditionalFormatting>
  <conditionalFormatting sqref="X180:Y201">
    <cfRule type="expression" dxfId="72" priority="19" stopIfTrue="1">
      <formula>$B$1=1</formula>
    </cfRule>
  </conditionalFormatting>
  <conditionalFormatting sqref="X214:Y235">
    <cfRule type="expression" dxfId="71" priority="17" stopIfTrue="1">
      <formula>$B$1=1</formula>
    </cfRule>
  </conditionalFormatting>
  <conditionalFormatting sqref="X249:Y270">
    <cfRule type="expression" dxfId="70" priority="15" stopIfTrue="1">
      <formula>$B$1=1</formula>
    </cfRule>
  </conditionalFormatting>
  <conditionalFormatting sqref="X283:Y304">
    <cfRule type="expression" dxfId="69" priority="13" stopIfTrue="1">
      <formula>$B$1=1</formula>
    </cfRule>
  </conditionalFormatting>
  <conditionalFormatting sqref="X318:Y339">
    <cfRule type="expression" dxfId="68" priority="11" stopIfTrue="1">
      <formula>$B$1=1</formula>
    </cfRule>
  </conditionalFormatting>
  <conditionalFormatting sqref="X353:Y374">
    <cfRule type="expression" dxfId="67" priority="9" stopIfTrue="1">
      <formula>$B$1=1</formula>
    </cfRule>
  </conditionalFormatting>
  <conditionalFormatting sqref="X385:Y406">
    <cfRule type="expression" dxfId="66" priority="7" stopIfTrue="1">
      <formula>$B$1=1</formula>
    </cfRule>
  </conditionalFormatting>
  <dataValidations count="2">
    <dataValidation imeMode="off" allowBlank="1" showInputMessage="1" showErrorMessage="1" sqref="X2 E281:R310 E4:U33 E382:T412 V18:W31 X29:Y31 V52:W65 X63:Y65 V87:W100 X98:Y100 V121:W134 X132:Y134 V156:W169 X167:Y169 V191:W204 X202:Y204 V225:W238 X236:Y238 V260:W273 X271:Y273 V294:W307 X305:Y307 V329:W342 X340:Y342 X407:Y409 V396:W409 X375:Y377 V364:W377 E371:T377 U371:U412" xr:uid="{00000000-0002-0000-0400-000000000000}"/>
    <dataValidation imeMode="on" allowBlank="1" showInputMessage="1" showErrorMessage="1" sqref="X6:Y6 D4:D33 W66:Y66 X352:Y352 W343:Y343 W378:Y378 V32:V33 D281:D310 W101:Y101 W135:Y135 W170:Y170 W205:Y205 W239:Y239 W274:Y274 W308:Y308 D382:D412 W422:Y422 W32:Y32 W410:Y410 X40:Y40 V66:V67 X75:Y75 V101:V102 V410:V411 X109:Y109 V135:V136 X384:Y384 X144:Y144 V170:V171 X179:Y179 V205:V206 V378:V379 X213:Y213 V239:V240 X248:Y248 V274:V275 X282:Y282 V308:V309 X317:Y317 V343:V344 D371:D377" xr:uid="{00000000-0002-0000-04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422"/>
  <sheetViews>
    <sheetView view="pageBreakPreview" zoomScale="92" zoomScaleNormal="70" zoomScaleSheetLayoutView="92" workbookViewId="0">
      <pane xSplit="1" ySplit="3" topLeftCell="B4" activePane="bottomRight" state="frozen"/>
      <selection activeCell="K264" sqref="K264"/>
      <selection pane="topRight" activeCell="K264" sqref="K264"/>
      <selection pane="bottomLeft" activeCell="K264" sqref="K264"/>
      <selection pane="bottomRight"/>
    </sheetView>
  </sheetViews>
  <sheetFormatPr defaultRowHeight="13.2" x14ac:dyDescent="0.2"/>
  <cols>
    <col min="1" max="1" width="4.109375" customWidth="1"/>
    <col min="2" max="2" width="3.33203125" customWidth="1"/>
    <col min="3" max="3" width="4.6640625" customWidth="1"/>
    <col min="4" max="17" width="5.33203125" customWidth="1"/>
    <col min="18" max="19" width="8.88671875" customWidth="1"/>
    <col min="20" max="20" width="1.88671875" customWidth="1"/>
    <col min="21" max="21" width="15.33203125" customWidth="1"/>
    <col min="22" max="24" width="5.6640625" customWidth="1"/>
  </cols>
  <sheetData>
    <row r="1" spans="1:24" ht="16.2" x14ac:dyDescent="0.2">
      <c r="A1" s="728"/>
      <c r="B1" s="1055" t="s">
        <v>274</v>
      </c>
      <c r="C1" s="1055"/>
      <c r="D1" s="1055"/>
      <c r="E1" s="44"/>
      <c r="F1" s="34" t="s">
        <v>398</v>
      </c>
      <c r="G1" s="34"/>
      <c r="L1" s="34"/>
      <c r="M1" s="34"/>
      <c r="N1" s="34"/>
      <c r="O1" s="34"/>
      <c r="P1" s="34"/>
      <c r="Q1" s="34"/>
    </row>
    <row r="2" spans="1:24" ht="27.75" customHeight="1" x14ac:dyDescent="0.2">
      <c r="A2" s="386" t="s">
        <v>338</v>
      </c>
      <c r="B2" s="325" t="s">
        <v>0</v>
      </c>
      <c r="C2" s="331" t="s">
        <v>10</v>
      </c>
      <c r="D2" s="230" t="s">
        <v>1</v>
      </c>
      <c r="E2" s="230" t="s">
        <v>2</v>
      </c>
      <c r="F2" s="1046" t="s">
        <v>6</v>
      </c>
      <c r="G2" s="1047"/>
      <c r="H2" s="1046" t="s">
        <v>7</v>
      </c>
      <c r="I2" s="1047"/>
      <c r="J2" s="1046" t="s">
        <v>26</v>
      </c>
      <c r="K2" s="1121"/>
      <c r="L2" s="264" t="s">
        <v>324</v>
      </c>
      <c r="M2" s="231" t="s">
        <v>308</v>
      </c>
      <c r="N2" s="232" t="s">
        <v>309</v>
      </c>
      <c r="O2" s="232" t="s">
        <v>310</v>
      </c>
      <c r="P2" s="232" t="s">
        <v>311</v>
      </c>
      <c r="Q2" s="231" t="s">
        <v>317</v>
      </c>
      <c r="R2" s="1092" t="s">
        <v>205</v>
      </c>
      <c r="S2" s="1094"/>
      <c r="T2" s="1"/>
      <c r="U2" s="1031" t="s">
        <v>3</v>
      </c>
      <c r="V2" s="1032"/>
      <c r="W2" s="1032"/>
      <c r="X2" s="1033"/>
    </row>
    <row r="3" spans="1:24" ht="13.5" customHeight="1" x14ac:dyDescent="0.2">
      <c r="A3" s="443"/>
      <c r="B3" s="330"/>
      <c r="C3" s="333"/>
      <c r="D3" s="319"/>
      <c r="E3" s="41" t="s">
        <v>9</v>
      </c>
      <c r="F3" s="42" t="s">
        <v>4</v>
      </c>
      <c r="G3" s="43" t="s">
        <v>5</v>
      </c>
      <c r="H3" s="42" t="s">
        <v>4</v>
      </c>
      <c r="I3" s="43" t="s">
        <v>5</v>
      </c>
      <c r="J3" s="42" t="s">
        <v>4</v>
      </c>
      <c r="K3" s="263" t="s">
        <v>5</v>
      </c>
      <c r="L3" s="266" t="s">
        <v>5</v>
      </c>
      <c r="M3" s="43" t="s">
        <v>5</v>
      </c>
      <c r="N3" s="43" t="s">
        <v>5</v>
      </c>
      <c r="O3" s="43" t="s">
        <v>5</v>
      </c>
      <c r="P3" s="43" t="s">
        <v>5</v>
      </c>
      <c r="Q3" s="43" t="s">
        <v>5</v>
      </c>
      <c r="R3" s="94" t="s">
        <v>277</v>
      </c>
      <c r="S3" s="261" t="s">
        <v>279</v>
      </c>
      <c r="T3" s="82"/>
      <c r="U3" s="1034"/>
      <c r="V3" s="1035"/>
      <c r="W3" s="1035"/>
      <c r="X3" s="1036"/>
    </row>
    <row r="4" spans="1:24" ht="13.5" customHeight="1" x14ac:dyDescent="0.2">
      <c r="A4" s="1057" t="s">
        <v>18</v>
      </c>
      <c r="B4" s="327">
        <v>45383</v>
      </c>
      <c r="C4" s="431" t="str">
        <f>IF(B4="","",IF(WEEKDAY(B4)=1,"(日)",IF(WEEKDAY(B4)=2,"(月)",IF(WEEKDAY(B4)=3,"(火)",IF(WEEKDAY(B4)=4,"(水)",IF(WEEKDAY(B4)=5,"(木)",IF(WEEKDAY(B4)=6,"(金)","(土)")))))))</f>
        <v>(月)</v>
      </c>
      <c r="D4" s="463" t="s">
        <v>407</v>
      </c>
      <c r="E4" s="465"/>
      <c r="F4" s="10">
        <v>11.1</v>
      </c>
      <c r="G4" s="222">
        <v>12.3</v>
      </c>
      <c r="H4" s="466">
        <v>2.5</v>
      </c>
      <c r="I4" s="467">
        <v>2.2999999999999998</v>
      </c>
      <c r="J4" s="10">
        <v>7.8</v>
      </c>
      <c r="K4" s="615">
        <v>7.7</v>
      </c>
      <c r="L4" s="744">
        <v>35</v>
      </c>
      <c r="M4" s="598">
        <v>70.5</v>
      </c>
      <c r="N4" s="482">
        <v>98</v>
      </c>
      <c r="O4" s="862">
        <v>40.799999999999997</v>
      </c>
      <c r="P4" s="469">
        <v>210</v>
      </c>
      <c r="Q4" s="470">
        <v>0.17</v>
      </c>
      <c r="R4" s="471"/>
      <c r="S4" s="747"/>
      <c r="T4" s="113"/>
      <c r="U4" s="395" t="s">
        <v>307</v>
      </c>
      <c r="V4" s="396"/>
      <c r="W4" s="397">
        <v>45386</v>
      </c>
      <c r="X4" s="398"/>
    </row>
    <row r="5" spans="1:24" x14ac:dyDescent="0.2">
      <c r="A5" s="1057"/>
      <c r="B5" s="328">
        <v>45384</v>
      </c>
      <c r="C5" s="432" t="str">
        <f t="shared" ref="C5:C33" si="0">IF(B5="","",IF(WEEKDAY(B5)=1,"(日)",IF(WEEKDAY(B5)=2,"(月)",IF(WEEKDAY(B5)=3,"(火)",IF(WEEKDAY(B5)=4,"(水)",IF(WEEKDAY(B5)=5,"(木)",IF(WEEKDAY(B5)=6,"(金)","(土)")))))))</f>
        <v>(火)</v>
      </c>
      <c r="D5" s="473" t="s">
        <v>408</v>
      </c>
      <c r="E5" s="475"/>
      <c r="F5" s="11">
        <v>11.5</v>
      </c>
      <c r="G5" s="223">
        <v>13.6</v>
      </c>
      <c r="H5" s="12">
        <v>3</v>
      </c>
      <c r="I5" s="225">
        <v>2.4</v>
      </c>
      <c r="J5" s="11">
        <v>7.8</v>
      </c>
      <c r="K5" s="367">
        <v>7.8</v>
      </c>
      <c r="L5" s="748">
        <v>34.799999999999997</v>
      </c>
      <c r="M5" s="606">
        <v>69.5</v>
      </c>
      <c r="N5" s="489">
        <v>97</v>
      </c>
      <c r="O5" s="854">
        <v>41.6</v>
      </c>
      <c r="P5" s="226">
        <v>213</v>
      </c>
      <c r="Q5" s="476">
        <v>0.15</v>
      </c>
      <c r="R5" s="477"/>
      <c r="S5" s="751"/>
      <c r="T5" s="113"/>
      <c r="U5" s="343" t="s">
        <v>306</v>
      </c>
      <c r="V5" s="344" t="s">
        <v>305</v>
      </c>
      <c r="W5" s="355">
        <v>19.8</v>
      </c>
      <c r="X5" s="348"/>
    </row>
    <row r="6" spans="1:24" x14ac:dyDescent="0.2">
      <c r="A6" s="1057"/>
      <c r="B6" s="328">
        <v>45385</v>
      </c>
      <c r="C6" s="432" t="str">
        <f t="shared" si="0"/>
        <v>(水)</v>
      </c>
      <c r="D6" s="473" t="s">
        <v>409</v>
      </c>
      <c r="E6" s="475"/>
      <c r="F6" s="11">
        <v>11.6</v>
      </c>
      <c r="G6" s="223">
        <v>13.9</v>
      </c>
      <c r="H6" s="12">
        <v>2.8</v>
      </c>
      <c r="I6" s="225">
        <v>2.4</v>
      </c>
      <c r="J6" s="11">
        <v>7.8</v>
      </c>
      <c r="K6" s="367">
        <v>7.8</v>
      </c>
      <c r="L6" s="748">
        <v>34.700000000000003</v>
      </c>
      <c r="M6" s="606">
        <v>70</v>
      </c>
      <c r="N6" s="489">
        <v>97.8</v>
      </c>
      <c r="O6" s="854">
        <v>39.9</v>
      </c>
      <c r="P6" s="226">
        <v>209</v>
      </c>
      <c r="Q6" s="476">
        <v>0.16</v>
      </c>
      <c r="R6" s="477"/>
      <c r="S6" s="751"/>
      <c r="T6" s="113"/>
      <c r="U6" s="4" t="s">
        <v>19</v>
      </c>
      <c r="V6" s="5" t="s">
        <v>20</v>
      </c>
      <c r="W6" s="350" t="s">
        <v>21</v>
      </c>
      <c r="X6" s="5" t="s">
        <v>22</v>
      </c>
    </row>
    <row r="7" spans="1:24" x14ac:dyDescent="0.2">
      <c r="A7" s="1057"/>
      <c r="B7" s="328">
        <v>45386</v>
      </c>
      <c r="C7" s="432" t="str">
        <f t="shared" si="0"/>
        <v>(木)</v>
      </c>
      <c r="D7" s="473" t="s">
        <v>401</v>
      </c>
      <c r="E7" s="475">
        <v>19.8</v>
      </c>
      <c r="F7" s="11">
        <v>11.7</v>
      </c>
      <c r="G7" s="223">
        <v>12.4</v>
      </c>
      <c r="H7" s="12">
        <v>2.9</v>
      </c>
      <c r="I7" s="225">
        <v>2.5</v>
      </c>
      <c r="J7" s="11">
        <v>7.7</v>
      </c>
      <c r="K7" s="367">
        <v>7.8</v>
      </c>
      <c r="L7" s="748">
        <v>32.799999999999997</v>
      </c>
      <c r="M7" s="606">
        <v>66.400000000000006</v>
      </c>
      <c r="N7" s="489">
        <v>92.2</v>
      </c>
      <c r="O7" s="854">
        <v>37.299999999999997</v>
      </c>
      <c r="P7" s="226">
        <v>198</v>
      </c>
      <c r="Q7" s="476">
        <v>0.15</v>
      </c>
      <c r="R7" s="477"/>
      <c r="S7" s="751"/>
      <c r="T7" s="113"/>
      <c r="U7" s="2" t="s">
        <v>182</v>
      </c>
      <c r="V7" s="396" t="s">
        <v>11</v>
      </c>
      <c r="W7" s="351">
        <v>11.7</v>
      </c>
      <c r="X7" s="222">
        <v>12.4</v>
      </c>
    </row>
    <row r="8" spans="1:24" x14ac:dyDescent="0.2">
      <c r="A8" s="1057"/>
      <c r="B8" s="328">
        <v>45387</v>
      </c>
      <c r="C8" s="432" t="str">
        <f t="shared" si="0"/>
        <v>(金)</v>
      </c>
      <c r="D8" s="473" t="s">
        <v>410</v>
      </c>
      <c r="E8" s="475"/>
      <c r="F8" s="11">
        <v>11.5</v>
      </c>
      <c r="G8" s="223">
        <v>12</v>
      </c>
      <c r="H8" s="12">
        <v>2.5</v>
      </c>
      <c r="I8" s="225">
        <v>2.5</v>
      </c>
      <c r="J8" s="11">
        <v>7.8</v>
      </c>
      <c r="K8" s="367">
        <v>7.7</v>
      </c>
      <c r="L8" s="748">
        <v>34</v>
      </c>
      <c r="M8" s="606">
        <v>69.599999999999994</v>
      </c>
      <c r="N8" s="489">
        <v>97</v>
      </c>
      <c r="O8" s="854">
        <v>39.299999999999997</v>
      </c>
      <c r="P8" s="226">
        <v>212</v>
      </c>
      <c r="Q8" s="476">
        <v>0.17</v>
      </c>
      <c r="R8" s="477"/>
      <c r="S8" s="751"/>
      <c r="T8" s="113"/>
      <c r="U8" s="3" t="s">
        <v>183</v>
      </c>
      <c r="V8" s="893" t="s">
        <v>184</v>
      </c>
      <c r="W8" s="11">
        <v>2.9</v>
      </c>
      <c r="X8" s="223">
        <v>2.5</v>
      </c>
    </row>
    <row r="9" spans="1:24" x14ac:dyDescent="0.2">
      <c r="A9" s="1057"/>
      <c r="B9" s="328">
        <v>45388</v>
      </c>
      <c r="C9" s="432" t="str">
        <f t="shared" si="0"/>
        <v>(土)</v>
      </c>
      <c r="D9" s="473" t="s">
        <v>407</v>
      </c>
      <c r="E9" s="475"/>
      <c r="F9" s="11">
        <v>11.8</v>
      </c>
      <c r="G9" s="223">
        <v>11.5</v>
      </c>
      <c r="H9" s="12">
        <v>2.2000000000000002</v>
      </c>
      <c r="I9" s="225">
        <v>2.1</v>
      </c>
      <c r="J9" s="11">
        <v>7.7</v>
      </c>
      <c r="K9" s="367">
        <v>7.7</v>
      </c>
      <c r="L9" s="748">
        <v>34.4</v>
      </c>
      <c r="M9" s="606"/>
      <c r="N9" s="489"/>
      <c r="O9" s="854"/>
      <c r="P9" s="226"/>
      <c r="Q9" s="476"/>
      <c r="R9" s="477"/>
      <c r="S9" s="751"/>
      <c r="T9" s="113"/>
      <c r="U9" s="3" t="s">
        <v>12</v>
      </c>
      <c r="V9" s="893"/>
      <c r="W9" s="11">
        <v>7.7</v>
      </c>
      <c r="X9" s="223">
        <v>7.8</v>
      </c>
    </row>
    <row r="10" spans="1:24" x14ac:dyDescent="0.2">
      <c r="A10" s="1057"/>
      <c r="B10" s="328">
        <v>45389</v>
      </c>
      <c r="C10" s="432" t="str">
        <f t="shared" si="0"/>
        <v>(日)</v>
      </c>
      <c r="D10" s="473" t="s">
        <v>407</v>
      </c>
      <c r="E10" s="475"/>
      <c r="F10" s="11">
        <v>12.5</v>
      </c>
      <c r="G10" s="223">
        <v>13</v>
      </c>
      <c r="H10" s="12">
        <v>2.6</v>
      </c>
      <c r="I10" s="225">
        <v>2.1</v>
      </c>
      <c r="J10" s="11">
        <v>7.7</v>
      </c>
      <c r="K10" s="367">
        <v>7.6</v>
      </c>
      <c r="L10" s="748">
        <v>34.299999999999997</v>
      </c>
      <c r="M10" s="606"/>
      <c r="N10" s="489"/>
      <c r="O10" s="854"/>
      <c r="P10" s="226"/>
      <c r="Q10" s="476"/>
      <c r="R10" s="477"/>
      <c r="S10" s="751"/>
      <c r="T10" s="113"/>
      <c r="U10" s="3" t="s">
        <v>185</v>
      </c>
      <c r="V10" s="893" t="s">
        <v>13</v>
      </c>
      <c r="W10" s="11"/>
      <c r="X10" s="223">
        <v>32.799999999999997</v>
      </c>
    </row>
    <row r="11" spans="1:24" x14ac:dyDescent="0.2">
      <c r="A11" s="1057"/>
      <c r="B11" s="328">
        <v>45390</v>
      </c>
      <c r="C11" s="432" t="str">
        <f t="shared" si="0"/>
        <v>(月)</v>
      </c>
      <c r="D11" s="473" t="s">
        <v>410</v>
      </c>
      <c r="E11" s="475"/>
      <c r="F11" s="11">
        <v>13</v>
      </c>
      <c r="G11" s="223">
        <v>14.3</v>
      </c>
      <c r="H11" s="12">
        <v>3.4</v>
      </c>
      <c r="I11" s="225">
        <v>2.2000000000000002</v>
      </c>
      <c r="J11" s="11">
        <v>7.7</v>
      </c>
      <c r="K11" s="367">
        <v>7.6</v>
      </c>
      <c r="L11" s="748">
        <v>34.1</v>
      </c>
      <c r="M11" s="606">
        <v>68.900000000000006</v>
      </c>
      <c r="N11" s="489">
        <v>96.8</v>
      </c>
      <c r="O11" s="854">
        <v>38.200000000000003</v>
      </c>
      <c r="P11" s="226">
        <v>193</v>
      </c>
      <c r="Q11" s="476">
        <v>0.16</v>
      </c>
      <c r="R11" s="477"/>
      <c r="S11" s="751"/>
      <c r="T11" s="113"/>
      <c r="U11" s="3" t="s">
        <v>186</v>
      </c>
      <c r="V11" s="893" t="s">
        <v>313</v>
      </c>
      <c r="W11" s="114"/>
      <c r="X11" s="224">
        <v>66.400000000000006</v>
      </c>
    </row>
    <row r="12" spans="1:24" x14ac:dyDescent="0.2">
      <c r="A12" s="1057"/>
      <c r="B12" s="328">
        <v>45391</v>
      </c>
      <c r="C12" s="432" t="str">
        <f t="shared" si="0"/>
        <v>(火)</v>
      </c>
      <c r="D12" s="473" t="s">
        <v>407</v>
      </c>
      <c r="E12" s="475"/>
      <c r="F12" s="11">
        <v>13.5</v>
      </c>
      <c r="G12" s="223">
        <v>14.3</v>
      </c>
      <c r="H12" s="12">
        <v>2.8</v>
      </c>
      <c r="I12" s="225">
        <v>2.2000000000000002</v>
      </c>
      <c r="J12" s="11">
        <v>7.7</v>
      </c>
      <c r="K12" s="367">
        <v>7.7</v>
      </c>
      <c r="L12" s="748">
        <v>34</v>
      </c>
      <c r="M12" s="606">
        <v>69.2</v>
      </c>
      <c r="N12" s="489">
        <v>94</v>
      </c>
      <c r="O12" s="854">
        <v>38.6</v>
      </c>
      <c r="P12" s="226">
        <v>199</v>
      </c>
      <c r="Q12" s="476">
        <v>0.18</v>
      </c>
      <c r="R12" s="477">
        <v>2</v>
      </c>
      <c r="S12" s="751">
        <v>2</v>
      </c>
      <c r="T12" s="113"/>
      <c r="U12" s="3" t="s">
        <v>187</v>
      </c>
      <c r="V12" s="893" t="s">
        <v>313</v>
      </c>
      <c r="W12" s="114"/>
      <c r="X12" s="224">
        <v>92.2</v>
      </c>
    </row>
    <row r="13" spans="1:24" x14ac:dyDescent="0.2">
      <c r="A13" s="1057"/>
      <c r="B13" s="328">
        <v>45392</v>
      </c>
      <c r="C13" s="432" t="str">
        <f t="shared" si="0"/>
        <v>(水)</v>
      </c>
      <c r="D13" s="473" t="s">
        <v>408</v>
      </c>
      <c r="E13" s="475"/>
      <c r="F13" s="11">
        <v>13.1</v>
      </c>
      <c r="G13" s="223">
        <v>12.7</v>
      </c>
      <c r="H13" s="12">
        <v>2.5</v>
      </c>
      <c r="I13" s="225">
        <v>2.4</v>
      </c>
      <c r="J13" s="11">
        <v>7.6</v>
      </c>
      <c r="K13" s="367">
        <v>7.6</v>
      </c>
      <c r="L13" s="748">
        <v>33.6</v>
      </c>
      <c r="M13" s="606">
        <v>68.8</v>
      </c>
      <c r="N13" s="489">
        <v>94.8</v>
      </c>
      <c r="O13" s="854">
        <v>39.700000000000003</v>
      </c>
      <c r="P13" s="226">
        <v>199</v>
      </c>
      <c r="Q13" s="476">
        <v>0.22</v>
      </c>
      <c r="R13" s="477"/>
      <c r="S13" s="751"/>
      <c r="T13" s="113"/>
      <c r="U13" s="3" t="s">
        <v>188</v>
      </c>
      <c r="V13" s="893" t="s">
        <v>313</v>
      </c>
      <c r="W13" s="114"/>
      <c r="X13" s="224">
        <v>55.2</v>
      </c>
    </row>
    <row r="14" spans="1:24" x14ac:dyDescent="0.2">
      <c r="A14" s="1057"/>
      <c r="B14" s="328">
        <v>45393</v>
      </c>
      <c r="C14" s="432" t="str">
        <f t="shared" si="0"/>
        <v>(木)</v>
      </c>
      <c r="D14" s="473" t="s">
        <v>408</v>
      </c>
      <c r="E14" s="475"/>
      <c r="F14" s="11">
        <v>13.4</v>
      </c>
      <c r="G14" s="223">
        <v>13.8</v>
      </c>
      <c r="H14" s="12">
        <v>2.8</v>
      </c>
      <c r="I14" s="225">
        <v>2.5</v>
      </c>
      <c r="J14" s="11">
        <v>7.6</v>
      </c>
      <c r="K14" s="367">
        <v>7.6</v>
      </c>
      <c r="L14" s="748">
        <v>33.5</v>
      </c>
      <c r="M14" s="606">
        <v>67.900000000000006</v>
      </c>
      <c r="N14" s="489">
        <v>93.4</v>
      </c>
      <c r="O14" s="854">
        <v>38.299999999999997</v>
      </c>
      <c r="P14" s="226">
        <v>200</v>
      </c>
      <c r="Q14" s="476">
        <v>0.19</v>
      </c>
      <c r="R14" s="477"/>
      <c r="S14" s="751"/>
      <c r="T14" s="113"/>
      <c r="U14" s="3" t="s">
        <v>189</v>
      </c>
      <c r="V14" s="893" t="s">
        <v>313</v>
      </c>
      <c r="W14" s="114"/>
      <c r="X14" s="224">
        <v>37</v>
      </c>
    </row>
    <row r="15" spans="1:24" x14ac:dyDescent="0.2">
      <c r="A15" s="1057"/>
      <c r="B15" s="328">
        <v>45394</v>
      </c>
      <c r="C15" s="432" t="str">
        <f t="shared" si="0"/>
        <v>(金)</v>
      </c>
      <c r="D15" s="473" t="s">
        <v>410</v>
      </c>
      <c r="E15" s="475"/>
      <c r="F15" s="11">
        <v>13.2</v>
      </c>
      <c r="G15" s="223">
        <v>13.5</v>
      </c>
      <c r="H15" s="12">
        <v>3.2</v>
      </c>
      <c r="I15" s="225">
        <v>2.7</v>
      </c>
      <c r="J15" s="11">
        <v>7.7</v>
      </c>
      <c r="K15" s="367">
        <v>7.6</v>
      </c>
      <c r="L15" s="748">
        <v>33.200000000000003</v>
      </c>
      <c r="M15" s="606">
        <v>67.400000000000006</v>
      </c>
      <c r="N15" s="489">
        <v>94</v>
      </c>
      <c r="O15" s="854">
        <v>36.5</v>
      </c>
      <c r="P15" s="226">
        <v>213</v>
      </c>
      <c r="Q15" s="476">
        <v>0.3</v>
      </c>
      <c r="R15" s="477"/>
      <c r="S15" s="751"/>
      <c r="T15" s="113"/>
      <c r="U15" s="3" t="s">
        <v>190</v>
      </c>
      <c r="V15" s="893" t="s">
        <v>313</v>
      </c>
      <c r="W15" s="12"/>
      <c r="X15" s="225">
        <v>37.299999999999997</v>
      </c>
    </row>
    <row r="16" spans="1:24" x14ac:dyDescent="0.2">
      <c r="A16" s="1057"/>
      <c r="B16" s="328">
        <v>45395</v>
      </c>
      <c r="C16" s="432" t="str">
        <f t="shared" si="0"/>
        <v>(土)</v>
      </c>
      <c r="D16" s="473" t="s">
        <v>408</v>
      </c>
      <c r="E16" s="475"/>
      <c r="F16" s="11">
        <v>14</v>
      </c>
      <c r="G16" s="223">
        <v>14.6</v>
      </c>
      <c r="H16" s="12">
        <v>3.9</v>
      </c>
      <c r="I16" s="225">
        <v>2.7</v>
      </c>
      <c r="J16" s="11">
        <v>7.7</v>
      </c>
      <c r="K16" s="367">
        <v>7.6</v>
      </c>
      <c r="L16" s="748">
        <v>32.9</v>
      </c>
      <c r="M16" s="606"/>
      <c r="N16" s="489"/>
      <c r="O16" s="854"/>
      <c r="P16" s="226"/>
      <c r="Q16" s="476"/>
      <c r="R16" s="477"/>
      <c r="S16" s="751"/>
      <c r="T16" s="113"/>
      <c r="U16" s="3" t="s">
        <v>191</v>
      </c>
      <c r="V16" s="893" t="s">
        <v>313</v>
      </c>
      <c r="W16" s="15"/>
      <c r="X16" s="226">
        <v>198</v>
      </c>
    </row>
    <row r="17" spans="1:24" x14ac:dyDescent="0.2">
      <c r="A17" s="1057"/>
      <c r="B17" s="328">
        <v>45396</v>
      </c>
      <c r="C17" s="432" t="str">
        <f t="shared" si="0"/>
        <v>(日)</v>
      </c>
      <c r="D17" s="473" t="s">
        <v>408</v>
      </c>
      <c r="E17" s="475"/>
      <c r="F17" s="11">
        <v>14.4</v>
      </c>
      <c r="G17" s="223">
        <v>15.3</v>
      </c>
      <c r="H17" s="12">
        <v>5.0999999999999996</v>
      </c>
      <c r="I17" s="225">
        <v>3.8</v>
      </c>
      <c r="J17" s="11">
        <v>7.7</v>
      </c>
      <c r="K17" s="367">
        <v>7.6</v>
      </c>
      <c r="L17" s="748">
        <v>31.9</v>
      </c>
      <c r="M17" s="606"/>
      <c r="N17" s="489"/>
      <c r="O17" s="854"/>
      <c r="P17" s="226"/>
      <c r="Q17" s="476"/>
      <c r="R17" s="477"/>
      <c r="S17" s="751"/>
      <c r="T17" s="113"/>
      <c r="U17" s="3" t="s">
        <v>192</v>
      </c>
      <c r="V17" s="893" t="s">
        <v>313</v>
      </c>
      <c r="W17" s="13"/>
      <c r="X17" s="227">
        <v>0.15</v>
      </c>
    </row>
    <row r="18" spans="1:24" x14ac:dyDescent="0.2">
      <c r="A18" s="1057"/>
      <c r="B18" s="328">
        <v>45397</v>
      </c>
      <c r="C18" s="432" t="str">
        <f t="shared" si="0"/>
        <v>(月)</v>
      </c>
      <c r="D18" s="473" t="s">
        <v>408</v>
      </c>
      <c r="E18" s="475"/>
      <c r="F18" s="11">
        <v>14.9</v>
      </c>
      <c r="G18" s="223">
        <v>16.2</v>
      </c>
      <c r="H18" s="12">
        <v>5.3</v>
      </c>
      <c r="I18" s="225">
        <v>4.0999999999999996</v>
      </c>
      <c r="J18" s="11">
        <v>7.7</v>
      </c>
      <c r="K18" s="367">
        <v>7.6</v>
      </c>
      <c r="L18" s="748">
        <v>31.2</v>
      </c>
      <c r="M18" s="606">
        <v>62.5</v>
      </c>
      <c r="N18" s="489">
        <v>88</v>
      </c>
      <c r="O18" s="854">
        <v>40</v>
      </c>
      <c r="P18" s="226">
        <v>203</v>
      </c>
      <c r="Q18" s="476">
        <v>0.34</v>
      </c>
      <c r="R18" s="477"/>
      <c r="S18" s="751"/>
      <c r="T18" s="113"/>
      <c r="U18" s="3" t="s">
        <v>14</v>
      </c>
      <c r="V18" s="893" t="s">
        <v>313</v>
      </c>
      <c r="W18" s="11"/>
      <c r="X18" s="228">
        <v>2.9</v>
      </c>
    </row>
    <row r="19" spans="1:24" x14ac:dyDescent="0.2">
      <c r="A19" s="1057"/>
      <c r="B19" s="328">
        <v>45398</v>
      </c>
      <c r="C19" s="432" t="str">
        <f t="shared" si="0"/>
        <v>(火)</v>
      </c>
      <c r="D19" s="473" t="s">
        <v>410</v>
      </c>
      <c r="E19" s="475"/>
      <c r="F19" s="11">
        <v>15.1</v>
      </c>
      <c r="G19" s="223">
        <v>15.9</v>
      </c>
      <c r="H19" s="12">
        <v>4.3</v>
      </c>
      <c r="I19" s="225">
        <v>3.8</v>
      </c>
      <c r="J19" s="11">
        <v>7.7</v>
      </c>
      <c r="K19" s="367">
        <v>7.7</v>
      </c>
      <c r="L19" s="748">
        <v>31.2</v>
      </c>
      <c r="M19" s="606">
        <v>63.1</v>
      </c>
      <c r="N19" s="489">
        <v>90.2</v>
      </c>
      <c r="O19" s="854">
        <v>31.7</v>
      </c>
      <c r="P19" s="226">
        <v>211</v>
      </c>
      <c r="Q19" s="476">
        <v>0.24</v>
      </c>
      <c r="R19" s="750"/>
      <c r="S19" s="612"/>
      <c r="T19" s="113"/>
      <c r="U19" s="3" t="s">
        <v>15</v>
      </c>
      <c r="V19" s="893" t="s">
        <v>313</v>
      </c>
      <c r="W19" s="11"/>
      <c r="X19" s="228">
        <v>1.4</v>
      </c>
    </row>
    <row r="20" spans="1:24" x14ac:dyDescent="0.2">
      <c r="A20" s="1057"/>
      <c r="B20" s="328">
        <v>45399</v>
      </c>
      <c r="C20" s="432" t="str">
        <f t="shared" si="0"/>
        <v>(水)</v>
      </c>
      <c r="D20" s="473" t="s">
        <v>410</v>
      </c>
      <c r="E20" s="475"/>
      <c r="F20" s="11">
        <v>15</v>
      </c>
      <c r="G20" s="223">
        <v>15.9</v>
      </c>
      <c r="H20" s="12">
        <v>4.0999999999999996</v>
      </c>
      <c r="I20" s="225">
        <v>3.5</v>
      </c>
      <c r="J20" s="11">
        <v>7.9</v>
      </c>
      <c r="K20" s="367">
        <v>7.8</v>
      </c>
      <c r="L20" s="748">
        <v>31.1</v>
      </c>
      <c r="M20" s="606">
        <v>63.3</v>
      </c>
      <c r="N20" s="489">
        <v>89</v>
      </c>
      <c r="O20" s="854">
        <v>33.9</v>
      </c>
      <c r="P20" s="226">
        <v>192</v>
      </c>
      <c r="Q20" s="476">
        <v>0.25</v>
      </c>
      <c r="R20" s="750"/>
      <c r="S20" s="612"/>
      <c r="T20" s="113"/>
      <c r="U20" s="3" t="s">
        <v>193</v>
      </c>
      <c r="V20" s="893" t="s">
        <v>313</v>
      </c>
      <c r="W20" s="11"/>
      <c r="X20" s="228">
        <v>10.4</v>
      </c>
    </row>
    <row r="21" spans="1:24" x14ac:dyDescent="0.2">
      <c r="A21" s="1057"/>
      <c r="B21" s="328">
        <v>45400</v>
      </c>
      <c r="C21" s="432" t="str">
        <f t="shared" si="0"/>
        <v>(木)</v>
      </c>
      <c r="D21" s="473" t="s">
        <v>410</v>
      </c>
      <c r="E21" s="475"/>
      <c r="F21" s="11">
        <v>15.5</v>
      </c>
      <c r="G21" s="223">
        <v>16.100000000000001</v>
      </c>
      <c r="H21" s="12">
        <v>4</v>
      </c>
      <c r="I21" s="225">
        <v>3.3</v>
      </c>
      <c r="J21" s="11">
        <v>8</v>
      </c>
      <c r="K21" s="367">
        <v>7.9</v>
      </c>
      <c r="L21" s="748">
        <v>31.3</v>
      </c>
      <c r="M21" s="606">
        <v>63.7</v>
      </c>
      <c r="N21" s="489">
        <v>89.2</v>
      </c>
      <c r="O21" s="854">
        <v>34.6</v>
      </c>
      <c r="P21" s="226">
        <v>199</v>
      </c>
      <c r="Q21" s="476">
        <v>0.26</v>
      </c>
      <c r="R21" s="750"/>
      <c r="S21" s="612"/>
      <c r="T21" s="113"/>
      <c r="U21" s="3" t="s">
        <v>194</v>
      </c>
      <c r="V21" s="893" t="s">
        <v>313</v>
      </c>
      <c r="W21" s="13"/>
      <c r="X21" s="229">
        <v>1.2999999999999999E-2</v>
      </c>
    </row>
    <row r="22" spans="1:24" x14ac:dyDescent="0.2">
      <c r="A22" s="1057"/>
      <c r="B22" s="328">
        <v>45401</v>
      </c>
      <c r="C22" s="432" t="str">
        <f t="shared" si="0"/>
        <v>(金)</v>
      </c>
      <c r="D22" s="473" t="s">
        <v>408</v>
      </c>
      <c r="E22" s="475"/>
      <c r="F22" s="11">
        <v>15.7</v>
      </c>
      <c r="G22" s="223">
        <v>16.3</v>
      </c>
      <c r="H22" s="12">
        <v>3.9</v>
      </c>
      <c r="I22" s="225">
        <v>3</v>
      </c>
      <c r="J22" s="11">
        <v>8</v>
      </c>
      <c r="K22" s="367">
        <v>7.9</v>
      </c>
      <c r="L22" s="748">
        <v>31</v>
      </c>
      <c r="M22" s="606">
        <v>62.7</v>
      </c>
      <c r="N22" s="489">
        <v>88</v>
      </c>
      <c r="O22" s="854">
        <v>37</v>
      </c>
      <c r="P22" s="226">
        <v>187</v>
      </c>
      <c r="Q22" s="476">
        <v>0.25</v>
      </c>
      <c r="R22" s="750"/>
      <c r="S22" s="612"/>
      <c r="T22" s="113"/>
      <c r="U22" s="3" t="s">
        <v>280</v>
      </c>
      <c r="V22" s="893" t="s">
        <v>313</v>
      </c>
      <c r="W22" s="13"/>
      <c r="X22" s="229">
        <v>2.57</v>
      </c>
    </row>
    <row r="23" spans="1:24" x14ac:dyDescent="0.2">
      <c r="A23" s="1057"/>
      <c r="B23" s="328">
        <v>45402</v>
      </c>
      <c r="C23" s="432" t="str">
        <f t="shared" si="0"/>
        <v>(土)</v>
      </c>
      <c r="D23" s="473" t="s">
        <v>408</v>
      </c>
      <c r="E23" s="475"/>
      <c r="F23" s="11">
        <v>16</v>
      </c>
      <c r="G23" s="223">
        <v>16.899999999999999</v>
      </c>
      <c r="H23" s="12">
        <v>4</v>
      </c>
      <c r="I23" s="225">
        <v>3.1</v>
      </c>
      <c r="J23" s="11">
        <v>7.9</v>
      </c>
      <c r="K23" s="367">
        <v>7.9</v>
      </c>
      <c r="L23" s="748">
        <v>30.2</v>
      </c>
      <c r="M23" s="606"/>
      <c r="N23" s="489"/>
      <c r="O23" s="854"/>
      <c r="P23" s="226"/>
      <c r="Q23" s="476"/>
      <c r="R23" s="750"/>
      <c r="S23" s="612"/>
      <c r="T23" s="113"/>
      <c r="U23" s="3" t="s">
        <v>195</v>
      </c>
      <c r="V23" s="893" t="s">
        <v>313</v>
      </c>
      <c r="W23" s="13"/>
      <c r="X23" s="229">
        <v>2.8</v>
      </c>
    </row>
    <row r="24" spans="1:24" x14ac:dyDescent="0.2">
      <c r="A24" s="1057"/>
      <c r="B24" s="328">
        <v>45403</v>
      </c>
      <c r="C24" s="432" t="str">
        <f t="shared" si="0"/>
        <v>(日)</v>
      </c>
      <c r="D24" s="473" t="s">
        <v>410</v>
      </c>
      <c r="E24" s="475"/>
      <c r="F24" s="11">
        <v>16.100000000000001</v>
      </c>
      <c r="G24" s="223">
        <v>17.100000000000001</v>
      </c>
      <c r="H24" s="12">
        <v>3.7</v>
      </c>
      <c r="I24" s="225">
        <v>3.3</v>
      </c>
      <c r="J24" s="11">
        <v>7.9</v>
      </c>
      <c r="K24" s="367">
        <v>7.7</v>
      </c>
      <c r="L24" s="748">
        <v>29.6</v>
      </c>
      <c r="M24" s="606"/>
      <c r="N24" s="489"/>
      <c r="O24" s="854"/>
      <c r="P24" s="289"/>
      <c r="Q24" s="476"/>
      <c r="R24" s="750"/>
      <c r="S24" s="612"/>
      <c r="T24" s="113"/>
      <c r="U24" s="3" t="s">
        <v>196</v>
      </c>
      <c r="V24" s="893" t="s">
        <v>313</v>
      </c>
      <c r="W24" s="13"/>
      <c r="X24" s="229">
        <v>0.19900000000000001</v>
      </c>
    </row>
    <row r="25" spans="1:24" x14ac:dyDescent="0.2">
      <c r="A25" s="1057"/>
      <c r="B25" s="328">
        <v>45404</v>
      </c>
      <c r="C25" s="432" t="str">
        <f t="shared" si="0"/>
        <v>(月)</v>
      </c>
      <c r="D25" s="473" t="s">
        <v>407</v>
      </c>
      <c r="E25" s="475"/>
      <c r="F25" s="11">
        <v>15.9</v>
      </c>
      <c r="G25" s="223">
        <v>15.9</v>
      </c>
      <c r="H25" s="12">
        <v>3.2</v>
      </c>
      <c r="I25" s="225">
        <v>3.1</v>
      </c>
      <c r="J25" s="11">
        <v>7.9</v>
      </c>
      <c r="K25" s="367">
        <v>7.8</v>
      </c>
      <c r="L25" s="748">
        <v>30.6</v>
      </c>
      <c r="M25" s="606">
        <v>60.9</v>
      </c>
      <c r="N25" s="489">
        <v>85.4</v>
      </c>
      <c r="O25" s="854">
        <v>34.299999999999997</v>
      </c>
      <c r="P25" s="289">
        <v>222</v>
      </c>
      <c r="Q25" s="476">
        <v>0.19</v>
      </c>
      <c r="R25" s="750"/>
      <c r="S25" s="612"/>
      <c r="T25" s="113"/>
      <c r="U25" s="3" t="s">
        <v>197</v>
      </c>
      <c r="V25" s="893" t="s">
        <v>313</v>
      </c>
      <c r="W25" s="11"/>
      <c r="X25" s="228">
        <v>25.6</v>
      </c>
    </row>
    <row r="26" spans="1:24" x14ac:dyDescent="0.2">
      <c r="A26" s="1057"/>
      <c r="B26" s="328">
        <v>45405</v>
      </c>
      <c r="C26" s="432" t="str">
        <f t="shared" si="0"/>
        <v>(火)</v>
      </c>
      <c r="D26" s="473" t="s">
        <v>410</v>
      </c>
      <c r="E26" s="475"/>
      <c r="F26" s="11">
        <v>16.399999999999999</v>
      </c>
      <c r="G26" s="223">
        <v>16.7</v>
      </c>
      <c r="H26" s="12">
        <v>3.5</v>
      </c>
      <c r="I26" s="225">
        <v>3.1</v>
      </c>
      <c r="J26" s="11">
        <v>7.9</v>
      </c>
      <c r="K26" s="367">
        <v>7.8</v>
      </c>
      <c r="L26" s="748">
        <v>30.1</v>
      </c>
      <c r="M26" s="606">
        <v>60.2</v>
      </c>
      <c r="N26" s="489">
        <v>86</v>
      </c>
      <c r="O26" s="854">
        <v>34.799999999999997</v>
      </c>
      <c r="P26" s="289">
        <v>217</v>
      </c>
      <c r="Q26" s="476">
        <v>0.21</v>
      </c>
      <c r="R26" s="750"/>
      <c r="S26" s="612"/>
      <c r="T26" s="113"/>
      <c r="U26" s="3" t="s">
        <v>17</v>
      </c>
      <c r="V26" s="893" t="s">
        <v>313</v>
      </c>
      <c r="W26" s="11"/>
      <c r="X26" s="228">
        <v>26.8</v>
      </c>
    </row>
    <row r="27" spans="1:24" x14ac:dyDescent="0.2">
      <c r="A27" s="1057"/>
      <c r="B27" s="328">
        <v>45406</v>
      </c>
      <c r="C27" s="432" t="str">
        <f t="shared" si="0"/>
        <v>(水)</v>
      </c>
      <c r="D27" s="473" t="s">
        <v>407</v>
      </c>
      <c r="E27" s="475"/>
      <c r="F27" s="11">
        <v>16.3</v>
      </c>
      <c r="G27" s="223">
        <v>16.399999999999999</v>
      </c>
      <c r="H27" s="12">
        <v>3.8</v>
      </c>
      <c r="I27" s="225">
        <v>3.3</v>
      </c>
      <c r="J27" s="11">
        <v>7.9</v>
      </c>
      <c r="K27" s="367">
        <v>7.8</v>
      </c>
      <c r="L27" s="748">
        <v>29.7</v>
      </c>
      <c r="M27" s="606">
        <v>59.8</v>
      </c>
      <c r="N27" s="489">
        <v>84</v>
      </c>
      <c r="O27" s="854">
        <v>33.1</v>
      </c>
      <c r="P27" s="289">
        <v>204</v>
      </c>
      <c r="Q27" s="476">
        <v>0.22</v>
      </c>
      <c r="R27" s="750"/>
      <c r="S27" s="612"/>
      <c r="T27" s="113"/>
      <c r="U27" s="3" t="s">
        <v>198</v>
      </c>
      <c r="V27" s="893" t="s">
        <v>184</v>
      </c>
      <c r="W27" s="11"/>
      <c r="X27" s="288">
        <v>4</v>
      </c>
    </row>
    <row r="28" spans="1:24" x14ac:dyDescent="0.2">
      <c r="A28" s="1057"/>
      <c r="B28" s="328">
        <v>45407</v>
      </c>
      <c r="C28" s="432" t="str">
        <f t="shared" si="0"/>
        <v>(木)</v>
      </c>
      <c r="D28" s="473" t="s">
        <v>408</v>
      </c>
      <c r="E28" s="475"/>
      <c r="F28" s="11">
        <v>16.899999999999999</v>
      </c>
      <c r="G28" s="223">
        <v>18.2</v>
      </c>
      <c r="H28" s="12">
        <v>2.7</v>
      </c>
      <c r="I28" s="225">
        <v>3</v>
      </c>
      <c r="J28" s="11">
        <v>7.8</v>
      </c>
      <c r="K28" s="367">
        <v>7.7</v>
      </c>
      <c r="L28" s="748">
        <v>29.7</v>
      </c>
      <c r="M28" s="606">
        <v>59</v>
      </c>
      <c r="N28" s="489">
        <v>85.2</v>
      </c>
      <c r="O28" s="854">
        <v>30.9</v>
      </c>
      <c r="P28" s="289">
        <v>212</v>
      </c>
      <c r="Q28" s="476">
        <v>0.22</v>
      </c>
      <c r="R28" s="750"/>
      <c r="S28" s="612"/>
      <c r="T28" s="113"/>
      <c r="U28" s="3" t="s">
        <v>199</v>
      </c>
      <c r="V28" s="893" t="s">
        <v>313</v>
      </c>
      <c r="W28" s="114"/>
      <c r="X28" s="288">
        <v>1</v>
      </c>
    </row>
    <row r="29" spans="1:24" x14ac:dyDescent="0.2">
      <c r="A29" s="1057"/>
      <c r="B29" s="328">
        <v>45408</v>
      </c>
      <c r="C29" s="432" t="str">
        <f t="shared" si="0"/>
        <v>(金)</v>
      </c>
      <c r="D29" s="473" t="s">
        <v>408</v>
      </c>
      <c r="E29" s="475"/>
      <c r="F29" s="11">
        <v>18.5</v>
      </c>
      <c r="G29" s="223">
        <v>17.899999999999999</v>
      </c>
      <c r="H29" s="12">
        <v>2.6</v>
      </c>
      <c r="I29" s="225">
        <v>2.6</v>
      </c>
      <c r="J29" s="11">
        <v>7.8</v>
      </c>
      <c r="K29" s="367">
        <v>7.7</v>
      </c>
      <c r="L29" s="748">
        <v>29.8</v>
      </c>
      <c r="M29" s="606">
        <v>59.6</v>
      </c>
      <c r="N29" s="489">
        <v>84.2</v>
      </c>
      <c r="O29" s="854">
        <v>33</v>
      </c>
      <c r="P29" s="289">
        <v>197</v>
      </c>
      <c r="Q29" s="476">
        <v>0.23</v>
      </c>
      <c r="R29" s="750"/>
      <c r="S29" s="612"/>
      <c r="T29" s="113"/>
      <c r="U29" s="3"/>
      <c r="V29" s="289"/>
      <c r="W29" s="290"/>
      <c r="X29" s="289"/>
    </row>
    <row r="30" spans="1:24" x14ac:dyDescent="0.2">
      <c r="A30" s="1057"/>
      <c r="B30" s="328">
        <v>45409</v>
      </c>
      <c r="C30" s="432" t="str">
        <f t="shared" si="0"/>
        <v>(土)</v>
      </c>
      <c r="D30" s="473" t="s">
        <v>407</v>
      </c>
      <c r="E30" s="475"/>
      <c r="F30" s="11">
        <v>16.5</v>
      </c>
      <c r="G30" s="223">
        <v>17</v>
      </c>
      <c r="H30" s="12">
        <v>2.1</v>
      </c>
      <c r="I30" s="225">
        <v>2.1</v>
      </c>
      <c r="J30" s="11">
        <v>7.6</v>
      </c>
      <c r="K30" s="367">
        <v>7.7</v>
      </c>
      <c r="L30" s="748">
        <v>29.6</v>
      </c>
      <c r="M30" s="606"/>
      <c r="N30" s="489"/>
      <c r="O30" s="854"/>
      <c r="P30" s="289"/>
      <c r="Q30" s="476"/>
      <c r="R30" s="750"/>
      <c r="S30" s="612"/>
      <c r="T30" s="113"/>
      <c r="U30" s="3"/>
      <c r="V30" s="289"/>
      <c r="W30" s="290"/>
      <c r="X30" s="289"/>
    </row>
    <row r="31" spans="1:24" x14ac:dyDescent="0.2">
      <c r="A31" s="1057"/>
      <c r="B31" s="328">
        <v>45410</v>
      </c>
      <c r="C31" s="432" t="str">
        <f t="shared" si="0"/>
        <v>(日)</v>
      </c>
      <c r="D31" s="473" t="s">
        <v>408</v>
      </c>
      <c r="E31" s="475"/>
      <c r="F31" s="11">
        <v>16.899999999999999</v>
      </c>
      <c r="G31" s="223">
        <v>18.100000000000001</v>
      </c>
      <c r="H31" s="12">
        <v>3.5</v>
      </c>
      <c r="I31" s="225">
        <v>2.2999999999999998</v>
      </c>
      <c r="J31" s="11">
        <v>7.6</v>
      </c>
      <c r="K31" s="367">
        <v>7.7</v>
      </c>
      <c r="L31" s="748">
        <v>29.6</v>
      </c>
      <c r="M31" s="606"/>
      <c r="N31" s="489"/>
      <c r="O31" s="854"/>
      <c r="P31" s="289"/>
      <c r="Q31" s="476"/>
      <c r="R31" s="750">
        <v>7</v>
      </c>
      <c r="S31" s="612"/>
      <c r="T31" s="113"/>
      <c r="U31" s="371"/>
      <c r="V31" s="372"/>
      <c r="W31" s="373"/>
      <c r="X31" s="372"/>
    </row>
    <row r="32" spans="1:24" x14ac:dyDescent="0.2">
      <c r="A32" s="1057"/>
      <c r="B32" s="328">
        <v>45411</v>
      </c>
      <c r="C32" s="432" t="str">
        <f t="shared" si="0"/>
        <v>(月)</v>
      </c>
      <c r="D32" s="473" t="s">
        <v>408</v>
      </c>
      <c r="E32" s="475"/>
      <c r="F32" s="11">
        <v>17.2</v>
      </c>
      <c r="G32" s="223">
        <v>18.600000000000001</v>
      </c>
      <c r="H32" s="12">
        <v>4</v>
      </c>
      <c r="I32" s="225">
        <v>2.6</v>
      </c>
      <c r="J32" s="11">
        <v>7.6</v>
      </c>
      <c r="K32" s="367">
        <v>7.6</v>
      </c>
      <c r="L32" s="748">
        <v>29.5</v>
      </c>
      <c r="M32" s="606"/>
      <c r="N32" s="489"/>
      <c r="O32" s="854"/>
      <c r="P32" s="226"/>
      <c r="Q32" s="476"/>
      <c r="R32" s="750"/>
      <c r="S32" s="612"/>
      <c r="T32" s="113"/>
      <c r="U32" s="104" t="s">
        <v>23</v>
      </c>
      <c r="V32" s="392" t="s">
        <v>24</v>
      </c>
      <c r="W32" s="392" t="s">
        <v>24</v>
      </c>
      <c r="X32" s="105" t="s">
        <v>24</v>
      </c>
    </row>
    <row r="33" spans="1:24" x14ac:dyDescent="0.2">
      <c r="A33" s="1057"/>
      <c r="B33" s="329">
        <v>45412</v>
      </c>
      <c r="C33" s="433" t="str">
        <f t="shared" si="0"/>
        <v>(火)</v>
      </c>
      <c r="D33" s="473" t="s">
        <v>410</v>
      </c>
      <c r="E33" s="475"/>
      <c r="F33" s="11">
        <v>17.2</v>
      </c>
      <c r="G33" s="223">
        <v>17.899999999999999</v>
      </c>
      <c r="H33" s="12">
        <v>3.4</v>
      </c>
      <c r="I33" s="225">
        <v>2.7</v>
      </c>
      <c r="J33" s="11">
        <v>7.6</v>
      </c>
      <c r="K33" s="367">
        <v>7.6</v>
      </c>
      <c r="L33" s="748">
        <v>29.7</v>
      </c>
      <c r="M33" s="606">
        <v>58.5</v>
      </c>
      <c r="N33" s="489">
        <v>84</v>
      </c>
      <c r="O33" s="854">
        <v>35.4</v>
      </c>
      <c r="P33" s="226">
        <v>209</v>
      </c>
      <c r="Q33" s="476">
        <v>0.21</v>
      </c>
      <c r="R33" s="750"/>
      <c r="S33" s="612"/>
      <c r="T33" s="113"/>
      <c r="U33" s="1114" t="s">
        <v>420</v>
      </c>
      <c r="V33" s="1115"/>
      <c r="W33" s="1115"/>
      <c r="X33" s="1116"/>
    </row>
    <row r="34" spans="1:24" s="1" customFormat="1" ht="13.5" customHeight="1" x14ac:dyDescent="0.2">
      <c r="A34" s="1057"/>
      <c r="B34" s="334" t="s">
        <v>239</v>
      </c>
      <c r="C34" s="390"/>
      <c r="D34" s="479"/>
      <c r="E34" s="480">
        <f t="shared" ref="E34:S34" si="1">IF(COUNT(E4:E33)=0,"",MAX(E4:E33))</f>
        <v>19.8</v>
      </c>
      <c r="F34" s="10">
        <f t="shared" si="1"/>
        <v>18.5</v>
      </c>
      <c r="G34" s="222">
        <f t="shared" si="1"/>
        <v>18.600000000000001</v>
      </c>
      <c r="H34" s="466">
        <f t="shared" si="1"/>
        <v>5.3</v>
      </c>
      <c r="I34" s="467">
        <f t="shared" si="1"/>
        <v>4.0999999999999996</v>
      </c>
      <c r="J34" s="10">
        <f t="shared" si="1"/>
        <v>8</v>
      </c>
      <c r="K34" s="615">
        <f t="shared" si="1"/>
        <v>7.9</v>
      </c>
      <c r="L34" s="744">
        <f t="shared" si="1"/>
        <v>35</v>
      </c>
      <c r="M34" s="481">
        <f t="shared" si="1"/>
        <v>70.5</v>
      </c>
      <c r="N34" s="482">
        <f t="shared" si="1"/>
        <v>98</v>
      </c>
      <c r="O34" s="863">
        <f t="shared" si="1"/>
        <v>41.6</v>
      </c>
      <c r="P34" s="484">
        <f t="shared" si="1"/>
        <v>222</v>
      </c>
      <c r="Q34" s="485">
        <f t="shared" si="1"/>
        <v>0.34</v>
      </c>
      <c r="R34" s="758">
        <f t="shared" si="1"/>
        <v>7</v>
      </c>
      <c r="S34" s="622">
        <f t="shared" si="1"/>
        <v>2</v>
      </c>
      <c r="T34" s="80"/>
      <c r="U34" s="1117"/>
      <c r="V34" s="1115"/>
      <c r="W34" s="1115"/>
      <c r="X34" s="1116"/>
    </row>
    <row r="35" spans="1:24" s="1" customFormat="1" ht="13.5" customHeight="1" x14ac:dyDescent="0.2">
      <c r="A35" s="1057"/>
      <c r="B35" s="335" t="s">
        <v>240</v>
      </c>
      <c r="C35" s="391"/>
      <c r="D35" s="233"/>
      <c r="E35" s="487">
        <f t="shared" ref="E35:Q35" si="2">IF(COUNT(E4:E33)=0,"",MIN(E4:E33))</f>
        <v>19.8</v>
      </c>
      <c r="F35" s="11">
        <f t="shared" si="2"/>
        <v>11.1</v>
      </c>
      <c r="G35" s="223">
        <f t="shared" si="2"/>
        <v>11.5</v>
      </c>
      <c r="H35" s="12">
        <f t="shared" si="2"/>
        <v>2.1</v>
      </c>
      <c r="I35" s="244">
        <f t="shared" si="2"/>
        <v>2.1</v>
      </c>
      <c r="J35" s="11">
        <f t="shared" si="2"/>
        <v>7.6</v>
      </c>
      <c r="K35" s="607">
        <f t="shared" si="2"/>
        <v>7.6</v>
      </c>
      <c r="L35" s="748">
        <f t="shared" si="2"/>
        <v>29.5</v>
      </c>
      <c r="M35" s="488">
        <f t="shared" si="2"/>
        <v>58.5</v>
      </c>
      <c r="N35" s="489">
        <f t="shared" si="2"/>
        <v>84</v>
      </c>
      <c r="O35" s="864">
        <f t="shared" si="2"/>
        <v>30.9</v>
      </c>
      <c r="P35" s="491">
        <f t="shared" si="2"/>
        <v>187</v>
      </c>
      <c r="Q35" s="492">
        <f t="shared" si="2"/>
        <v>0.15</v>
      </c>
      <c r="R35" s="779"/>
      <c r="S35" s="805"/>
      <c r="T35" s="80"/>
      <c r="U35" s="1117"/>
      <c r="V35" s="1115"/>
      <c r="W35" s="1115"/>
      <c r="X35" s="1116"/>
    </row>
    <row r="36" spans="1:24" s="1" customFormat="1" ht="13.5" customHeight="1" x14ac:dyDescent="0.2">
      <c r="A36" s="1057"/>
      <c r="B36" s="336" t="s">
        <v>241</v>
      </c>
      <c r="C36" s="336"/>
      <c r="D36" s="233"/>
      <c r="E36" s="494">
        <f t="shared" ref="E36:Q36" si="3">IF(COUNT(E4:E33)=0,"",AVERAGE(E4:E33))</f>
        <v>19.8</v>
      </c>
      <c r="F36" s="11">
        <f t="shared" si="3"/>
        <v>14.546666666666663</v>
      </c>
      <c r="G36" s="487">
        <f t="shared" si="3"/>
        <v>15.276666666666664</v>
      </c>
      <c r="H36" s="12">
        <f t="shared" si="3"/>
        <v>3.3433333333333333</v>
      </c>
      <c r="I36" s="244">
        <f t="shared" si="3"/>
        <v>2.7899999999999991</v>
      </c>
      <c r="J36" s="11">
        <f t="shared" si="3"/>
        <v>7.7600000000000016</v>
      </c>
      <c r="K36" s="607">
        <f t="shared" si="3"/>
        <v>7.7099999999999982</v>
      </c>
      <c r="L36" s="748">
        <f t="shared" si="3"/>
        <v>31.903333333333343</v>
      </c>
      <c r="M36" s="488">
        <f t="shared" si="3"/>
        <v>64.833333333333329</v>
      </c>
      <c r="N36" s="489">
        <f t="shared" si="3"/>
        <v>90.866666666666674</v>
      </c>
      <c r="O36" s="864">
        <f t="shared" si="3"/>
        <v>36.614285714285707</v>
      </c>
      <c r="P36" s="495">
        <f t="shared" si="3"/>
        <v>204.71428571428572</v>
      </c>
      <c r="Q36" s="492">
        <f t="shared" si="3"/>
        <v>0.21285714285714286</v>
      </c>
      <c r="R36" s="779"/>
      <c r="S36" s="805"/>
      <c r="T36" s="80"/>
      <c r="U36" s="1117"/>
      <c r="V36" s="1115"/>
      <c r="W36" s="1115"/>
      <c r="X36" s="1116"/>
    </row>
    <row r="37" spans="1:24" s="1" customFormat="1" ht="13.5" customHeight="1" x14ac:dyDescent="0.2">
      <c r="A37" s="1057"/>
      <c r="B37" s="337" t="s">
        <v>242</v>
      </c>
      <c r="C37" s="393"/>
      <c r="D37" s="496"/>
      <c r="E37" s="236"/>
      <c r="F37" s="237"/>
      <c r="G37" s="498"/>
      <c r="H37" s="237"/>
      <c r="I37" s="498"/>
      <c r="J37" s="499"/>
      <c r="K37" s="500"/>
      <c r="L37" s="781"/>
      <c r="M37" s="503"/>
      <c r="N37" s="504"/>
      <c r="O37" s="865"/>
      <c r="P37" s="238"/>
      <c r="Q37" s="239"/>
      <c r="R37" s="506">
        <f>SUM(R4:R33)</f>
        <v>9</v>
      </c>
      <c r="S37" s="776">
        <f>SUM(S4:S33)</f>
        <v>2</v>
      </c>
      <c r="T37" s="80"/>
      <c r="U37" s="1118"/>
      <c r="V37" s="1119"/>
      <c r="W37" s="1119"/>
      <c r="X37" s="1120"/>
    </row>
    <row r="38" spans="1:24" ht="13.5" customHeight="1" x14ac:dyDescent="0.2">
      <c r="A38" s="1057" t="s">
        <v>180</v>
      </c>
      <c r="B38" s="327">
        <v>45413</v>
      </c>
      <c r="C38" s="431" t="str">
        <f>IF(B38="","",IF(WEEKDAY(B38)=1,"(日)",IF(WEEKDAY(B38)=2,"(月)",IF(WEEKDAY(B38)=3,"(火)",IF(WEEKDAY(B38)=4,"(水)",IF(WEEKDAY(B38)=5,"(木)",IF(WEEKDAY(B38)=6,"(金)","(土)")))))))</f>
        <v>(水)</v>
      </c>
      <c r="D38" s="463" t="s">
        <v>402</v>
      </c>
      <c r="E38" s="465"/>
      <c r="F38" s="10">
        <v>17.3</v>
      </c>
      <c r="G38" s="222">
        <v>17.5</v>
      </c>
      <c r="H38" s="466">
        <v>2.5</v>
      </c>
      <c r="I38" s="467">
        <v>2.2999999999999998</v>
      </c>
      <c r="J38" s="10">
        <v>7.6</v>
      </c>
      <c r="K38" s="615">
        <v>7.5</v>
      </c>
      <c r="L38" s="744">
        <v>29.5</v>
      </c>
      <c r="M38" s="598">
        <v>58.9</v>
      </c>
      <c r="N38" s="482">
        <v>83.2</v>
      </c>
      <c r="O38" s="862">
        <v>34.5</v>
      </c>
      <c r="P38" s="469">
        <v>189</v>
      </c>
      <c r="Q38" s="470">
        <v>0.14000000000000001</v>
      </c>
      <c r="R38" s="471"/>
      <c r="S38" s="747"/>
      <c r="T38" s="110"/>
      <c r="U38" s="395" t="s">
        <v>286</v>
      </c>
      <c r="V38" s="396"/>
      <c r="W38" s="397">
        <v>45414</v>
      </c>
      <c r="X38" s="398"/>
    </row>
    <row r="39" spans="1:24" x14ac:dyDescent="0.2">
      <c r="A39" s="1057"/>
      <c r="B39" s="389">
        <v>45414</v>
      </c>
      <c r="C39" s="432" t="str">
        <f t="shared" ref="C39:C68" si="4">IF(B39="","",IF(WEEKDAY(B39)=1,"(日)",IF(WEEKDAY(B39)=2,"(月)",IF(WEEKDAY(B39)=3,"(火)",IF(WEEKDAY(B39)=4,"(水)",IF(WEEKDAY(B39)=5,"(木)",IF(WEEKDAY(B39)=6,"(金)","(土)")))))))</f>
        <v>(木)</v>
      </c>
      <c r="D39" s="473" t="s">
        <v>400</v>
      </c>
      <c r="E39" s="475">
        <v>21</v>
      </c>
      <c r="F39" s="11">
        <v>17.5</v>
      </c>
      <c r="G39" s="223">
        <v>18.2</v>
      </c>
      <c r="H39" s="12">
        <v>2.5</v>
      </c>
      <c r="I39" s="225">
        <v>2.2999999999999998</v>
      </c>
      <c r="J39" s="11">
        <v>7.6</v>
      </c>
      <c r="K39" s="367">
        <v>7.6</v>
      </c>
      <c r="L39" s="748">
        <v>29.4</v>
      </c>
      <c r="M39" s="606">
        <v>59.5</v>
      </c>
      <c r="N39" s="489">
        <v>82.8</v>
      </c>
      <c r="O39" s="854">
        <v>32.700000000000003</v>
      </c>
      <c r="P39" s="226">
        <v>199</v>
      </c>
      <c r="Q39" s="476">
        <v>0.2</v>
      </c>
      <c r="R39" s="477"/>
      <c r="S39" s="751"/>
      <c r="T39" s="80"/>
      <c r="U39" s="343" t="s">
        <v>2</v>
      </c>
      <c r="V39" s="344" t="s">
        <v>305</v>
      </c>
      <c r="W39" s="355">
        <v>21</v>
      </c>
      <c r="X39" s="348"/>
    </row>
    <row r="40" spans="1:24" x14ac:dyDescent="0.2">
      <c r="A40" s="1057"/>
      <c r="B40" s="389">
        <v>45415</v>
      </c>
      <c r="C40" s="432" t="str">
        <f t="shared" si="4"/>
        <v>(金)</v>
      </c>
      <c r="D40" s="473" t="s">
        <v>408</v>
      </c>
      <c r="E40" s="475"/>
      <c r="F40" s="11">
        <v>18.100000000000001</v>
      </c>
      <c r="G40" s="223">
        <v>18.8</v>
      </c>
      <c r="H40" s="12">
        <v>2.6</v>
      </c>
      <c r="I40" s="225">
        <v>1.8</v>
      </c>
      <c r="J40" s="11">
        <v>7.5</v>
      </c>
      <c r="K40" s="367">
        <v>7.6</v>
      </c>
      <c r="L40" s="748">
        <v>29.3</v>
      </c>
      <c r="M40" s="606"/>
      <c r="N40" s="489"/>
      <c r="O40" s="854"/>
      <c r="P40" s="226"/>
      <c r="Q40" s="476"/>
      <c r="R40" s="477"/>
      <c r="S40" s="751"/>
      <c r="T40" s="80"/>
      <c r="U40" s="4" t="s">
        <v>19</v>
      </c>
      <c r="V40" s="5" t="s">
        <v>20</v>
      </c>
      <c r="W40" s="350" t="s">
        <v>21</v>
      </c>
      <c r="X40" s="5" t="s">
        <v>22</v>
      </c>
    </row>
    <row r="41" spans="1:24" x14ac:dyDescent="0.2">
      <c r="A41" s="1057"/>
      <c r="B41" s="389">
        <v>45416</v>
      </c>
      <c r="C41" s="432" t="str">
        <f t="shared" si="4"/>
        <v>(土)</v>
      </c>
      <c r="D41" s="473" t="s">
        <v>408</v>
      </c>
      <c r="E41" s="475"/>
      <c r="F41" s="11">
        <v>18.899999999999999</v>
      </c>
      <c r="G41" s="223">
        <v>19.7</v>
      </c>
      <c r="H41" s="12">
        <v>2.1</v>
      </c>
      <c r="I41" s="225">
        <v>2.2999999999999998</v>
      </c>
      <c r="J41" s="11">
        <v>7.5</v>
      </c>
      <c r="K41" s="367">
        <v>7.6</v>
      </c>
      <c r="L41" s="748">
        <v>29.1</v>
      </c>
      <c r="M41" s="606"/>
      <c r="N41" s="489"/>
      <c r="O41" s="854"/>
      <c r="P41" s="226"/>
      <c r="Q41" s="476"/>
      <c r="R41" s="477"/>
      <c r="S41" s="751"/>
      <c r="T41" s="80"/>
      <c r="U41" s="2" t="s">
        <v>182</v>
      </c>
      <c r="V41" s="396" t="s">
        <v>11</v>
      </c>
      <c r="W41" s="351">
        <v>17.5</v>
      </c>
      <c r="X41" s="222">
        <v>18.2</v>
      </c>
    </row>
    <row r="42" spans="1:24" x14ac:dyDescent="0.2">
      <c r="A42" s="1057"/>
      <c r="B42" s="389">
        <v>45417</v>
      </c>
      <c r="C42" s="432" t="str">
        <f t="shared" si="4"/>
        <v>(日)</v>
      </c>
      <c r="D42" s="473" t="s">
        <v>408</v>
      </c>
      <c r="E42" s="475"/>
      <c r="F42" s="11">
        <v>19.2</v>
      </c>
      <c r="G42" s="223">
        <v>20.5</v>
      </c>
      <c r="H42" s="12">
        <v>3.1</v>
      </c>
      <c r="I42" s="225">
        <v>2.5</v>
      </c>
      <c r="J42" s="11">
        <v>7.7</v>
      </c>
      <c r="K42" s="367">
        <v>7.6</v>
      </c>
      <c r="L42" s="748">
        <v>29.3</v>
      </c>
      <c r="M42" s="606"/>
      <c r="N42" s="489"/>
      <c r="O42" s="854"/>
      <c r="P42" s="226"/>
      <c r="Q42" s="476"/>
      <c r="R42" s="477"/>
      <c r="S42" s="751"/>
      <c r="T42" s="80"/>
      <c r="U42" s="3" t="s">
        <v>183</v>
      </c>
      <c r="V42" s="893" t="s">
        <v>184</v>
      </c>
      <c r="W42" s="11">
        <v>2.5</v>
      </c>
      <c r="X42" s="223">
        <v>2.2999999999999998</v>
      </c>
    </row>
    <row r="43" spans="1:24" x14ac:dyDescent="0.2">
      <c r="A43" s="1057"/>
      <c r="B43" s="389">
        <v>45418</v>
      </c>
      <c r="C43" s="432" t="str">
        <f t="shared" si="4"/>
        <v>(月)</v>
      </c>
      <c r="D43" s="473" t="s">
        <v>410</v>
      </c>
      <c r="E43" s="475"/>
      <c r="F43" s="11">
        <v>19</v>
      </c>
      <c r="G43" s="223">
        <v>20</v>
      </c>
      <c r="H43" s="12">
        <v>2</v>
      </c>
      <c r="I43" s="225">
        <v>2.1</v>
      </c>
      <c r="J43" s="11">
        <v>7.7</v>
      </c>
      <c r="K43" s="367">
        <v>7.6</v>
      </c>
      <c r="L43" s="748">
        <v>29.3</v>
      </c>
      <c r="M43" s="606"/>
      <c r="N43" s="489"/>
      <c r="O43" s="854"/>
      <c r="P43" s="226"/>
      <c r="Q43" s="476"/>
      <c r="R43" s="477"/>
      <c r="S43" s="751"/>
      <c r="T43" s="80"/>
      <c r="U43" s="3" t="s">
        <v>12</v>
      </c>
      <c r="V43" s="893"/>
      <c r="W43" s="11">
        <v>7.6</v>
      </c>
      <c r="X43" s="223">
        <v>7.6</v>
      </c>
    </row>
    <row r="44" spans="1:24" x14ac:dyDescent="0.2">
      <c r="A44" s="1057"/>
      <c r="B44" s="389">
        <v>45419</v>
      </c>
      <c r="C44" s="432" t="str">
        <f t="shared" si="4"/>
        <v>(火)</v>
      </c>
      <c r="D44" s="473" t="s">
        <v>407</v>
      </c>
      <c r="E44" s="475"/>
      <c r="F44" s="11">
        <v>18.5</v>
      </c>
      <c r="G44" s="223">
        <v>18.8</v>
      </c>
      <c r="H44" s="12">
        <v>2.1</v>
      </c>
      <c r="I44" s="225">
        <v>2.2000000000000002</v>
      </c>
      <c r="J44" s="11">
        <v>7.7</v>
      </c>
      <c r="K44" s="367">
        <v>7.7</v>
      </c>
      <c r="L44" s="748">
        <v>29.3</v>
      </c>
      <c r="M44" s="606">
        <v>57.6</v>
      </c>
      <c r="N44" s="489">
        <v>81</v>
      </c>
      <c r="O44" s="854">
        <v>32.5</v>
      </c>
      <c r="P44" s="226">
        <v>181</v>
      </c>
      <c r="Q44" s="476">
        <v>0.18</v>
      </c>
      <c r="R44" s="477"/>
      <c r="S44" s="751"/>
      <c r="T44" s="80"/>
      <c r="U44" s="3" t="s">
        <v>185</v>
      </c>
      <c r="V44" s="893" t="s">
        <v>13</v>
      </c>
      <c r="W44" s="11"/>
      <c r="X44" s="223">
        <v>29.4</v>
      </c>
    </row>
    <row r="45" spans="1:24" x14ac:dyDescent="0.2">
      <c r="A45" s="1057"/>
      <c r="B45" s="389">
        <v>45420</v>
      </c>
      <c r="C45" s="432" t="str">
        <f t="shared" si="4"/>
        <v>(水)</v>
      </c>
      <c r="D45" s="473" t="s">
        <v>408</v>
      </c>
      <c r="E45" s="475"/>
      <c r="F45" s="11">
        <v>19.399999999999999</v>
      </c>
      <c r="G45" s="223">
        <v>20.3</v>
      </c>
      <c r="H45" s="12">
        <v>2.8</v>
      </c>
      <c r="I45" s="225">
        <v>2.2999999999999998</v>
      </c>
      <c r="J45" s="11">
        <v>7.7</v>
      </c>
      <c r="K45" s="367">
        <v>7.7</v>
      </c>
      <c r="L45" s="748">
        <v>29.3</v>
      </c>
      <c r="M45" s="606">
        <v>56.9</v>
      </c>
      <c r="N45" s="489">
        <v>80.8</v>
      </c>
      <c r="O45" s="854">
        <v>32.799999999999997</v>
      </c>
      <c r="P45" s="226">
        <v>189</v>
      </c>
      <c r="Q45" s="476">
        <v>0.2</v>
      </c>
      <c r="R45" s="477">
        <v>2</v>
      </c>
      <c r="S45" s="751">
        <v>2</v>
      </c>
      <c r="T45" s="80"/>
      <c r="U45" s="3" t="s">
        <v>186</v>
      </c>
      <c r="V45" s="893" t="s">
        <v>313</v>
      </c>
      <c r="W45" s="114"/>
      <c r="X45" s="224">
        <v>59.5</v>
      </c>
    </row>
    <row r="46" spans="1:24" x14ac:dyDescent="0.2">
      <c r="A46" s="1057"/>
      <c r="B46" s="389">
        <v>45421</v>
      </c>
      <c r="C46" s="432" t="str">
        <f t="shared" si="4"/>
        <v>(木)</v>
      </c>
      <c r="D46" s="473" t="s">
        <v>407</v>
      </c>
      <c r="E46" s="475"/>
      <c r="F46" s="11">
        <v>18.600000000000001</v>
      </c>
      <c r="G46" s="223">
        <v>17.399999999999999</v>
      </c>
      <c r="H46" s="12">
        <v>3</v>
      </c>
      <c r="I46" s="225">
        <v>2.4</v>
      </c>
      <c r="J46" s="11">
        <v>7.8</v>
      </c>
      <c r="K46" s="367">
        <v>7.6</v>
      </c>
      <c r="L46" s="748">
        <v>29.3</v>
      </c>
      <c r="M46" s="606">
        <v>56.7</v>
      </c>
      <c r="N46" s="489">
        <v>80.599999999999994</v>
      </c>
      <c r="O46" s="854">
        <v>33.799999999999997</v>
      </c>
      <c r="P46" s="226">
        <v>189</v>
      </c>
      <c r="Q46" s="476">
        <v>0.18</v>
      </c>
      <c r="R46" s="477"/>
      <c r="S46" s="751"/>
      <c r="T46" s="80"/>
      <c r="U46" s="3" t="s">
        <v>187</v>
      </c>
      <c r="V46" s="893" t="s">
        <v>313</v>
      </c>
      <c r="W46" s="114"/>
      <c r="X46" s="224">
        <v>82.8</v>
      </c>
    </row>
    <row r="47" spans="1:24" x14ac:dyDescent="0.2">
      <c r="A47" s="1057"/>
      <c r="B47" s="389">
        <v>45422</v>
      </c>
      <c r="C47" s="432" t="str">
        <f t="shared" si="4"/>
        <v>(金)</v>
      </c>
      <c r="D47" s="473" t="s">
        <v>408</v>
      </c>
      <c r="E47" s="475"/>
      <c r="F47" s="11">
        <v>19</v>
      </c>
      <c r="G47" s="223">
        <v>19.5</v>
      </c>
      <c r="H47" s="12">
        <v>3.3</v>
      </c>
      <c r="I47" s="225">
        <v>2.4</v>
      </c>
      <c r="J47" s="11">
        <v>7.7</v>
      </c>
      <c r="K47" s="367">
        <v>7.6</v>
      </c>
      <c r="L47" s="748">
        <v>29.4</v>
      </c>
      <c r="M47" s="606">
        <v>56.4</v>
      </c>
      <c r="N47" s="489">
        <v>80.8</v>
      </c>
      <c r="O47" s="854">
        <v>33</v>
      </c>
      <c r="P47" s="226">
        <v>174</v>
      </c>
      <c r="Q47" s="476">
        <v>0.15</v>
      </c>
      <c r="R47" s="477"/>
      <c r="S47" s="751"/>
      <c r="T47" s="80"/>
      <c r="U47" s="3" t="s">
        <v>188</v>
      </c>
      <c r="V47" s="893" t="s">
        <v>313</v>
      </c>
      <c r="W47" s="114"/>
      <c r="X47" s="224">
        <v>50.4</v>
      </c>
    </row>
    <row r="48" spans="1:24" x14ac:dyDescent="0.2">
      <c r="A48" s="1057"/>
      <c r="B48" s="389">
        <v>45423</v>
      </c>
      <c r="C48" s="432" t="str">
        <f t="shared" si="4"/>
        <v>(土)</v>
      </c>
      <c r="D48" s="473" t="s">
        <v>408</v>
      </c>
      <c r="E48" s="475"/>
      <c r="F48" s="11">
        <v>19.5</v>
      </c>
      <c r="G48" s="223">
        <v>20.7</v>
      </c>
      <c r="H48" s="12">
        <v>3.6</v>
      </c>
      <c r="I48" s="225">
        <v>2.2999999999999998</v>
      </c>
      <c r="J48" s="11">
        <v>7.6</v>
      </c>
      <c r="K48" s="367">
        <v>7.5</v>
      </c>
      <c r="L48" s="748">
        <v>29.2</v>
      </c>
      <c r="M48" s="606"/>
      <c r="N48" s="489"/>
      <c r="O48" s="854"/>
      <c r="P48" s="226"/>
      <c r="Q48" s="476"/>
      <c r="R48" s="477"/>
      <c r="S48" s="751"/>
      <c r="T48" s="80"/>
      <c r="U48" s="3" t="s">
        <v>189</v>
      </c>
      <c r="V48" s="893" t="s">
        <v>313</v>
      </c>
      <c r="W48" s="114"/>
      <c r="X48" s="224">
        <v>32.4</v>
      </c>
    </row>
    <row r="49" spans="1:24" x14ac:dyDescent="0.2">
      <c r="A49" s="1057"/>
      <c r="B49" s="389">
        <v>45424</v>
      </c>
      <c r="C49" s="432" t="str">
        <f t="shared" si="4"/>
        <v>(日)</v>
      </c>
      <c r="D49" s="473" t="s">
        <v>407</v>
      </c>
      <c r="E49" s="475"/>
      <c r="F49" s="11">
        <v>18.899999999999999</v>
      </c>
      <c r="G49" s="223">
        <v>19.399999999999999</v>
      </c>
      <c r="H49" s="12">
        <v>3.2</v>
      </c>
      <c r="I49" s="225">
        <v>2.4</v>
      </c>
      <c r="J49" s="11">
        <v>7.6</v>
      </c>
      <c r="K49" s="367">
        <v>7.5</v>
      </c>
      <c r="L49" s="748">
        <v>29.3</v>
      </c>
      <c r="M49" s="606"/>
      <c r="N49" s="489"/>
      <c r="O49" s="854"/>
      <c r="P49" s="226"/>
      <c r="Q49" s="476"/>
      <c r="R49" s="477"/>
      <c r="S49" s="751"/>
      <c r="T49" s="80"/>
      <c r="U49" s="3" t="s">
        <v>190</v>
      </c>
      <c r="V49" s="893" t="s">
        <v>313</v>
      </c>
      <c r="W49" s="12"/>
      <c r="X49" s="225">
        <v>32.700000000000003</v>
      </c>
    </row>
    <row r="50" spans="1:24" x14ac:dyDescent="0.2">
      <c r="A50" s="1057"/>
      <c r="B50" s="389">
        <v>45425</v>
      </c>
      <c r="C50" s="432" t="str">
        <f t="shared" si="4"/>
        <v>(月)</v>
      </c>
      <c r="D50" s="473" t="s">
        <v>407</v>
      </c>
      <c r="E50" s="475"/>
      <c r="F50" s="11">
        <v>19.3</v>
      </c>
      <c r="G50" s="223">
        <v>19.7</v>
      </c>
      <c r="H50" s="12">
        <v>2.5</v>
      </c>
      <c r="I50" s="225">
        <v>2.2000000000000002</v>
      </c>
      <c r="J50" s="11">
        <v>7.6</v>
      </c>
      <c r="K50" s="367">
        <v>7.5</v>
      </c>
      <c r="L50" s="748">
        <v>29.5</v>
      </c>
      <c r="M50" s="606">
        <v>56.6</v>
      </c>
      <c r="N50" s="489">
        <v>79.599999999999994</v>
      </c>
      <c r="O50" s="854">
        <v>34.200000000000003</v>
      </c>
      <c r="P50" s="226">
        <v>200</v>
      </c>
      <c r="Q50" s="476">
        <v>0.2</v>
      </c>
      <c r="R50" s="477"/>
      <c r="S50" s="751"/>
      <c r="T50" s="80"/>
      <c r="U50" s="3" t="s">
        <v>191</v>
      </c>
      <c r="V50" s="893" t="s">
        <v>313</v>
      </c>
      <c r="W50" s="15"/>
      <c r="X50" s="226">
        <v>199</v>
      </c>
    </row>
    <row r="51" spans="1:24" x14ac:dyDescent="0.2">
      <c r="A51" s="1057"/>
      <c r="B51" s="389">
        <v>45426</v>
      </c>
      <c r="C51" s="432" t="str">
        <f t="shared" si="4"/>
        <v>(火)</v>
      </c>
      <c r="D51" s="473" t="s">
        <v>410</v>
      </c>
      <c r="E51" s="475"/>
      <c r="F51" s="11">
        <v>19.399999999999999</v>
      </c>
      <c r="G51" s="223">
        <v>19.100000000000001</v>
      </c>
      <c r="H51" s="12">
        <v>2.7</v>
      </c>
      <c r="I51" s="225">
        <v>2.2000000000000002</v>
      </c>
      <c r="J51" s="11">
        <v>7.7</v>
      </c>
      <c r="K51" s="367">
        <v>7.7</v>
      </c>
      <c r="L51" s="748">
        <v>29.5</v>
      </c>
      <c r="M51" s="606">
        <v>56.1</v>
      </c>
      <c r="N51" s="489">
        <v>80.8</v>
      </c>
      <c r="O51" s="854">
        <v>34.700000000000003</v>
      </c>
      <c r="P51" s="226">
        <v>169</v>
      </c>
      <c r="Q51" s="476">
        <v>0.2</v>
      </c>
      <c r="R51" s="477"/>
      <c r="S51" s="751"/>
      <c r="T51" s="80"/>
      <c r="U51" s="3" t="s">
        <v>192</v>
      </c>
      <c r="V51" s="893" t="s">
        <v>313</v>
      </c>
      <c r="W51" s="13"/>
      <c r="X51" s="227">
        <v>0.2</v>
      </c>
    </row>
    <row r="52" spans="1:24" x14ac:dyDescent="0.2">
      <c r="A52" s="1057"/>
      <c r="B52" s="389">
        <v>45427</v>
      </c>
      <c r="C52" s="432" t="str">
        <f t="shared" si="4"/>
        <v>(水)</v>
      </c>
      <c r="D52" s="473" t="s">
        <v>408</v>
      </c>
      <c r="E52" s="475"/>
      <c r="F52" s="11">
        <v>20</v>
      </c>
      <c r="G52" s="223">
        <v>21.1</v>
      </c>
      <c r="H52" s="12">
        <v>3</v>
      </c>
      <c r="I52" s="225">
        <v>2.2000000000000002</v>
      </c>
      <c r="J52" s="11">
        <v>7.7</v>
      </c>
      <c r="K52" s="367">
        <v>7.6</v>
      </c>
      <c r="L52" s="748">
        <v>29.3</v>
      </c>
      <c r="M52" s="606">
        <v>55.4</v>
      </c>
      <c r="N52" s="489">
        <v>80.2</v>
      </c>
      <c r="O52" s="854">
        <v>33.9</v>
      </c>
      <c r="P52" s="226">
        <v>188</v>
      </c>
      <c r="Q52" s="476">
        <v>0.24</v>
      </c>
      <c r="R52" s="477"/>
      <c r="S52" s="751"/>
      <c r="T52" s="80"/>
      <c r="U52" s="3" t="s">
        <v>14</v>
      </c>
      <c r="V52" s="893" t="s">
        <v>313</v>
      </c>
      <c r="W52" s="11"/>
      <c r="X52" s="228">
        <v>2.8</v>
      </c>
    </row>
    <row r="53" spans="1:24" x14ac:dyDescent="0.2">
      <c r="A53" s="1057"/>
      <c r="B53" s="389">
        <v>45428</v>
      </c>
      <c r="C53" s="432" t="str">
        <f t="shared" si="4"/>
        <v>(木)</v>
      </c>
      <c r="D53" s="473" t="s">
        <v>407</v>
      </c>
      <c r="E53" s="475"/>
      <c r="F53" s="11">
        <v>19.2</v>
      </c>
      <c r="G53" s="223">
        <v>19</v>
      </c>
      <c r="H53" s="12">
        <v>3.2</v>
      </c>
      <c r="I53" s="225">
        <v>3.1</v>
      </c>
      <c r="J53" s="11">
        <v>7.5</v>
      </c>
      <c r="K53" s="367">
        <v>7.5</v>
      </c>
      <c r="L53" s="748">
        <v>28.8</v>
      </c>
      <c r="M53" s="606">
        <v>55.6</v>
      </c>
      <c r="N53" s="489">
        <v>80</v>
      </c>
      <c r="O53" s="854">
        <v>33</v>
      </c>
      <c r="P53" s="226">
        <v>161</v>
      </c>
      <c r="Q53" s="476">
        <v>0.16</v>
      </c>
      <c r="R53" s="477"/>
      <c r="S53" s="751"/>
      <c r="T53" s="80"/>
      <c r="U53" s="3" t="s">
        <v>15</v>
      </c>
      <c r="V53" s="893" t="s">
        <v>313</v>
      </c>
      <c r="W53" s="11"/>
      <c r="X53" s="228">
        <v>0.7</v>
      </c>
    </row>
    <row r="54" spans="1:24" x14ac:dyDescent="0.2">
      <c r="A54" s="1057"/>
      <c r="B54" s="389">
        <v>45429</v>
      </c>
      <c r="C54" s="432" t="str">
        <f t="shared" si="4"/>
        <v>(金)</v>
      </c>
      <c r="D54" s="473" t="s">
        <v>408</v>
      </c>
      <c r="E54" s="475"/>
      <c r="F54" s="11">
        <v>20</v>
      </c>
      <c r="G54" s="223">
        <v>21.1</v>
      </c>
      <c r="H54" s="12">
        <v>3.7</v>
      </c>
      <c r="I54" s="225">
        <v>2.7</v>
      </c>
      <c r="J54" s="11">
        <v>7.6</v>
      </c>
      <c r="K54" s="367">
        <v>7.6</v>
      </c>
      <c r="L54" s="748">
        <v>29</v>
      </c>
      <c r="M54" s="606">
        <v>55.7</v>
      </c>
      <c r="N54" s="489">
        <v>80.2</v>
      </c>
      <c r="O54" s="854">
        <v>33.299999999999997</v>
      </c>
      <c r="P54" s="226">
        <v>159</v>
      </c>
      <c r="Q54" s="476">
        <v>0.18</v>
      </c>
      <c r="R54" s="477"/>
      <c r="S54" s="751"/>
      <c r="T54" s="80"/>
      <c r="U54" s="3" t="s">
        <v>193</v>
      </c>
      <c r="V54" s="893" t="s">
        <v>313</v>
      </c>
      <c r="W54" s="11"/>
      <c r="X54" s="228">
        <v>10.1</v>
      </c>
    </row>
    <row r="55" spans="1:24" x14ac:dyDescent="0.2">
      <c r="A55" s="1057"/>
      <c r="B55" s="389">
        <v>45430</v>
      </c>
      <c r="C55" s="432" t="str">
        <f t="shared" si="4"/>
        <v>(土)</v>
      </c>
      <c r="D55" s="473" t="s">
        <v>408</v>
      </c>
      <c r="E55" s="475"/>
      <c r="F55" s="11">
        <v>19.8</v>
      </c>
      <c r="G55" s="223">
        <v>20.8</v>
      </c>
      <c r="H55" s="12">
        <v>3.6</v>
      </c>
      <c r="I55" s="225">
        <v>1.9</v>
      </c>
      <c r="J55" s="11">
        <v>7.5</v>
      </c>
      <c r="K55" s="367">
        <v>7.5</v>
      </c>
      <c r="L55" s="748">
        <v>29</v>
      </c>
      <c r="M55" s="606"/>
      <c r="N55" s="489"/>
      <c r="O55" s="854"/>
      <c r="P55" s="226"/>
      <c r="Q55" s="476"/>
      <c r="R55" s="477"/>
      <c r="S55" s="751"/>
      <c r="T55" s="80"/>
      <c r="U55" s="3" t="s">
        <v>194</v>
      </c>
      <c r="V55" s="893" t="s">
        <v>313</v>
      </c>
      <c r="W55" s="13"/>
      <c r="X55" s="229">
        <v>1.6E-2</v>
      </c>
    </row>
    <row r="56" spans="1:24" x14ac:dyDescent="0.2">
      <c r="A56" s="1057"/>
      <c r="B56" s="389">
        <v>45431</v>
      </c>
      <c r="C56" s="432" t="str">
        <f t="shared" si="4"/>
        <v>(日)</v>
      </c>
      <c r="D56" s="473" t="s">
        <v>410</v>
      </c>
      <c r="E56" s="475"/>
      <c r="F56" s="11">
        <v>19.7</v>
      </c>
      <c r="G56" s="223">
        <v>20.399999999999999</v>
      </c>
      <c r="H56" s="12">
        <v>3.5</v>
      </c>
      <c r="I56" s="225">
        <v>2</v>
      </c>
      <c r="J56" s="11">
        <v>7.5</v>
      </c>
      <c r="K56" s="367">
        <v>7.5</v>
      </c>
      <c r="L56" s="748">
        <v>28.9</v>
      </c>
      <c r="M56" s="606"/>
      <c r="N56" s="489"/>
      <c r="O56" s="854"/>
      <c r="P56" s="226"/>
      <c r="Q56" s="476"/>
      <c r="R56" s="477"/>
      <c r="S56" s="751"/>
      <c r="T56" s="80"/>
      <c r="U56" s="3" t="s">
        <v>280</v>
      </c>
      <c r="V56" s="893" t="s">
        <v>313</v>
      </c>
      <c r="W56" s="13"/>
      <c r="X56" s="229">
        <v>2.14</v>
      </c>
    </row>
    <row r="57" spans="1:24" x14ac:dyDescent="0.2">
      <c r="A57" s="1057"/>
      <c r="B57" s="389">
        <v>45432</v>
      </c>
      <c r="C57" s="432" t="str">
        <f t="shared" si="4"/>
        <v>(月)</v>
      </c>
      <c r="D57" s="473" t="s">
        <v>407</v>
      </c>
      <c r="E57" s="475"/>
      <c r="F57" s="11">
        <v>19.5</v>
      </c>
      <c r="G57" s="223">
        <v>19.399999999999999</v>
      </c>
      <c r="H57" s="12">
        <v>2.5</v>
      </c>
      <c r="I57" s="225">
        <v>1.9</v>
      </c>
      <c r="J57" s="11">
        <v>7.6</v>
      </c>
      <c r="K57" s="367">
        <v>7.5</v>
      </c>
      <c r="L57" s="748">
        <v>29</v>
      </c>
      <c r="M57" s="606">
        <v>56.4</v>
      </c>
      <c r="N57" s="489">
        <v>80</v>
      </c>
      <c r="O57" s="854">
        <v>33.799999999999997</v>
      </c>
      <c r="P57" s="226">
        <v>178</v>
      </c>
      <c r="Q57" s="476">
        <v>7.0000000000000007E-2</v>
      </c>
      <c r="R57" s="477"/>
      <c r="S57" s="751"/>
      <c r="T57" s="80"/>
      <c r="U57" s="3" t="s">
        <v>195</v>
      </c>
      <c r="V57" s="893" t="s">
        <v>313</v>
      </c>
      <c r="W57" s="13"/>
      <c r="X57" s="229">
        <v>2.56</v>
      </c>
    </row>
    <row r="58" spans="1:24" x14ac:dyDescent="0.2">
      <c r="A58" s="1057"/>
      <c r="B58" s="389">
        <v>45433</v>
      </c>
      <c r="C58" s="432" t="str">
        <f t="shared" si="4"/>
        <v>(火)</v>
      </c>
      <c r="D58" s="473" t="s">
        <v>408</v>
      </c>
      <c r="E58" s="475"/>
      <c r="F58" s="11">
        <v>20.3</v>
      </c>
      <c r="G58" s="223">
        <v>21.3</v>
      </c>
      <c r="H58" s="12">
        <v>3.4</v>
      </c>
      <c r="I58" s="225">
        <v>1.9</v>
      </c>
      <c r="J58" s="11">
        <v>7.5</v>
      </c>
      <c r="K58" s="367">
        <v>7.4</v>
      </c>
      <c r="L58" s="748">
        <v>28.8</v>
      </c>
      <c r="M58" s="606">
        <v>56.3</v>
      </c>
      <c r="N58" s="489">
        <v>81.8</v>
      </c>
      <c r="O58" s="854">
        <v>32.4</v>
      </c>
      <c r="P58" s="226">
        <v>204</v>
      </c>
      <c r="Q58" s="476">
        <v>0.11</v>
      </c>
      <c r="R58" s="477"/>
      <c r="S58" s="751"/>
      <c r="T58" s="80"/>
      <c r="U58" s="3" t="s">
        <v>196</v>
      </c>
      <c r="V58" s="893" t="s">
        <v>313</v>
      </c>
      <c r="W58" s="13"/>
      <c r="X58" s="229">
        <v>0.13200000000000001</v>
      </c>
    </row>
    <row r="59" spans="1:24" x14ac:dyDescent="0.2">
      <c r="A59" s="1057"/>
      <c r="B59" s="389">
        <v>45434</v>
      </c>
      <c r="C59" s="432" t="str">
        <f t="shared" si="4"/>
        <v>(水)</v>
      </c>
      <c r="D59" s="473" t="s">
        <v>410</v>
      </c>
      <c r="E59" s="475"/>
      <c r="F59" s="11">
        <v>20.2</v>
      </c>
      <c r="G59" s="223">
        <v>20.6</v>
      </c>
      <c r="H59" s="12">
        <v>3.7</v>
      </c>
      <c r="I59" s="225">
        <v>2</v>
      </c>
      <c r="J59" s="11">
        <v>7.5</v>
      </c>
      <c r="K59" s="367">
        <v>7.4</v>
      </c>
      <c r="L59" s="748">
        <v>28.7</v>
      </c>
      <c r="M59" s="606">
        <v>56.6</v>
      </c>
      <c r="N59" s="489">
        <v>79</v>
      </c>
      <c r="O59" s="854">
        <v>34</v>
      </c>
      <c r="P59" s="226">
        <v>175</v>
      </c>
      <c r="Q59" s="476">
        <v>0.28000000000000003</v>
      </c>
      <c r="R59" s="477"/>
      <c r="S59" s="751"/>
      <c r="T59" s="80"/>
      <c r="U59" s="3" t="s">
        <v>197</v>
      </c>
      <c r="V59" s="893" t="s">
        <v>313</v>
      </c>
      <c r="W59" s="11"/>
      <c r="X59" s="228">
        <v>24.2</v>
      </c>
    </row>
    <row r="60" spans="1:24" x14ac:dyDescent="0.2">
      <c r="A60" s="1057"/>
      <c r="B60" s="389">
        <v>45435</v>
      </c>
      <c r="C60" s="432" t="str">
        <f t="shared" si="4"/>
        <v>(木)</v>
      </c>
      <c r="D60" s="473" t="s">
        <v>410</v>
      </c>
      <c r="E60" s="475"/>
      <c r="F60" s="11">
        <v>20.399999999999999</v>
      </c>
      <c r="G60" s="223">
        <v>20.9</v>
      </c>
      <c r="H60" s="12">
        <v>3.2</v>
      </c>
      <c r="I60" s="225">
        <v>2</v>
      </c>
      <c r="J60" s="11">
        <v>7.5</v>
      </c>
      <c r="K60" s="367">
        <v>7.5</v>
      </c>
      <c r="L60" s="748">
        <v>28.8</v>
      </c>
      <c r="M60" s="606">
        <v>56.1</v>
      </c>
      <c r="N60" s="489">
        <v>80</v>
      </c>
      <c r="O60" s="854">
        <v>32.4</v>
      </c>
      <c r="P60" s="226">
        <v>198</v>
      </c>
      <c r="Q60" s="476">
        <v>0.18</v>
      </c>
      <c r="R60" s="477"/>
      <c r="S60" s="751"/>
      <c r="T60" s="80"/>
      <c r="U60" s="3" t="s">
        <v>17</v>
      </c>
      <c r="V60" s="893" t="s">
        <v>313</v>
      </c>
      <c r="W60" s="11"/>
      <c r="X60" s="228">
        <v>22.7</v>
      </c>
    </row>
    <row r="61" spans="1:24" x14ac:dyDescent="0.2">
      <c r="A61" s="1057"/>
      <c r="B61" s="389">
        <v>45436</v>
      </c>
      <c r="C61" s="432" t="str">
        <f t="shared" si="4"/>
        <v>(金)</v>
      </c>
      <c r="D61" s="473" t="s">
        <v>408</v>
      </c>
      <c r="E61" s="475"/>
      <c r="F61" s="11">
        <v>20.399999999999999</v>
      </c>
      <c r="G61" s="223">
        <v>21.7</v>
      </c>
      <c r="H61" s="12">
        <v>3</v>
      </c>
      <c r="I61" s="225">
        <v>2.1</v>
      </c>
      <c r="J61" s="11">
        <v>7.5</v>
      </c>
      <c r="K61" s="367">
        <v>7.4</v>
      </c>
      <c r="L61" s="748">
        <v>28.7</v>
      </c>
      <c r="M61" s="606">
        <v>56.3</v>
      </c>
      <c r="N61" s="489">
        <v>79</v>
      </c>
      <c r="O61" s="854">
        <v>31.6</v>
      </c>
      <c r="P61" s="226">
        <v>216</v>
      </c>
      <c r="Q61" s="476">
        <v>0.11</v>
      </c>
      <c r="R61" s="477"/>
      <c r="S61" s="751"/>
      <c r="T61" s="80"/>
      <c r="U61" s="3" t="s">
        <v>198</v>
      </c>
      <c r="V61" s="893" t="s">
        <v>184</v>
      </c>
      <c r="W61" s="11"/>
      <c r="X61" s="288">
        <v>4</v>
      </c>
    </row>
    <row r="62" spans="1:24" x14ac:dyDescent="0.2">
      <c r="A62" s="1057"/>
      <c r="B62" s="389">
        <v>45437</v>
      </c>
      <c r="C62" s="432" t="str">
        <f t="shared" si="4"/>
        <v>(土)</v>
      </c>
      <c r="D62" s="473" t="s">
        <v>410</v>
      </c>
      <c r="E62" s="475"/>
      <c r="F62" s="11">
        <v>21.2</v>
      </c>
      <c r="G62" s="223">
        <v>21.1</v>
      </c>
      <c r="H62" s="12">
        <v>2.1</v>
      </c>
      <c r="I62" s="225">
        <v>1.6</v>
      </c>
      <c r="J62" s="11">
        <v>7.5</v>
      </c>
      <c r="K62" s="367">
        <v>7.5</v>
      </c>
      <c r="L62" s="748">
        <v>28.7</v>
      </c>
      <c r="M62" s="606"/>
      <c r="N62" s="489"/>
      <c r="O62" s="854"/>
      <c r="P62" s="226"/>
      <c r="Q62" s="476"/>
      <c r="R62" s="477"/>
      <c r="S62" s="751"/>
      <c r="T62" s="80"/>
      <c r="U62" s="3" t="s">
        <v>199</v>
      </c>
      <c r="V62" s="893" t="s">
        <v>313</v>
      </c>
      <c r="W62" s="114"/>
      <c r="X62" s="288">
        <v>1</v>
      </c>
    </row>
    <row r="63" spans="1:24" x14ac:dyDescent="0.2">
      <c r="A63" s="1057"/>
      <c r="B63" s="389">
        <v>45438</v>
      </c>
      <c r="C63" s="432" t="str">
        <f t="shared" si="4"/>
        <v>(日)</v>
      </c>
      <c r="D63" s="473" t="s">
        <v>408</v>
      </c>
      <c r="E63" s="475"/>
      <c r="F63" s="11">
        <v>21.5</v>
      </c>
      <c r="G63" s="223">
        <v>21.8</v>
      </c>
      <c r="H63" s="12">
        <v>2.4</v>
      </c>
      <c r="I63" s="225">
        <v>1.9</v>
      </c>
      <c r="J63" s="11">
        <v>7.6</v>
      </c>
      <c r="K63" s="367">
        <v>7.5</v>
      </c>
      <c r="L63" s="748">
        <v>28.7</v>
      </c>
      <c r="M63" s="606"/>
      <c r="N63" s="489"/>
      <c r="O63" s="854"/>
      <c r="P63" s="226"/>
      <c r="Q63" s="476"/>
      <c r="R63" s="477"/>
      <c r="S63" s="751"/>
      <c r="T63" s="80"/>
      <c r="U63" s="3"/>
      <c r="V63" s="289"/>
      <c r="W63" s="290"/>
      <c r="X63" s="289"/>
    </row>
    <row r="64" spans="1:24" x14ac:dyDescent="0.2">
      <c r="A64" s="1057"/>
      <c r="B64" s="389">
        <v>45439</v>
      </c>
      <c r="C64" s="432" t="str">
        <f t="shared" si="4"/>
        <v>(月)</v>
      </c>
      <c r="D64" s="473" t="s">
        <v>410</v>
      </c>
      <c r="E64" s="475"/>
      <c r="F64" s="11">
        <v>21.1</v>
      </c>
      <c r="G64" s="223">
        <v>21.3</v>
      </c>
      <c r="H64" s="12">
        <v>3.2</v>
      </c>
      <c r="I64" s="225">
        <v>1.9</v>
      </c>
      <c r="J64" s="11">
        <v>7.6</v>
      </c>
      <c r="K64" s="367">
        <v>7.6</v>
      </c>
      <c r="L64" s="748">
        <v>28.7</v>
      </c>
      <c r="M64" s="606">
        <v>56.2</v>
      </c>
      <c r="N64" s="489">
        <v>79.8</v>
      </c>
      <c r="O64" s="854">
        <v>33.4</v>
      </c>
      <c r="P64" s="226">
        <v>192</v>
      </c>
      <c r="Q64" s="476">
        <v>0.2</v>
      </c>
      <c r="R64" s="477"/>
      <c r="S64" s="751"/>
      <c r="T64" s="80"/>
      <c r="U64" s="3"/>
      <c r="V64" s="289"/>
      <c r="W64" s="290"/>
      <c r="X64" s="289"/>
    </row>
    <row r="65" spans="1:24" x14ac:dyDescent="0.2">
      <c r="A65" s="1057"/>
      <c r="B65" s="389">
        <v>45440</v>
      </c>
      <c r="C65" s="432" t="str">
        <f t="shared" si="4"/>
        <v>(火)</v>
      </c>
      <c r="D65" s="473" t="s">
        <v>407</v>
      </c>
      <c r="E65" s="475"/>
      <c r="F65" s="11">
        <v>21.6</v>
      </c>
      <c r="G65" s="223">
        <v>21.8</v>
      </c>
      <c r="H65" s="12">
        <v>2.4</v>
      </c>
      <c r="I65" s="225">
        <v>1.9</v>
      </c>
      <c r="J65" s="11">
        <v>7.6</v>
      </c>
      <c r="K65" s="367">
        <v>7.6</v>
      </c>
      <c r="L65" s="748">
        <v>28.8</v>
      </c>
      <c r="M65" s="606">
        <v>56.3</v>
      </c>
      <c r="N65" s="489">
        <v>78</v>
      </c>
      <c r="O65" s="854">
        <v>31.9</v>
      </c>
      <c r="P65" s="226">
        <v>186</v>
      </c>
      <c r="Q65" s="476">
        <v>0.13</v>
      </c>
      <c r="R65" s="477">
        <v>4</v>
      </c>
      <c r="S65" s="751"/>
      <c r="T65" s="80"/>
      <c r="U65" s="371"/>
      <c r="V65" s="372"/>
      <c r="W65" s="373"/>
      <c r="X65" s="372"/>
    </row>
    <row r="66" spans="1:24" x14ac:dyDescent="0.2">
      <c r="A66" s="1057"/>
      <c r="B66" s="389">
        <v>45441</v>
      </c>
      <c r="C66" s="432" t="str">
        <f t="shared" si="4"/>
        <v>(水)</v>
      </c>
      <c r="D66" s="473" t="s">
        <v>410</v>
      </c>
      <c r="E66" s="475"/>
      <c r="F66" s="11">
        <v>21.2</v>
      </c>
      <c r="G66" s="223">
        <v>21.1</v>
      </c>
      <c r="H66" s="12">
        <v>2.4</v>
      </c>
      <c r="I66" s="225">
        <v>1.8</v>
      </c>
      <c r="J66" s="11">
        <v>7.6</v>
      </c>
      <c r="K66" s="367">
        <v>7.6</v>
      </c>
      <c r="L66" s="748">
        <v>28.8</v>
      </c>
      <c r="M66" s="606">
        <v>56.5</v>
      </c>
      <c r="N66" s="489">
        <v>80</v>
      </c>
      <c r="O66" s="854">
        <v>31.8</v>
      </c>
      <c r="P66" s="226">
        <v>183</v>
      </c>
      <c r="Q66" s="476">
        <v>0.13</v>
      </c>
      <c r="R66" s="477"/>
      <c r="S66" s="751"/>
      <c r="T66" s="80"/>
      <c r="U66" s="104" t="s">
        <v>23</v>
      </c>
      <c r="V66" s="392" t="s">
        <v>24</v>
      </c>
      <c r="W66" s="392" t="s">
        <v>24</v>
      </c>
      <c r="X66" s="105" t="s">
        <v>24</v>
      </c>
    </row>
    <row r="67" spans="1:24" ht="13.5" customHeight="1" x14ac:dyDescent="0.2">
      <c r="A67" s="1057"/>
      <c r="B67" s="389">
        <v>45442</v>
      </c>
      <c r="C67" s="432" t="str">
        <f t="shared" si="4"/>
        <v>(木)</v>
      </c>
      <c r="D67" s="473" t="s">
        <v>408</v>
      </c>
      <c r="E67" s="475"/>
      <c r="F67" s="11">
        <v>22.1</v>
      </c>
      <c r="G67" s="223">
        <v>22.5</v>
      </c>
      <c r="H67" s="12">
        <v>3</v>
      </c>
      <c r="I67" s="225">
        <v>2</v>
      </c>
      <c r="J67" s="11">
        <v>7.6</v>
      </c>
      <c r="K67" s="367">
        <v>7.5</v>
      </c>
      <c r="L67" s="748">
        <v>28.7</v>
      </c>
      <c r="M67" s="606">
        <v>56.3</v>
      </c>
      <c r="N67" s="489">
        <v>80.8</v>
      </c>
      <c r="O67" s="866">
        <v>34.200000000000003</v>
      </c>
      <c r="P67" s="478">
        <v>200</v>
      </c>
      <c r="Q67" s="533">
        <v>0.11</v>
      </c>
      <c r="R67" s="477"/>
      <c r="S67" s="751"/>
      <c r="T67" s="80"/>
      <c r="U67" s="1114" t="s">
        <v>432</v>
      </c>
      <c r="V67" s="1124"/>
      <c r="W67" s="1124"/>
      <c r="X67" s="1125"/>
    </row>
    <row r="68" spans="1:24" x14ac:dyDescent="0.2">
      <c r="A68" s="1057"/>
      <c r="B68" s="329">
        <v>45443</v>
      </c>
      <c r="C68" s="433" t="str">
        <f t="shared" si="4"/>
        <v>(金)</v>
      </c>
      <c r="D68" s="507" t="s">
        <v>407</v>
      </c>
      <c r="E68" s="509"/>
      <c r="F68" s="309">
        <v>21.1</v>
      </c>
      <c r="G68" s="510">
        <v>20.9</v>
      </c>
      <c r="H68" s="511">
        <v>2.1</v>
      </c>
      <c r="I68" s="512">
        <v>1.6</v>
      </c>
      <c r="J68" s="309">
        <v>7.8</v>
      </c>
      <c r="K68" s="645">
        <v>7.5</v>
      </c>
      <c r="L68" s="752">
        <v>28.8</v>
      </c>
      <c r="M68" s="647">
        <v>55.2</v>
      </c>
      <c r="N68" s="733">
        <v>80.2</v>
      </c>
      <c r="O68" s="867">
        <v>29.3</v>
      </c>
      <c r="P68" s="515">
        <v>182</v>
      </c>
      <c r="Q68" s="516">
        <v>0.09</v>
      </c>
      <c r="R68" s="545"/>
      <c r="S68" s="784"/>
      <c r="T68" s="80"/>
      <c r="U68" s="1114"/>
      <c r="V68" s="1124"/>
      <c r="W68" s="1124"/>
      <c r="X68" s="1125"/>
    </row>
    <row r="69" spans="1:24" s="1" customFormat="1" ht="13.5" customHeight="1" x14ac:dyDescent="0.2">
      <c r="A69" s="1057"/>
      <c r="B69" s="1043" t="s">
        <v>239</v>
      </c>
      <c r="C69" s="1043"/>
      <c r="D69" s="479"/>
      <c r="E69" s="480">
        <f t="shared" ref="E69:Q69" si="5">IF(COUNT(E38:E68)=0,"",MAX(E38:E68))</f>
        <v>21</v>
      </c>
      <c r="F69" s="10">
        <f t="shared" si="5"/>
        <v>22.1</v>
      </c>
      <c r="G69" s="222">
        <f t="shared" si="5"/>
        <v>22.5</v>
      </c>
      <c r="H69" s="466">
        <f t="shared" si="5"/>
        <v>3.7</v>
      </c>
      <c r="I69" s="467">
        <f t="shared" si="5"/>
        <v>3.1</v>
      </c>
      <c r="J69" s="10">
        <f t="shared" si="5"/>
        <v>7.8</v>
      </c>
      <c r="K69" s="615">
        <f t="shared" si="5"/>
        <v>7.7</v>
      </c>
      <c r="L69" s="744">
        <f t="shared" si="5"/>
        <v>29.5</v>
      </c>
      <c r="M69" s="598">
        <f t="shared" si="5"/>
        <v>59.5</v>
      </c>
      <c r="N69" s="482">
        <f t="shared" si="5"/>
        <v>83.2</v>
      </c>
      <c r="O69" s="868">
        <f t="shared" si="5"/>
        <v>34.700000000000003</v>
      </c>
      <c r="P69" s="484">
        <f t="shared" si="5"/>
        <v>216</v>
      </c>
      <c r="Q69" s="485">
        <f t="shared" si="5"/>
        <v>0.28000000000000003</v>
      </c>
      <c r="R69" s="758">
        <f>IF(COUNT(R38:R68)=0,"",MAX(R38:R68))</f>
        <v>4</v>
      </c>
      <c r="S69" s="622">
        <f>IF(COUNT(S38:S68)=0,"",MAX(S38:S68))</f>
        <v>2</v>
      </c>
      <c r="T69" s="80"/>
      <c r="U69" s="1114"/>
      <c r="V69" s="1124"/>
      <c r="W69" s="1124"/>
      <c r="X69" s="1125"/>
    </row>
    <row r="70" spans="1:24" s="1" customFormat="1" ht="13.5" customHeight="1" x14ac:dyDescent="0.2">
      <c r="A70" s="1057"/>
      <c r="B70" s="1044" t="s">
        <v>240</v>
      </c>
      <c r="C70" s="1044"/>
      <c r="D70" s="233"/>
      <c r="E70" s="487">
        <f t="shared" ref="E70:Q70" si="6">IF(COUNT(E38:E68)=0,"",MIN(E38:E68))</f>
        <v>21</v>
      </c>
      <c r="F70" s="11">
        <f t="shared" si="6"/>
        <v>17.3</v>
      </c>
      <c r="G70" s="223">
        <f t="shared" si="6"/>
        <v>17.399999999999999</v>
      </c>
      <c r="H70" s="12">
        <f t="shared" si="6"/>
        <v>2</v>
      </c>
      <c r="I70" s="225">
        <f t="shared" si="6"/>
        <v>1.6</v>
      </c>
      <c r="J70" s="11">
        <f t="shared" si="6"/>
        <v>7.5</v>
      </c>
      <c r="K70" s="367">
        <f t="shared" si="6"/>
        <v>7.4</v>
      </c>
      <c r="L70" s="748">
        <f t="shared" si="6"/>
        <v>28.7</v>
      </c>
      <c r="M70" s="606">
        <f t="shared" si="6"/>
        <v>55.2</v>
      </c>
      <c r="N70" s="489">
        <f t="shared" si="6"/>
        <v>78</v>
      </c>
      <c r="O70" s="864">
        <f t="shared" si="6"/>
        <v>29.3</v>
      </c>
      <c r="P70" s="491">
        <f t="shared" si="6"/>
        <v>159</v>
      </c>
      <c r="Q70" s="492">
        <f t="shared" si="6"/>
        <v>7.0000000000000007E-2</v>
      </c>
      <c r="R70" s="779"/>
      <c r="S70" s="805"/>
      <c r="T70" s="80"/>
      <c r="U70" s="1114"/>
      <c r="V70" s="1124"/>
      <c r="W70" s="1124"/>
      <c r="X70" s="1125"/>
    </row>
    <row r="71" spans="1:24" s="1" customFormat="1" ht="13.5" customHeight="1" x14ac:dyDescent="0.2">
      <c r="A71" s="1057"/>
      <c r="B71" s="1044" t="s">
        <v>241</v>
      </c>
      <c r="C71" s="1044"/>
      <c r="D71" s="233"/>
      <c r="E71" s="494">
        <f t="shared" ref="E71:Q71" si="7">IF(COUNT(E38:E68)=0,"",AVERAGE(E38:E68))</f>
        <v>21</v>
      </c>
      <c r="F71" s="309">
        <f t="shared" si="7"/>
        <v>19.738709677419358</v>
      </c>
      <c r="G71" s="510">
        <f t="shared" si="7"/>
        <v>20.206451612903226</v>
      </c>
      <c r="H71" s="511">
        <f t="shared" si="7"/>
        <v>2.8516129032258073</v>
      </c>
      <c r="I71" s="512">
        <f t="shared" si="7"/>
        <v>2.1354838709677417</v>
      </c>
      <c r="J71" s="309">
        <f t="shared" si="7"/>
        <v>7.6032258064516123</v>
      </c>
      <c r="K71" s="645">
        <f t="shared" si="7"/>
        <v>7.5483870967741939</v>
      </c>
      <c r="L71" s="752">
        <f t="shared" si="7"/>
        <v>29.06129032258065</v>
      </c>
      <c r="M71" s="647">
        <f t="shared" si="7"/>
        <v>56.55238095238095</v>
      </c>
      <c r="N71" s="733">
        <f t="shared" si="7"/>
        <v>80.409523809523805</v>
      </c>
      <c r="O71" s="869">
        <f t="shared" si="7"/>
        <v>33.009523809523799</v>
      </c>
      <c r="P71" s="521">
        <f t="shared" si="7"/>
        <v>186.28571428571428</v>
      </c>
      <c r="Q71" s="522">
        <f t="shared" si="7"/>
        <v>0.16380952380952377</v>
      </c>
      <c r="R71" s="779"/>
      <c r="S71" s="805"/>
      <c r="T71" s="80"/>
      <c r="U71" s="1114"/>
      <c r="V71" s="1124"/>
      <c r="W71" s="1124"/>
      <c r="X71" s="1125"/>
    </row>
    <row r="72" spans="1:24" s="1" customFormat="1" ht="13.5" customHeight="1" x14ac:dyDescent="0.2">
      <c r="A72" s="1057"/>
      <c r="B72" s="1045" t="s">
        <v>242</v>
      </c>
      <c r="C72" s="1045"/>
      <c r="D72" s="496"/>
      <c r="E72" s="236"/>
      <c r="F72" s="236"/>
      <c r="G72" s="388"/>
      <c r="H72" s="236"/>
      <c r="I72" s="388"/>
      <c r="J72" s="499"/>
      <c r="K72" s="500"/>
      <c r="L72" s="781"/>
      <c r="M72" s="633"/>
      <c r="N72" s="504"/>
      <c r="O72" s="870"/>
      <c r="P72" s="238"/>
      <c r="Q72" s="239"/>
      <c r="R72" s="506">
        <f>SUM(R38:R68)</f>
        <v>6</v>
      </c>
      <c r="S72" s="776">
        <f>SUM(S38:S68)</f>
        <v>2</v>
      </c>
      <c r="T72" s="383"/>
      <c r="U72" s="1126"/>
      <c r="V72" s="1127"/>
      <c r="W72" s="1127"/>
      <c r="X72" s="1128"/>
    </row>
    <row r="73" spans="1:24" ht="13.5" customHeight="1" x14ac:dyDescent="0.2">
      <c r="A73" s="1057" t="s">
        <v>181</v>
      </c>
      <c r="B73" s="327">
        <v>45444</v>
      </c>
      <c r="C73" s="431" t="str">
        <f>IF(B73="","",IF(WEEKDAY(B73)=1,"(日)",IF(WEEKDAY(B73)=2,"(月)",IF(WEEKDAY(B73)=3,"(火)",IF(WEEKDAY(B73)=4,"(水)",IF(WEEKDAY(B73)=5,"(木)",IF(WEEKDAY(B73)=6,"(金)","(土)")))))))</f>
        <v>(土)</v>
      </c>
      <c r="D73" s="529" t="s">
        <v>410</v>
      </c>
      <c r="E73" s="465"/>
      <c r="F73" s="10">
        <v>21.5</v>
      </c>
      <c r="G73" s="467">
        <v>21.9</v>
      </c>
      <c r="H73" s="466">
        <v>2.7</v>
      </c>
      <c r="I73" s="222">
        <v>1.6</v>
      </c>
      <c r="J73" s="10">
        <v>7.7</v>
      </c>
      <c r="K73" s="615">
        <v>7.6</v>
      </c>
      <c r="L73" s="744">
        <v>28.5</v>
      </c>
      <c r="M73" s="598"/>
      <c r="N73" s="482"/>
      <c r="O73" s="868"/>
      <c r="P73" s="472"/>
      <c r="Q73" s="530"/>
      <c r="R73" s="471"/>
      <c r="S73" s="747"/>
      <c r="T73" s="80"/>
      <c r="U73" s="395" t="s">
        <v>286</v>
      </c>
      <c r="V73" s="396"/>
      <c r="W73" s="397">
        <v>45449</v>
      </c>
      <c r="X73" s="398"/>
    </row>
    <row r="74" spans="1:24" x14ac:dyDescent="0.2">
      <c r="A74" s="1057"/>
      <c r="B74" s="328">
        <v>45445</v>
      </c>
      <c r="C74" s="432" t="str">
        <f t="shared" ref="C74:C102" si="8">IF(B74="","",IF(WEEKDAY(B74)=1,"(日)",IF(WEEKDAY(B74)=2,"(月)",IF(WEEKDAY(B74)=3,"(火)",IF(WEEKDAY(B74)=4,"(水)",IF(WEEKDAY(B74)=5,"(木)",IF(WEEKDAY(B74)=6,"(金)","(土)")))))))</f>
        <v>(日)</v>
      </c>
      <c r="D74" s="531" t="s">
        <v>408</v>
      </c>
      <c r="E74" s="475"/>
      <c r="F74" s="11">
        <v>21.8</v>
      </c>
      <c r="G74" s="225">
        <v>22.4</v>
      </c>
      <c r="H74" s="12">
        <v>2.9</v>
      </c>
      <c r="I74" s="223">
        <v>1.9</v>
      </c>
      <c r="J74" s="11">
        <v>7.7</v>
      </c>
      <c r="K74" s="367">
        <v>7.6</v>
      </c>
      <c r="L74" s="748">
        <v>28.6</v>
      </c>
      <c r="M74" s="606"/>
      <c r="N74" s="489"/>
      <c r="O74" s="866"/>
      <c r="P74" s="478"/>
      <c r="Q74" s="533"/>
      <c r="R74" s="477"/>
      <c r="S74" s="751"/>
      <c r="T74" s="80"/>
      <c r="U74" s="343" t="s">
        <v>2</v>
      </c>
      <c r="V74" s="344" t="s">
        <v>305</v>
      </c>
      <c r="W74" s="355">
        <v>25.8</v>
      </c>
      <c r="X74" s="348"/>
    </row>
    <row r="75" spans="1:24" x14ac:dyDescent="0.2">
      <c r="A75" s="1057"/>
      <c r="B75" s="328">
        <v>45446</v>
      </c>
      <c r="C75" s="432" t="str">
        <f t="shared" si="8"/>
        <v>(月)</v>
      </c>
      <c r="D75" s="531" t="s">
        <v>410</v>
      </c>
      <c r="E75" s="475"/>
      <c r="F75" s="11">
        <v>21.6</v>
      </c>
      <c r="G75" s="225">
        <v>21.5</v>
      </c>
      <c r="H75" s="12">
        <v>2.2999999999999998</v>
      </c>
      <c r="I75" s="223">
        <v>1.8</v>
      </c>
      <c r="J75" s="11">
        <v>7.6</v>
      </c>
      <c r="K75" s="367">
        <v>7.6</v>
      </c>
      <c r="L75" s="748">
        <v>28.3</v>
      </c>
      <c r="M75" s="606">
        <v>56</v>
      </c>
      <c r="N75" s="489">
        <v>77</v>
      </c>
      <c r="O75" s="866">
        <v>31.3</v>
      </c>
      <c r="P75" s="478">
        <v>181</v>
      </c>
      <c r="Q75" s="533">
        <v>0.12</v>
      </c>
      <c r="R75" s="477"/>
      <c r="S75" s="751"/>
      <c r="T75" s="80"/>
      <c r="U75" s="4" t="s">
        <v>19</v>
      </c>
      <c r="V75" s="5" t="s">
        <v>20</v>
      </c>
      <c r="W75" s="350" t="s">
        <v>21</v>
      </c>
      <c r="X75" s="5" t="s">
        <v>22</v>
      </c>
    </row>
    <row r="76" spans="1:24" x14ac:dyDescent="0.2">
      <c r="A76" s="1057"/>
      <c r="B76" s="328">
        <v>45447</v>
      </c>
      <c r="C76" s="432" t="str">
        <f t="shared" si="8"/>
        <v>(火)</v>
      </c>
      <c r="D76" s="531" t="s">
        <v>408</v>
      </c>
      <c r="E76" s="475"/>
      <c r="F76" s="11">
        <v>21.7</v>
      </c>
      <c r="G76" s="225">
        <v>21.9</v>
      </c>
      <c r="H76" s="12">
        <v>2.8</v>
      </c>
      <c r="I76" s="223">
        <v>1.9</v>
      </c>
      <c r="J76" s="11">
        <v>7.8</v>
      </c>
      <c r="K76" s="367">
        <v>7.6</v>
      </c>
      <c r="L76" s="748">
        <v>28.6</v>
      </c>
      <c r="M76" s="606">
        <v>57</v>
      </c>
      <c r="N76" s="489">
        <v>79</v>
      </c>
      <c r="O76" s="866">
        <v>32</v>
      </c>
      <c r="P76" s="478">
        <v>175</v>
      </c>
      <c r="Q76" s="533">
        <v>0.13</v>
      </c>
      <c r="R76" s="477"/>
      <c r="S76" s="751"/>
      <c r="T76" s="80"/>
      <c r="U76" s="2" t="s">
        <v>182</v>
      </c>
      <c r="V76" s="396" t="s">
        <v>11</v>
      </c>
      <c r="W76" s="351">
        <v>22.2</v>
      </c>
      <c r="X76" s="222">
        <v>22.5</v>
      </c>
    </row>
    <row r="77" spans="1:24" x14ac:dyDescent="0.2">
      <c r="A77" s="1057"/>
      <c r="B77" s="328">
        <v>45448</v>
      </c>
      <c r="C77" s="432" t="str">
        <f t="shared" si="8"/>
        <v>(水)</v>
      </c>
      <c r="D77" s="531" t="s">
        <v>400</v>
      </c>
      <c r="E77" s="475"/>
      <c r="F77" s="11">
        <v>22.1</v>
      </c>
      <c r="G77" s="225">
        <v>22.3</v>
      </c>
      <c r="H77" s="12">
        <v>3.1</v>
      </c>
      <c r="I77" s="223">
        <v>1.8</v>
      </c>
      <c r="J77" s="11">
        <v>7.8</v>
      </c>
      <c r="K77" s="367">
        <v>7.6</v>
      </c>
      <c r="L77" s="748">
        <v>28.6</v>
      </c>
      <c r="M77" s="606">
        <v>56.8</v>
      </c>
      <c r="N77" s="489">
        <v>79.2</v>
      </c>
      <c r="O77" s="866">
        <v>34.4</v>
      </c>
      <c r="P77" s="478">
        <v>166</v>
      </c>
      <c r="Q77" s="533">
        <v>0.14000000000000001</v>
      </c>
      <c r="R77" s="477"/>
      <c r="S77" s="751"/>
      <c r="T77" s="80"/>
      <c r="U77" s="3" t="s">
        <v>183</v>
      </c>
      <c r="V77" s="893" t="s">
        <v>184</v>
      </c>
      <c r="W77" s="11">
        <v>2.8</v>
      </c>
      <c r="X77" s="223">
        <v>2.1</v>
      </c>
    </row>
    <row r="78" spans="1:24" x14ac:dyDescent="0.2">
      <c r="A78" s="1057"/>
      <c r="B78" s="328">
        <v>45449</v>
      </c>
      <c r="C78" s="432" t="str">
        <f t="shared" si="8"/>
        <v>(木)</v>
      </c>
      <c r="D78" s="531" t="s">
        <v>401</v>
      </c>
      <c r="E78" s="475">
        <v>25.8</v>
      </c>
      <c r="F78" s="11">
        <v>22.2</v>
      </c>
      <c r="G78" s="225">
        <v>22.5</v>
      </c>
      <c r="H78" s="12">
        <v>2.8</v>
      </c>
      <c r="I78" s="223">
        <v>2.1</v>
      </c>
      <c r="J78" s="11">
        <v>7.8</v>
      </c>
      <c r="K78" s="367">
        <v>7.6</v>
      </c>
      <c r="L78" s="748">
        <v>28.6</v>
      </c>
      <c r="M78" s="606">
        <v>57.4</v>
      </c>
      <c r="N78" s="489">
        <v>79.2</v>
      </c>
      <c r="O78" s="866">
        <v>31.7</v>
      </c>
      <c r="P78" s="478">
        <v>180</v>
      </c>
      <c r="Q78" s="533">
        <v>0.15</v>
      </c>
      <c r="R78" s="477"/>
      <c r="S78" s="751"/>
      <c r="T78" s="80"/>
      <c r="U78" s="3" t="s">
        <v>12</v>
      </c>
      <c r="V78" s="893"/>
      <c r="W78" s="11">
        <v>7.8</v>
      </c>
      <c r="X78" s="223">
        <v>7.6</v>
      </c>
    </row>
    <row r="79" spans="1:24" x14ac:dyDescent="0.2">
      <c r="A79" s="1057"/>
      <c r="B79" s="328">
        <v>45450</v>
      </c>
      <c r="C79" s="432" t="str">
        <f t="shared" si="8"/>
        <v>(金)</v>
      </c>
      <c r="D79" s="531" t="s">
        <v>408</v>
      </c>
      <c r="E79" s="475"/>
      <c r="F79" s="11">
        <v>22</v>
      </c>
      <c r="G79" s="225">
        <v>22.4</v>
      </c>
      <c r="H79" s="12">
        <v>3.5</v>
      </c>
      <c r="I79" s="223">
        <v>1.8</v>
      </c>
      <c r="J79" s="11">
        <v>7.6</v>
      </c>
      <c r="K79" s="367">
        <v>7.6</v>
      </c>
      <c r="L79" s="748">
        <v>28.5</v>
      </c>
      <c r="M79" s="606">
        <v>58.5</v>
      </c>
      <c r="N79" s="489">
        <v>81.2</v>
      </c>
      <c r="O79" s="866">
        <v>34.799999999999997</v>
      </c>
      <c r="P79" s="478">
        <v>170</v>
      </c>
      <c r="Q79" s="533">
        <v>0.24</v>
      </c>
      <c r="R79" s="477"/>
      <c r="S79" s="751"/>
      <c r="T79" s="80"/>
      <c r="U79" s="3" t="s">
        <v>185</v>
      </c>
      <c r="V79" s="893" t="s">
        <v>13</v>
      </c>
      <c r="W79" s="11"/>
      <c r="X79" s="223">
        <v>28.6</v>
      </c>
    </row>
    <row r="80" spans="1:24" x14ac:dyDescent="0.2">
      <c r="A80" s="1057"/>
      <c r="B80" s="328">
        <v>45451</v>
      </c>
      <c r="C80" s="432" t="str">
        <f t="shared" si="8"/>
        <v>(土)</v>
      </c>
      <c r="D80" s="531" t="s">
        <v>408</v>
      </c>
      <c r="E80" s="475"/>
      <c r="F80" s="11">
        <v>22.3</v>
      </c>
      <c r="G80" s="225">
        <v>22.9</v>
      </c>
      <c r="H80" s="12">
        <v>3.3</v>
      </c>
      <c r="I80" s="223">
        <v>1.7</v>
      </c>
      <c r="J80" s="11">
        <v>7.6</v>
      </c>
      <c r="K80" s="367">
        <v>7.5</v>
      </c>
      <c r="L80" s="748">
        <v>28.9</v>
      </c>
      <c r="M80" s="606"/>
      <c r="N80" s="489"/>
      <c r="O80" s="866"/>
      <c r="P80" s="478"/>
      <c r="Q80" s="533"/>
      <c r="R80" s="477"/>
      <c r="S80" s="751"/>
      <c r="T80" s="80"/>
      <c r="U80" s="3" t="s">
        <v>186</v>
      </c>
      <c r="V80" s="893" t="s">
        <v>313</v>
      </c>
      <c r="W80" s="114"/>
      <c r="X80" s="224">
        <v>57.4</v>
      </c>
    </row>
    <row r="81" spans="1:24" x14ac:dyDescent="0.2">
      <c r="A81" s="1057"/>
      <c r="B81" s="328">
        <v>45452</v>
      </c>
      <c r="C81" s="432" t="str">
        <f t="shared" si="8"/>
        <v>(日)</v>
      </c>
      <c r="D81" s="531" t="s">
        <v>410</v>
      </c>
      <c r="E81" s="475"/>
      <c r="F81" s="11">
        <v>22.2</v>
      </c>
      <c r="G81" s="225">
        <v>22.5</v>
      </c>
      <c r="H81" s="12">
        <v>3.3</v>
      </c>
      <c r="I81" s="223">
        <v>1.9</v>
      </c>
      <c r="J81" s="11">
        <v>7.6</v>
      </c>
      <c r="K81" s="367">
        <v>7.6</v>
      </c>
      <c r="L81" s="748">
        <v>28.6</v>
      </c>
      <c r="M81" s="606"/>
      <c r="N81" s="489"/>
      <c r="O81" s="866"/>
      <c r="P81" s="478"/>
      <c r="Q81" s="533"/>
      <c r="R81" s="477"/>
      <c r="S81" s="751"/>
      <c r="T81" s="80"/>
      <c r="U81" s="3" t="s">
        <v>187</v>
      </c>
      <c r="V81" s="893" t="s">
        <v>313</v>
      </c>
      <c r="W81" s="114"/>
      <c r="X81" s="224">
        <v>79.2</v>
      </c>
    </row>
    <row r="82" spans="1:24" x14ac:dyDescent="0.2">
      <c r="A82" s="1057"/>
      <c r="B82" s="328">
        <v>45453</v>
      </c>
      <c r="C82" s="432" t="str">
        <f t="shared" si="8"/>
        <v>(月)</v>
      </c>
      <c r="D82" s="531" t="s">
        <v>410</v>
      </c>
      <c r="E82" s="475"/>
      <c r="F82" s="11">
        <v>22.4</v>
      </c>
      <c r="G82" s="225">
        <v>22.4</v>
      </c>
      <c r="H82" s="12">
        <v>2.8</v>
      </c>
      <c r="I82" s="223">
        <v>1.9</v>
      </c>
      <c r="J82" s="11">
        <v>7.7</v>
      </c>
      <c r="K82" s="367">
        <v>7.7</v>
      </c>
      <c r="L82" s="748">
        <v>28.9</v>
      </c>
      <c r="M82" s="606">
        <v>58.8</v>
      </c>
      <c r="N82" s="489">
        <v>80.2</v>
      </c>
      <c r="O82" s="866">
        <v>34</v>
      </c>
      <c r="P82" s="478">
        <v>193</v>
      </c>
      <c r="Q82" s="533">
        <v>0.18</v>
      </c>
      <c r="R82" s="477"/>
      <c r="S82" s="751"/>
      <c r="T82" s="80"/>
      <c r="U82" s="3" t="s">
        <v>188</v>
      </c>
      <c r="V82" s="893" t="s">
        <v>313</v>
      </c>
      <c r="W82" s="114"/>
      <c r="X82" s="224">
        <v>48.2</v>
      </c>
    </row>
    <row r="83" spans="1:24" x14ac:dyDescent="0.2">
      <c r="A83" s="1057"/>
      <c r="B83" s="328">
        <v>45454</v>
      </c>
      <c r="C83" s="432" t="str">
        <f t="shared" si="8"/>
        <v>(火)</v>
      </c>
      <c r="D83" s="531" t="s">
        <v>408</v>
      </c>
      <c r="E83" s="475"/>
      <c r="F83" s="11">
        <v>22.8</v>
      </c>
      <c r="G83" s="225">
        <v>23.5</v>
      </c>
      <c r="H83" s="12">
        <v>2.9</v>
      </c>
      <c r="I83" s="223">
        <v>2</v>
      </c>
      <c r="J83" s="11">
        <v>7.7</v>
      </c>
      <c r="K83" s="367">
        <v>7.7</v>
      </c>
      <c r="L83" s="748">
        <v>28.7</v>
      </c>
      <c r="M83" s="606">
        <v>58.7</v>
      </c>
      <c r="N83" s="489">
        <v>80.2</v>
      </c>
      <c r="O83" s="866">
        <v>30.3</v>
      </c>
      <c r="P83" s="478">
        <v>186</v>
      </c>
      <c r="Q83" s="533">
        <v>0.22</v>
      </c>
      <c r="R83" s="477"/>
      <c r="S83" s="751"/>
      <c r="T83" s="80"/>
      <c r="U83" s="3" t="s">
        <v>189</v>
      </c>
      <c r="V83" s="893" t="s">
        <v>313</v>
      </c>
      <c r="W83" s="114"/>
      <c r="X83" s="224">
        <v>31</v>
      </c>
    </row>
    <row r="84" spans="1:24" x14ac:dyDescent="0.2">
      <c r="A84" s="1057"/>
      <c r="B84" s="328">
        <v>45455</v>
      </c>
      <c r="C84" s="432" t="str">
        <f t="shared" si="8"/>
        <v>(水)</v>
      </c>
      <c r="D84" s="531" t="s">
        <v>408</v>
      </c>
      <c r="E84" s="475"/>
      <c r="F84" s="11">
        <v>23</v>
      </c>
      <c r="G84" s="225">
        <v>23.9</v>
      </c>
      <c r="H84" s="12">
        <v>3.3</v>
      </c>
      <c r="I84" s="223">
        <v>2.1</v>
      </c>
      <c r="J84" s="11">
        <v>7.7</v>
      </c>
      <c r="K84" s="367">
        <v>7.7</v>
      </c>
      <c r="L84" s="748">
        <v>28.7</v>
      </c>
      <c r="M84" s="606">
        <v>58.5</v>
      </c>
      <c r="N84" s="489">
        <v>81</v>
      </c>
      <c r="O84" s="866">
        <v>34.1</v>
      </c>
      <c r="P84" s="478">
        <v>195</v>
      </c>
      <c r="Q84" s="533">
        <v>0.25</v>
      </c>
      <c r="R84" s="477"/>
      <c r="S84" s="751"/>
      <c r="T84" s="80"/>
      <c r="U84" s="3" t="s">
        <v>190</v>
      </c>
      <c r="V84" s="893" t="s">
        <v>313</v>
      </c>
      <c r="W84" s="12"/>
      <c r="X84" s="225">
        <v>31.7</v>
      </c>
    </row>
    <row r="85" spans="1:24" x14ac:dyDescent="0.2">
      <c r="A85" s="1057"/>
      <c r="B85" s="328">
        <v>45456</v>
      </c>
      <c r="C85" s="432" t="str">
        <f t="shared" si="8"/>
        <v>(木)</v>
      </c>
      <c r="D85" s="531" t="s">
        <v>410</v>
      </c>
      <c r="E85" s="475"/>
      <c r="F85" s="11">
        <v>22.7</v>
      </c>
      <c r="G85" s="225">
        <v>23</v>
      </c>
      <c r="H85" s="12">
        <v>2.5</v>
      </c>
      <c r="I85" s="223">
        <v>2</v>
      </c>
      <c r="J85" s="11">
        <v>7.7</v>
      </c>
      <c r="K85" s="367">
        <v>7.7</v>
      </c>
      <c r="L85" s="748">
        <v>28.7</v>
      </c>
      <c r="M85" s="606">
        <v>58.8</v>
      </c>
      <c r="N85" s="489">
        <v>81</v>
      </c>
      <c r="O85" s="866">
        <v>30.6</v>
      </c>
      <c r="P85" s="478">
        <v>180</v>
      </c>
      <c r="Q85" s="533">
        <v>0.18</v>
      </c>
      <c r="R85" s="477"/>
      <c r="S85" s="751"/>
      <c r="T85" s="80"/>
      <c r="U85" s="3" t="s">
        <v>191</v>
      </c>
      <c r="V85" s="893" t="s">
        <v>313</v>
      </c>
      <c r="W85" s="15"/>
      <c r="X85" s="226">
        <v>180</v>
      </c>
    </row>
    <row r="86" spans="1:24" x14ac:dyDescent="0.2">
      <c r="A86" s="1057"/>
      <c r="B86" s="328">
        <v>45457</v>
      </c>
      <c r="C86" s="432" t="str">
        <f t="shared" si="8"/>
        <v>(金)</v>
      </c>
      <c r="D86" s="531" t="s">
        <v>408</v>
      </c>
      <c r="E86" s="475"/>
      <c r="F86" s="11">
        <v>23.5</v>
      </c>
      <c r="G86" s="225">
        <v>24.4</v>
      </c>
      <c r="H86" s="12">
        <v>3.2</v>
      </c>
      <c r="I86" s="223">
        <v>1.9</v>
      </c>
      <c r="J86" s="11">
        <v>7.7</v>
      </c>
      <c r="K86" s="367">
        <v>7.7</v>
      </c>
      <c r="L86" s="748">
        <v>28.7</v>
      </c>
      <c r="M86" s="606">
        <v>58.9</v>
      </c>
      <c r="N86" s="489">
        <v>81.2</v>
      </c>
      <c r="O86" s="866">
        <v>31</v>
      </c>
      <c r="P86" s="478">
        <v>168</v>
      </c>
      <c r="Q86" s="533">
        <v>0.23</v>
      </c>
      <c r="R86" s="477"/>
      <c r="S86" s="751"/>
      <c r="T86" s="80"/>
      <c r="U86" s="3" t="s">
        <v>192</v>
      </c>
      <c r="V86" s="893" t="s">
        <v>313</v>
      </c>
      <c r="W86" s="13"/>
      <c r="X86" s="227">
        <v>0.15</v>
      </c>
    </row>
    <row r="87" spans="1:24" x14ac:dyDescent="0.2">
      <c r="A87" s="1057"/>
      <c r="B87" s="328">
        <v>45458</v>
      </c>
      <c r="C87" s="432" t="str">
        <f t="shared" si="8"/>
        <v>(土)</v>
      </c>
      <c r="D87" s="531" t="s">
        <v>408</v>
      </c>
      <c r="E87" s="475"/>
      <c r="F87" s="11">
        <v>23.5</v>
      </c>
      <c r="G87" s="225">
        <v>24.1</v>
      </c>
      <c r="H87" s="12">
        <v>2.8</v>
      </c>
      <c r="I87" s="223">
        <v>1.7</v>
      </c>
      <c r="J87" s="11">
        <v>7.6</v>
      </c>
      <c r="K87" s="367">
        <v>7.6</v>
      </c>
      <c r="L87" s="748">
        <v>28.6</v>
      </c>
      <c r="M87" s="606"/>
      <c r="N87" s="489"/>
      <c r="O87" s="866"/>
      <c r="P87" s="478"/>
      <c r="Q87" s="533"/>
      <c r="R87" s="477"/>
      <c r="S87" s="751"/>
      <c r="T87" s="80"/>
      <c r="U87" s="3" t="s">
        <v>14</v>
      </c>
      <c r="V87" s="893" t="s">
        <v>313</v>
      </c>
      <c r="W87" s="11"/>
      <c r="X87" s="228">
        <v>3.1</v>
      </c>
    </row>
    <row r="88" spans="1:24" x14ac:dyDescent="0.2">
      <c r="A88" s="1057"/>
      <c r="B88" s="328">
        <v>45459</v>
      </c>
      <c r="C88" s="432" t="str">
        <f t="shared" si="8"/>
        <v>(日)</v>
      </c>
      <c r="D88" s="531" t="s">
        <v>410</v>
      </c>
      <c r="E88" s="475"/>
      <c r="F88" s="11">
        <v>23.4</v>
      </c>
      <c r="G88" s="225">
        <v>23.6</v>
      </c>
      <c r="H88" s="12">
        <v>2.9</v>
      </c>
      <c r="I88" s="223">
        <v>1.7</v>
      </c>
      <c r="J88" s="11">
        <v>7.6</v>
      </c>
      <c r="K88" s="367">
        <v>7.6</v>
      </c>
      <c r="L88" s="748">
        <v>28.8</v>
      </c>
      <c r="M88" s="606"/>
      <c r="N88" s="489"/>
      <c r="O88" s="866"/>
      <c r="P88" s="478"/>
      <c r="Q88" s="533"/>
      <c r="R88" s="477"/>
      <c r="S88" s="751"/>
      <c r="T88" s="80"/>
      <c r="U88" s="3" t="s">
        <v>15</v>
      </c>
      <c r="V88" s="893" t="s">
        <v>313</v>
      </c>
      <c r="W88" s="11"/>
      <c r="X88" s="228">
        <v>0.9</v>
      </c>
    </row>
    <row r="89" spans="1:24" x14ac:dyDescent="0.2">
      <c r="A89" s="1057"/>
      <c r="B89" s="328">
        <v>45460</v>
      </c>
      <c r="C89" s="432" t="str">
        <f t="shared" si="8"/>
        <v>(月)</v>
      </c>
      <c r="D89" s="531" t="s">
        <v>408</v>
      </c>
      <c r="E89" s="475"/>
      <c r="F89" s="11">
        <v>24</v>
      </c>
      <c r="G89" s="225">
        <v>24.7</v>
      </c>
      <c r="H89" s="12">
        <v>3</v>
      </c>
      <c r="I89" s="223">
        <v>1.9</v>
      </c>
      <c r="J89" s="11">
        <v>7.7</v>
      </c>
      <c r="K89" s="367">
        <v>7.7</v>
      </c>
      <c r="L89" s="748">
        <v>28.8</v>
      </c>
      <c r="M89" s="606">
        <v>58.5</v>
      </c>
      <c r="N89" s="489">
        <v>81.8</v>
      </c>
      <c r="O89" s="866">
        <v>30.3</v>
      </c>
      <c r="P89" s="478">
        <v>197</v>
      </c>
      <c r="Q89" s="533">
        <v>0.19</v>
      </c>
      <c r="R89" s="477"/>
      <c r="S89" s="751"/>
      <c r="T89" s="80"/>
      <c r="U89" s="3" t="s">
        <v>193</v>
      </c>
      <c r="V89" s="893" t="s">
        <v>313</v>
      </c>
      <c r="W89" s="11"/>
      <c r="X89" s="228">
        <v>8.3000000000000007</v>
      </c>
    </row>
    <row r="90" spans="1:24" x14ac:dyDescent="0.2">
      <c r="A90" s="1057"/>
      <c r="B90" s="328">
        <v>45461</v>
      </c>
      <c r="C90" s="432" t="str">
        <f t="shared" si="8"/>
        <v>(火)</v>
      </c>
      <c r="D90" s="531" t="s">
        <v>407</v>
      </c>
      <c r="E90" s="475"/>
      <c r="F90" s="11">
        <v>23.4</v>
      </c>
      <c r="G90" s="225">
        <v>23.3</v>
      </c>
      <c r="H90" s="12">
        <v>1.8</v>
      </c>
      <c r="I90" s="223">
        <v>2.2000000000000002</v>
      </c>
      <c r="J90" s="11">
        <v>7.7</v>
      </c>
      <c r="K90" s="367">
        <v>7.7</v>
      </c>
      <c r="L90" s="748">
        <v>29</v>
      </c>
      <c r="M90" s="606">
        <v>58.9</v>
      </c>
      <c r="N90" s="489">
        <v>81.8</v>
      </c>
      <c r="O90" s="866">
        <v>32.5</v>
      </c>
      <c r="P90" s="478">
        <v>189</v>
      </c>
      <c r="Q90" s="533">
        <v>0.19</v>
      </c>
      <c r="R90" s="477"/>
      <c r="S90" s="751"/>
      <c r="T90" s="80"/>
      <c r="U90" s="3" t="s">
        <v>194</v>
      </c>
      <c r="V90" s="893" t="s">
        <v>313</v>
      </c>
      <c r="W90" s="13"/>
      <c r="X90" s="229">
        <v>1.4999999999999999E-2</v>
      </c>
    </row>
    <row r="91" spans="1:24" x14ac:dyDescent="0.2">
      <c r="A91" s="1057"/>
      <c r="B91" s="328">
        <v>45462</v>
      </c>
      <c r="C91" s="432" t="str">
        <f t="shared" si="8"/>
        <v>(水)</v>
      </c>
      <c r="D91" s="531" t="s">
        <v>408</v>
      </c>
      <c r="E91" s="475"/>
      <c r="F91" s="11">
        <v>24.3</v>
      </c>
      <c r="G91" s="225">
        <v>24.6</v>
      </c>
      <c r="H91" s="12">
        <v>2.4</v>
      </c>
      <c r="I91" s="223">
        <v>1.9</v>
      </c>
      <c r="J91" s="11">
        <v>7.6</v>
      </c>
      <c r="K91" s="367">
        <v>7.6</v>
      </c>
      <c r="L91" s="748">
        <v>29.5</v>
      </c>
      <c r="M91" s="606">
        <v>59.5</v>
      </c>
      <c r="N91" s="489">
        <v>83</v>
      </c>
      <c r="O91" s="866">
        <v>30.8</v>
      </c>
      <c r="P91" s="478">
        <v>178</v>
      </c>
      <c r="Q91" s="533">
        <v>0.18</v>
      </c>
      <c r="R91" s="477"/>
      <c r="S91" s="751"/>
      <c r="T91" s="80"/>
      <c r="U91" s="3" t="s">
        <v>280</v>
      </c>
      <c r="V91" s="893" t="s">
        <v>313</v>
      </c>
      <c r="W91" s="13"/>
      <c r="X91" s="229">
        <v>1.51</v>
      </c>
    </row>
    <row r="92" spans="1:24" x14ac:dyDescent="0.2">
      <c r="A92" s="1057"/>
      <c r="B92" s="328">
        <v>45463</v>
      </c>
      <c r="C92" s="432" t="str">
        <f t="shared" si="8"/>
        <v>(木)</v>
      </c>
      <c r="D92" s="531" t="s">
        <v>408</v>
      </c>
      <c r="E92" s="475"/>
      <c r="F92" s="11">
        <v>23.6</v>
      </c>
      <c r="G92" s="225">
        <v>24.4</v>
      </c>
      <c r="H92" s="12">
        <v>4.9000000000000004</v>
      </c>
      <c r="I92" s="223">
        <v>3</v>
      </c>
      <c r="J92" s="11">
        <v>7.4</v>
      </c>
      <c r="K92" s="367">
        <v>7.5</v>
      </c>
      <c r="L92" s="748">
        <v>28.9</v>
      </c>
      <c r="M92" s="606">
        <v>59.1</v>
      </c>
      <c r="N92" s="489">
        <v>80.8</v>
      </c>
      <c r="O92" s="866">
        <v>30</v>
      </c>
      <c r="P92" s="478">
        <v>196</v>
      </c>
      <c r="Q92" s="533">
        <v>0.28000000000000003</v>
      </c>
      <c r="R92" s="477"/>
      <c r="S92" s="751"/>
      <c r="T92" s="80"/>
      <c r="U92" s="3" t="s">
        <v>195</v>
      </c>
      <c r="V92" s="893" t="s">
        <v>313</v>
      </c>
      <c r="W92" s="13"/>
      <c r="X92" s="229">
        <v>1.83</v>
      </c>
    </row>
    <row r="93" spans="1:24" x14ac:dyDescent="0.2">
      <c r="A93" s="1057"/>
      <c r="B93" s="328">
        <v>45464</v>
      </c>
      <c r="C93" s="432" t="str">
        <f t="shared" si="8"/>
        <v>(金)</v>
      </c>
      <c r="D93" s="531" t="s">
        <v>407</v>
      </c>
      <c r="E93" s="475"/>
      <c r="F93" s="11">
        <v>23.4</v>
      </c>
      <c r="G93" s="225">
        <v>23.6</v>
      </c>
      <c r="H93" s="12">
        <v>3.5</v>
      </c>
      <c r="I93" s="223">
        <v>3.3</v>
      </c>
      <c r="J93" s="11">
        <v>7.4</v>
      </c>
      <c r="K93" s="367">
        <v>7.3</v>
      </c>
      <c r="L93" s="748">
        <v>28.3</v>
      </c>
      <c r="M93" s="606">
        <v>59.5</v>
      </c>
      <c r="N93" s="489">
        <v>79</v>
      </c>
      <c r="O93" s="866">
        <v>31.9</v>
      </c>
      <c r="P93" s="478">
        <v>192</v>
      </c>
      <c r="Q93" s="533">
        <v>0.19</v>
      </c>
      <c r="R93" s="477">
        <v>20</v>
      </c>
      <c r="S93" s="751">
        <v>5</v>
      </c>
      <c r="T93" s="80"/>
      <c r="U93" s="3" t="s">
        <v>196</v>
      </c>
      <c r="V93" s="893" t="s">
        <v>313</v>
      </c>
      <c r="W93" s="13"/>
      <c r="X93" s="229">
        <v>0.11799999999999999</v>
      </c>
    </row>
    <row r="94" spans="1:24" x14ac:dyDescent="0.2">
      <c r="A94" s="1057"/>
      <c r="B94" s="328">
        <v>45465</v>
      </c>
      <c r="C94" s="432" t="str">
        <f t="shared" si="8"/>
        <v>(土)</v>
      </c>
      <c r="D94" s="531" t="s">
        <v>408</v>
      </c>
      <c r="E94" s="475"/>
      <c r="F94" s="11">
        <v>23.9</v>
      </c>
      <c r="G94" s="225">
        <v>24.7</v>
      </c>
      <c r="H94" s="12">
        <v>3.5</v>
      </c>
      <c r="I94" s="223">
        <v>2</v>
      </c>
      <c r="J94" s="11">
        <v>7.4</v>
      </c>
      <c r="K94" s="367">
        <v>7.5</v>
      </c>
      <c r="L94" s="748">
        <v>28.7</v>
      </c>
      <c r="M94" s="606"/>
      <c r="N94" s="489"/>
      <c r="O94" s="866"/>
      <c r="P94" s="478"/>
      <c r="Q94" s="533"/>
      <c r="R94" s="477"/>
      <c r="S94" s="751"/>
      <c r="T94" s="80"/>
      <c r="U94" s="3" t="s">
        <v>197</v>
      </c>
      <c r="V94" s="893" t="s">
        <v>313</v>
      </c>
      <c r="W94" s="984"/>
      <c r="X94" s="985">
        <v>21.7</v>
      </c>
    </row>
    <row r="95" spans="1:24" x14ac:dyDescent="0.2">
      <c r="A95" s="1057"/>
      <c r="B95" s="328">
        <v>45466</v>
      </c>
      <c r="C95" s="432" t="str">
        <f t="shared" si="8"/>
        <v>(日)</v>
      </c>
      <c r="D95" s="531" t="s">
        <v>407</v>
      </c>
      <c r="E95" s="475"/>
      <c r="F95" s="11">
        <v>23</v>
      </c>
      <c r="G95" s="225">
        <v>23.6</v>
      </c>
      <c r="H95" s="12">
        <v>4.5</v>
      </c>
      <c r="I95" s="223">
        <v>2.7</v>
      </c>
      <c r="J95" s="11">
        <v>7.4</v>
      </c>
      <c r="K95" s="367">
        <v>7.4</v>
      </c>
      <c r="L95" s="748">
        <v>27.7</v>
      </c>
      <c r="M95" s="606"/>
      <c r="N95" s="489"/>
      <c r="O95" s="866"/>
      <c r="P95" s="478"/>
      <c r="Q95" s="533"/>
      <c r="R95" s="477"/>
      <c r="S95" s="751"/>
      <c r="T95" s="80"/>
      <c r="U95" s="3" t="s">
        <v>17</v>
      </c>
      <c r="V95" s="893" t="s">
        <v>313</v>
      </c>
      <c r="W95" s="984"/>
      <c r="X95" s="985">
        <v>20.2</v>
      </c>
    </row>
    <row r="96" spans="1:24" x14ac:dyDescent="0.2">
      <c r="A96" s="1057"/>
      <c r="B96" s="328">
        <v>45467</v>
      </c>
      <c r="C96" s="432" t="str">
        <f t="shared" si="8"/>
        <v>(月)</v>
      </c>
      <c r="D96" s="531" t="s">
        <v>408</v>
      </c>
      <c r="E96" s="475"/>
      <c r="F96" s="11">
        <v>23.8</v>
      </c>
      <c r="G96" s="225">
        <v>24.7</v>
      </c>
      <c r="H96" s="12">
        <v>5.0999999999999996</v>
      </c>
      <c r="I96" s="223">
        <v>3.4</v>
      </c>
      <c r="J96" s="11">
        <v>7.4</v>
      </c>
      <c r="K96" s="367">
        <v>7.3</v>
      </c>
      <c r="L96" s="748">
        <v>26.2</v>
      </c>
      <c r="M96" s="606">
        <v>58.5</v>
      </c>
      <c r="N96" s="489">
        <v>76</v>
      </c>
      <c r="O96" s="866">
        <v>27.9</v>
      </c>
      <c r="P96" s="478">
        <v>171</v>
      </c>
      <c r="Q96" s="533">
        <v>0.22</v>
      </c>
      <c r="R96" s="477"/>
      <c r="S96" s="751"/>
      <c r="T96" s="80"/>
      <c r="U96" s="3" t="s">
        <v>198</v>
      </c>
      <c r="V96" s="893" t="s">
        <v>184</v>
      </c>
      <c r="W96" s="984"/>
      <c r="X96" s="986">
        <v>5</v>
      </c>
    </row>
    <row r="97" spans="1:24" x14ac:dyDescent="0.2">
      <c r="A97" s="1057"/>
      <c r="B97" s="328">
        <v>45468</v>
      </c>
      <c r="C97" s="432" t="str">
        <f t="shared" si="8"/>
        <v>(火)</v>
      </c>
      <c r="D97" s="531" t="s">
        <v>408</v>
      </c>
      <c r="E97" s="475"/>
      <c r="F97" s="11">
        <v>23.8</v>
      </c>
      <c r="G97" s="225">
        <v>24.9</v>
      </c>
      <c r="H97" s="12">
        <v>7</v>
      </c>
      <c r="I97" s="223">
        <v>4.3</v>
      </c>
      <c r="J97" s="11">
        <v>7.3</v>
      </c>
      <c r="K97" s="367">
        <v>7.3</v>
      </c>
      <c r="L97" s="748">
        <v>25.9</v>
      </c>
      <c r="M97" s="606">
        <v>58.3</v>
      </c>
      <c r="N97" s="489">
        <v>75</v>
      </c>
      <c r="O97" s="866">
        <v>27</v>
      </c>
      <c r="P97" s="478">
        <v>197</v>
      </c>
      <c r="Q97" s="533">
        <v>0.32</v>
      </c>
      <c r="R97" s="477"/>
      <c r="S97" s="751"/>
      <c r="T97" s="80"/>
      <c r="U97" s="3" t="s">
        <v>199</v>
      </c>
      <c r="V97" s="893" t="s">
        <v>313</v>
      </c>
      <c r="W97" s="987"/>
      <c r="X97" s="986" t="s">
        <v>438</v>
      </c>
    </row>
    <row r="98" spans="1:24" x14ac:dyDescent="0.2">
      <c r="A98" s="1057"/>
      <c r="B98" s="328">
        <v>45469</v>
      </c>
      <c r="C98" s="432" t="str">
        <f t="shared" si="8"/>
        <v>(水)</v>
      </c>
      <c r="D98" s="531" t="s">
        <v>408</v>
      </c>
      <c r="E98" s="475"/>
      <c r="F98" s="11">
        <v>23.9</v>
      </c>
      <c r="G98" s="225">
        <v>25.1</v>
      </c>
      <c r="H98" s="12">
        <v>5.0999999999999996</v>
      </c>
      <c r="I98" s="223">
        <v>3.1</v>
      </c>
      <c r="J98" s="11">
        <v>7.3</v>
      </c>
      <c r="K98" s="367">
        <v>7.3</v>
      </c>
      <c r="L98" s="748">
        <v>27.2</v>
      </c>
      <c r="M98" s="606">
        <v>59.5</v>
      </c>
      <c r="N98" s="489">
        <v>78</v>
      </c>
      <c r="O98" s="866">
        <v>31.7</v>
      </c>
      <c r="P98" s="478">
        <v>152</v>
      </c>
      <c r="Q98" s="533">
        <v>0.23</v>
      </c>
      <c r="R98" s="477"/>
      <c r="S98" s="751"/>
      <c r="T98" s="80"/>
      <c r="U98" s="3"/>
      <c r="V98" s="289"/>
      <c r="W98" s="290"/>
      <c r="X98" s="289"/>
    </row>
    <row r="99" spans="1:24" x14ac:dyDescent="0.2">
      <c r="A99" s="1057"/>
      <c r="B99" s="328">
        <v>45470</v>
      </c>
      <c r="C99" s="432" t="str">
        <f t="shared" si="8"/>
        <v>(木)</v>
      </c>
      <c r="D99" s="531" t="s">
        <v>410</v>
      </c>
      <c r="E99" s="475"/>
      <c r="F99" s="11">
        <v>24.3</v>
      </c>
      <c r="G99" s="225">
        <v>24.9</v>
      </c>
      <c r="H99" s="12">
        <v>4</v>
      </c>
      <c r="I99" s="223">
        <v>2.5</v>
      </c>
      <c r="J99" s="11">
        <v>7.4</v>
      </c>
      <c r="K99" s="367">
        <v>7.4</v>
      </c>
      <c r="L99" s="748">
        <v>27.9</v>
      </c>
      <c r="M99" s="606">
        <v>59.6</v>
      </c>
      <c r="N99" s="489">
        <v>80</v>
      </c>
      <c r="O99" s="866">
        <v>27.4</v>
      </c>
      <c r="P99" s="478">
        <v>174</v>
      </c>
      <c r="Q99" s="533">
        <v>0.24</v>
      </c>
      <c r="R99" s="477">
        <v>7</v>
      </c>
      <c r="S99" s="751"/>
      <c r="T99" s="80"/>
      <c r="U99" s="3"/>
      <c r="V99" s="289"/>
      <c r="W99" s="290"/>
      <c r="X99" s="289"/>
    </row>
    <row r="100" spans="1:24" x14ac:dyDescent="0.2">
      <c r="A100" s="1057"/>
      <c r="B100" s="328">
        <v>45471</v>
      </c>
      <c r="C100" s="432" t="str">
        <f t="shared" si="8"/>
        <v>(金)</v>
      </c>
      <c r="D100" s="531" t="s">
        <v>407</v>
      </c>
      <c r="E100" s="475"/>
      <c r="F100" s="11">
        <v>24.2</v>
      </c>
      <c r="G100" s="225">
        <v>24.2</v>
      </c>
      <c r="H100" s="12">
        <v>3.1</v>
      </c>
      <c r="I100" s="223">
        <v>2.4</v>
      </c>
      <c r="J100" s="11">
        <v>7.4</v>
      </c>
      <c r="K100" s="367">
        <v>7.4</v>
      </c>
      <c r="L100" s="748">
        <v>27.8</v>
      </c>
      <c r="M100" s="606">
        <v>60.2</v>
      </c>
      <c r="N100" s="489">
        <v>80.2</v>
      </c>
      <c r="O100" s="866">
        <v>28.4</v>
      </c>
      <c r="P100" s="478">
        <v>153</v>
      </c>
      <c r="Q100" s="533">
        <v>0.26</v>
      </c>
      <c r="R100" s="477"/>
      <c r="S100" s="751"/>
      <c r="T100" s="80"/>
      <c r="U100" s="371"/>
      <c r="V100" s="372"/>
      <c r="W100" s="373"/>
      <c r="X100" s="372"/>
    </row>
    <row r="101" spans="1:24" x14ac:dyDescent="0.2">
      <c r="A101" s="1057"/>
      <c r="B101" s="328">
        <v>45472</v>
      </c>
      <c r="C101" s="432" t="str">
        <f t="shared" si="8"/>
        <v>(土)</v>
      </c>
      <c r="D101" s="531" t="s">
        <v>407</v>
      </c>
      <c r="E101" s="475"/>
      <c r="F101" s="11">
        <v>24.6</v>
      </c>
      <c r="G101" s="225">
        <v>24.5</v>
      </c>
      <c r="H101" s="12">
        <v>2.8</v>
      </c>
      <c r="I101" s="223">
        <v>2.2000000000000002</v>
      </c>
      <c r="J101" s="11">
        <v>7.5</v>
      </c>
      <c r="K101" s="367">
        <v>7.4</v>
      </c>
      <c r="L101" s="748">
        <v>27.8</v>
      </c>
      <c r="M101" s="606"/>
      <c r="N101" s="489"/>
      <c r="O101" s="866"/>
      <c r="P101" s="478"/>
      <c r="Q101" s="533"/>
      <c r="R101" s="477"/>
      <c r="S101" s="751"/>
      <c r="T101" s="80"/>
      <c r="U101" s="104" t="s">
        <v>23</v>
      </c>
      <c r="V101" s="392" t="s">
        <v>24</v>
      </c>
      <c r="W101" s="392" t="s">
        <v>24</v>
      </c>
      <c r="X101" s="105" t="s">
        <v>24</v>
      </c>
    </row>
    <row r="102" spans="1:24" ht="13.5" customHeight="1" x14ac:dyDescent="0.2">
      <c r="A102" s="1057"/>
      <c r="B102" s="328">
        <v>45473</v>
      </c>
      <c r="C102" s="432" t="str">
        <f t="shared" si="8"/>
        <v>(日)</v>
      </c>
      <c r="D102" s="534" t="s">
        <v>410</v>
      </c>
      <c r="E102" s="535"/>
      <c r="F102" s="366">
        <v>24.6</v>
      </c>
      <c r="G102" s="536">
        <v>25.6</v>
      </c>
      <c r="H102" s="537">
        <v>6.3</v>
      </c>
      <c r="I102" s="300">
        <v>3.2</v>
      </c>
      <c r="J102" s="366">
        <v>7.3</v>
      </c>
      <c r="K102" s="369">
        <v>7.4</v>
      </c>
      <c r="L102" s="788">
        <v>27</v>
      </c>
      <c r="M102" s="659"/>
      <c r="N102" s="735"/>
      <c r="O102" s="871"/>
      <c r="P102" s="540"/>
      <c r="Q102" s="541"/>
      <c r="R102" s="542"/>
      <c r="S102" s="791"/>
      <c r="T102" s="80"/>
      <c r="U102" s="1114" t="s">
        <v>437</v>
      </c>
      <c r="V102" s="1124"/>
      <c r="W102" s="1124"/>
      <c r="X102" s="1125"/>
    </row>
    <row r="103" spans="1:24" s="1" customFormat="1" ht="13.5" customHeight="1" x14ac:dyDescent="0.2">
      <c r="A103" s="1057"/>
      <c r="B103" s="1043" t="s">
        <v>239</v>
      </c>
      <c r="C103" s="1043"/>
      <c r="D103" s="479"/>
      <c r="E103" s="480">
        <f t="shared" ref="E103:R103" si="9">IF(COUNT(E73:E102)=0,"",MAX(E73:E102))</f>
        <v>25.8</v>
      </c>
      <c r="F103" s="10">
        <f t="shared" si="9"/>
        <v>24.6</v>
      </c>
      <c r="G103" s="222">
        <f t="shared" si="9"/>
        <v>25.6</v>
      </c>
      <c r="H103" s="466">
        <f t="shared" si="9"/>
        <v>7</v>
      </c>
      <c r="I103" s="467">
        <f t="shared" si="9"/>
        <v>4.3</v>
      </c>
      <c r="J103" s="10">
        <f t="shared" si="9"/>
        <v>7.8</v>
      </c>
      <c r="K103" s="615">
        <f t="shared" si="9"/>
        <v>7.7</v>
      </c>
      <c r="L103" s="744">
        <f t="shared" si="9"/>
        <v>29.5</v>
      </c>
      <c r="M103" s="598">
        <f t="shared" si="9"/>
        <v>60.2</v>
      </c>
      <c r="N103" s="482">
        <f t="shared" si="9"/>
        <v>83</v>
      </c>
      <c r="O103" s="868">
        <f t="shared" si="9"/>
        <v>34.799999999999997</v>
      </c>
      <c r="P103" s="484">
        <f t="shared" si="9"/>
        <v>197</v>
      </c>
      <c r="Q103" s="485">
        <f t="shared" si="9"/>
        <v>0.32</v>
      </c>
      <c r="R103" s="519">
        <f t="shared" si="9"/>
        <v>20</v>
      </c>
      <c r="S103" s="778">
        <f t="shared" ref="S103" si="10">IF(COUNT(S73:S102)=0,"",MAX(S73:S102))</f>
        <v>5</v>
      </c>
      <c r="T103" s="80"/>
      <c r="U103" s="1114"/>
      <c r="V103" s="1124"/>
      <c r="W103" s="1124"/>
      <c r="X103" s="1125"/>
    </row>
    <row r="104" spans="1:24" s="1" customFormat="1" ht="13.5" customHeight="1" x14ac:dyDescent="0.2">
      <c r="A104" s="1057"/>
      <c r="B104" s="1044" t="s">
        <v>240</v>
      </c>
      <c r="C104" s="1044"/>
      <c r="D104" s="233"/>
      <c r="E104" s="487">
        <f t="shared" ref="E104:Q104" si="11">IF(COUNT(E73:E102)=0,"",MIN(E73:E102))</f>
        <v>25.8</v>
      </c>
      <c r="F104" s="11">
        <f t="shared" si="11"/>
        <v>21.5</v>
      </c>
      <c r="G104" s="223">
        <f t="shared" si="11"/>
        <v>21.5</v>
      </c>
      <c r="H104" s="12">
        <f t="shared" si="11"/>
        <v>1.8</v>
      </c>
      <c r="I104" s="244">
        <f t="shared" si="11"/>
        <v>1.6</v>
      </c>
      <c r="J104" s="11">
        <f t="shared" si="11"/>
        <v>7.3</v>
      </c>
      <c r="K104" s="607">
        <f t="shared" si="11"/>
        <v>7.3</v>
      </c>
      <c r="L104" s="748">
        <f t="shared" si="11"/>
        <v>25.9</v>
      </c>
      <c r="M104" s="488">
        <f t="shared" si="11"/>
        <v>56</v>
      </c>
      <c r="N104" s="489">
        <f t="shared" si="11"/>
        <v>75</v>
      </c>
      <c r="O104" s="864">
        <f t="shared" si="11"/>
        <v>27</v>
      </c>
      <c r="P104" s="491">
        <f t="shared" si="11"/>
        <v>152</v>
      </c>
      <c r="Q104" s="492">
        <f t="shared" si="11"/>
        <v>0.12</v>
      </c>
      <c r="R104" s="806"/>
      <c r="S104" s="780"/>
      <c r="T104" s="80"/>
      <c r="U104" s="1114"/>
      <c r="V104" s="1124"/>
      <c r="W104" s="1124"/>
      <c r="X104" s="1125"/>
    </row>
    <row r="105" spans="1:24" s="1" customFormat="1" ht="13.5" customHeight="1" x14ac:dyDescent="0.2">
      <c r="A105" s="1057"/>
      <c r="B105" s="1044" t="s">
        <v>241</v>
      </c>
      <c r="C105" s="1044"/>
      <c r="D105" s="233"/>
      <c r="E105" s="494">
        <f t="shared" ref="E105:Q105" si="12">IF(COUNT(E73:E102)=0,"",AVERAGE(E73:E102))</f>
        <v>25.8</v>
      </c>
      <c r="F105" s="11">
        <f t="shared" si="12"/>
        <v>23.116666666666664</v>
      </c>
      <c r="G105" s="487">
        <f t="shared" si="12"/>
        <v>23.600000000000005</v>
      </c>
      <c r="H105" s="12">
        <f t="shared" si="12"/>
        <v>3.4699999999999989</v>
      </c>
      <c r="I105" s="244">
        <f t="shared" si="12"/>
        <v>2.2633333333333332</v>
      </c>
      <c r="J105" s="11">
        <f t="shared" si="12"/>
        <v>7.5700000000000021</v>
      </c>
      <c r="K105" s="607">
        <f t="shared" si="12"/>
        <v>7.5400000000000018</v>
      </c>
      <c r="L105" s="748">
        <f t="shared" si="12"/>
        <v>28.299999999999997</v>
      </c>
      <c r="M105" s="488">
        <f t="shared" si="12"/>
        <v>58.54999999999999</v>
      </c>
      <c r="N105" s="489">
        <f t="shared" si="12"/>
        <v>79.739999999999995</v>
      </c>
      <c r="O105" s="864">
        <f t="shared" si="12"/>
        <v>31.105</v>
      </c>
      <c r="P105" s="495">
        <f t="shared" si="12"/>
        <v>179.65</v>
      </c>
      <c r="Q105" s="492">
        <f t="shared" si="12"/>
        <v>0.20699999999999999</v>
      </c>
      <c r="R105" s="806"/>
      <c r="S105" s="780"/>
      <c r="T105" s="80"/>
      <c r="U105" s="1114"/>
      <c r="V105" s="1124"/>
      <c r="W105" s="1124"/>
      <c r="X105" s="1125"/>
    </row>
    <row r="106" spans="1:24" s="1" customFormat="1" ht="13.5" customHeight="1" x14ac:dyDescent="0.2">
      <c r="A106" s="1057"/>
      <c r="B106" s="1045" t="s">
        <v>242</v>
      </c>
      <c r="C106" s="1045"/>
      <c r="D106" s="496"/>
      <c r="E106" s="236"/>
      <c r="F106" s="237"/>
      <c r="G106" s="498"/>
      <c r="H106" s="237"/>
      <c r="I106" s="498"/>
      <c r="J106" s="499"/>
      <c r="K106" s="500"/>
      <c r="L106" s="781"/>
      <c r="M106" s="503"/>
      <c r="N106" s="504"/>
      <c r="O106" s="865"/>
      <c r="P106" s="238"/>
      <c r="Q106" s="239"/>
      <c r="R106" s="506">
        <f>SUM(R73:R102)</f>
        <v>27</v>
      </c>
      <c r="S106" s="776">
        <f>SUM(S73:S102)</f>
        <v>5</v>
      </c>
      <c r="T106" s="80"/>
      <c r="U106" s="1126"/>
      <c r="V106" s="1127"/>
      <c r="W106" s="1127"/>
      <c r="X106" s="1128"/>
    </row>
    <row r="107" spans="1:24" ht="13.5" customHeight="1" x14ac:dyDescent="0.2">
      <c r="A107" s="1057" t="s">
        <v>214</v>
      </c>
      <c r="B107" s="327">
        <v>45474</v>
      </c>
      <c r="C107" s="431" t="str">
        <f>IF(B107="","",IF(WEEKDAY(B107)=1,"(日)",IF(WEEKDAY(B107)=2,"(月)",IF(WEEKDAY(B107)=3,"(火)",IF(WEEKDAY(B107)=4,"(水)",IF(WEEKDAY(B107)=5,"(木)",IF(WEEKDAY(B107)=6,"(金)","(土)")))))))</f>
        <v>(月)</v>
      </c>
      <c r="D107" s="529" t="s">
        <v>407</v>
      </c>
      <c r="E107" s="465"/>
      <c r="F107" s="10">
        <v>24.4</v>
      </c>
      <c r="G107" s="467">
        <v>25.1</v>
      </c>
      <c r="H107" s="466">
        <v>4.7</v>
      </c>
      <c r="I107" s="222">
        <v>3.6</v>
      </c>
      <c r="J107" s="10">
        <v>7.4</v>
      </c>
      <c r="K107" s="615">
        <v>7.3</v>
      </c>
      <c r="L107" s="744">
        <v>25.4</v>
      </c>
      <c r="M107" s="598">
        <v>58.9</v>
      </c>
      <c r="N107" s="482">
        <v>76</v>
      </c>
      <c r="O107" s="868">
        <v>27.3</v>
      </c>
      <c r="P107" s="472">
        <v>171</v>
      </c>
      <c r="Q107" s="530">
        <v>0.26</v>
      </c>
      <c r="R107" s="471"/>
      <c r="S107" s="747"/>
      <c r="T107" s="80"/>
      <c r="U107" s="395" t="s">
        <v>286</v>
      </c>
      <c r="V107" s="396"/>
      <c r="W107" s="397">
        <v>45477</v>
      </c>
      <c r="X107" s="398"/>
    </row>
    <row r="108" spans="1:24" x14ac:dyDescent="0.2">
      <c r="A108" s="1057"/>
      <c r="B108" s="328">
        <v>45475</v>
      </c>
      <c r="C108" s="432" t="str">
        <f t="shared" ref="C108:C137" si="13">IF(B108="","",IF(WEEKDAY(B108)=1,"(日)",IF(WEEKDAY(B108)=2,"(月)",IF(WEEKDAY(B108)=3,"(火)",IF(WEEKDAY(B108)=4,"(水)",IF(WEEKDAY(B108)=5,"(木)",IF(WEEKDAY(B108)=6,"(金)","(土)")))))))</f>
        <v>(火)</v>
      </c>
      <c r="D108" s="531" t="s">
        <v>410</v>
      </c>
      <c r="E108" s="475"/>
      <c r="F108" s="11">
        <v>24.7</v>
      </c>
      <c r="G108" s="225">
        <v>25.9</v>
      </c>
      <c r="H108" s="12">
        <v>4</v>
      </c>
      <c r="I108" s="223">
        <v>2.4</v>
      </c>
      <c r="J108" s="11">
        <v>7.4</v>
      </c>
      <c r="K108" s="367">
        <v>7.4</v>
      </c>
      <c r="L108" s="748">
        <v>27.4</v>
      </c>
      <c r="M108" s="606">
        <v>61.4</v>
      </c>
      <c r="N108" s="489">
        <v>79.2</v>
      </c>
      <c r="O108" s="866">
        <v>28.7</v>
      </c>
      <c r="P108" s="478">
        <v>178</v>
      </c>
      <c r="Q108" s="533">
        <v>0.19</v>
      </c>
      <c r="R108" s="477">
        <v>13</v>
      </c>
      <c r="S108" s="751"/>
      <c r="T108" s="80"/>
      <c r="U108" s="343" t="s">
        <v>2</v>
      </c>
      <c r="V108" s="344" t="s">
        <v>305</v>
      </c>
      <c r="W108" s="355">
        <v>35.9</v>
      </c>
      <c r="X108" s="348"/>
    </row>
    <row r="109" spans="1:24" x14ac:dyDescent="0.2">
      <c r="A109" s="1057"/>
      <c r="B109" s="328">
        <v>45476</v>
      </c>
      <c r="C109" s="432" t="str">
        <f t="shared" si="13"/>
        <v>(水)</v>
      </c>
      <c r="D109" s="531" t="s">
        <v>400</v>
      </c>
      <c r="E109" s="475"/>
      <c r="F109" s="11">
        <v>25</v>
      </c>
      <c r="G109" s="225">
        <v>25.9</v>
      </c>
      <c r="H109" s="12">
        <v>4.7</v>
      </c>
      <c r="I109" s="223">
        <v>2.8</v>
      </c>
      <c r="J109" s="11">
        <v>7.4</v>
      </c>
      <c r="K109" s="367">
        <v>7.4</v>
      </c>
      <c r="L109" s="748">
        <v>27.4</v>
      </c>
      <c r="M109" s="606">
        <v>62.1</v>
      </c>
      <c r="N109" s="489">
        <v>79.2</v>
      </c>
      <c r="O109" s="866">
        <v>29.3</v>
      </c>
      <c r="P109" s="478">
        <v>169</v>
      </c>
      <c r="Q109" s="533">
        <v>0.22</v>
      </c>
      <c r="R109" s="477"/>
      <c r="S109" s="751"/>
      <c r="T109" s="80"/>
      <c r="U109" s="4" t="s">
        <v>19</v>
      </c>
      <c r="V109" s="5" t="s">
        <v>20</v>
      </c>
      <c r="W109" s="350" t="s">
        <v>21</v>
      </c>
      <c r="X109" s="5" t="s">
        <v>22</v>
      </c>
    </row>
    <row r="110" spans="1:24" x14ac:dyDescent="0.2">
      <c r="A110" s="1057"/>
      <c r="B110" s="328">
        <v>45477</v>
      </c>
      <c r="C110" s="432" t="str">
        <f t="shared" si="13"/>
        <v>(木)</v>
      </c>
      <c r="D110" s="531" t="s">
        <v>400</v>
      </c>
      <c r="E110" s="475">
        <v>35.9</v>
      </c>
      <c r="F110" s="11">
        <v>25.2</v>
      </c>
      <c r="G110" s="225">
        <v>26.8</v>
      </c>
      <c r="H110" s="12">
        <v>4.5999999999999996</v>
      </c>
      <c r="I110" s="223">
        <v>2.4</v>
      </c>
      <c r="J110" s="11">
        <v>7.4</v>
      </c>
      <c r="K110" s="367">
        <v>7.4</v>
      </c>
      <c r="L110" s="748">
        <v>27.6</v>
      </c>
      <c r="M110" s="606">
        <v>62.3</v>
      </c>
      <c r="N110" s="489">
        <v>80</v>
      </c>
      <c r="O110" s="866">
        <v>29.8</v>
      </c>
      <c r="P110" s="478">
        <v>176</v>
      </c>
      <c r="Q110" s="533">
        <v>0.18</v>
      </c>
      <c r="R110" s="477">
        <v>11</v>
      </c>
      <c r="S110" s="751"/>
      <c r="T110" s="80"/>
      <c r="U110" s="2" t="s">
        <v>182</v>
      </c>
      <c r="V110" s="396" t="s">
        <v>11</v>
      </c>
      <c r="W110" s="351">
        <v>25.2</v>
      </c>
      <c r="X110" s="222">
        <v>26.8</v>
      </c>
    </row>
    <row r="111" spans="1:24" x14ac:dyDescent="0.2">
      <c r="A111" s="1057"/>
      <c r="B111" s="328">
        <v>45478</v>
      </c>
      <c r="C111" s="432" t="str">
        <f t="shared" si="13"/>
        <v>(金)</v>
      </c>
      <c r="D111" s="531" t="s">
        <v>410</v>
      </c>
      <c r="E111" s="475"/>
      <c r="F111" s="11">
        <v>25.4</v>
      </c>
      <c r="G111" s="225">
        <v>26.4</v>
      </c>
      <c r="H111" s="12">
        <v>3.7</v>
      </c>
      <c r="I111" s="223">
        <v>2.2999999999999998</v>
      </c>
      <c r="J111" s="11">
        <v>7.5</v>
      </c>
      <c r="K111" s="367">
        <v>7.4</v>
      </c>
      <c r="L111" s="748">
        <v>27.6</v>
      </c>
      <c r="M111" s="606">
        <v>61.7</v>
      </c>
      <c r="N111" s="489">
        <v>82</v>
      </c>
      <c r="O111" s="866">
        <v>26.6</v>
      </c>
      <c r="P111" s="478">
        <v>166</v>
      </c>
      <c r="Q111" s="533">
        <v>0.14000000000000001</v>
      </c>
      <c r="R111" s="477"/>
      <c r="S111" s="751"/>
      <c r="T111" s="80"/>
      <c r="U111" s="3" t="s">
        <v>183</v>
      </c>
      <c r="V111" s="893" t="s">
        <v>184</v>
      </c>
      <c r="W111" s="11">
        <v>4.5999999999999996</v>
      </c>
      <c r="X111" s="223">
        <v>2.4</v>
      </c>
    </row>
    <row r="112" spans="1:24" x14ac:dyDescent="0.2">
      <c r="A112" s="1057"/>
      <c r="B112" s="328">
        <v>45479</v>
      </c>
      <c r="C112" s="432" t="str">
        <f t="shared" si="13"/>
        <v>(土)</v>
      </c>
      <c r="D112" s="531" t="s">
        <v>410</v>
      </c>
      <c r="E112" s="475"/>
      <c r="F112" s="11">
        <v>26.5</v>
      </c>
      <c r="G112" s="225">
        <v>27.2</v>
      </c>
      <c r="H112" s="12">
        <v>2.9</v>
      </c>
      <c r="I112" s="223">
        <v>1.7</v>
      </c>
      <c r="J112" s="11">
        <v>7.4</v>
      </c>
      <c r="K112" s="367">
        <v>7.4</v>
      </c>
      <c r="L112" s="748">
        <v>27.6</v>
      </c>
      <c r="M112" s="606"/>
      <c r="N112" s="489"/>
      <c r="O112" s="866"/>
      <c r="P112" s="478"/>
      <c r="Q112" s="533"/>
      <c r="R112" s="477"/>
      <c r="S112" s="751"/>
      <c r="T112" s="80"/>
      <c r="U112" s="3" t="s">
        <v>12</v>
      </c>
      <c r="V112" s="893"/>
      <c r="W112" s="11">
        <v>7.4</v>
      </c>
      <c r="X112" s="223">
        <v>7.4</v>
      </c>
    </row>
    <row r="113" spans="1:24" x14ac:dyDescent="0.2">
      <c r="A113" s="1057"/>
      <c r="B113" s="328">
        <v>45480</v>
      </c>
      <c r="C113" s="432" t="str">
        <f t="shared" si="13"/>
        <v>(日)</v>
      </c>
      <c r="D113" s="531" t="s">
        <v>408</v>
      </c>
      <c r="E113" s="475"/>
      <c r="F113" s="11">
        <v>26.9</v>
      </c>
      <c r="G113" s="225">
        <v>27.4</v>
      </c>
      <c r="H113" s="12">
        <v>2.8</v>
      </c>
      <c r="I113" s="223">
        <v>1.8</v>
      </c>
      <c r="J113" s="11">
        <v>7.5</v>
      </c>
      <c r="K113" s="367">
        <v>7.4</v>
      </c>
      <c r="L113" s="748">
        <v>27.8</v>
      </c>
      <c r="M113" s="606"/>
      <c r="N113" s="489"/>
      <c r="O113" s="866"/>
      <c r="P113" s="478"/>
      <c r="Q113" s="533"/>
      <c r="R113" s="477"/>
      <c r="S113" s="751"/>
      <c r="T113" s="80"/>
      <c r="U113" s="3" t="s">
        <v>185</v>
      </c>
      <c r="V113" s="893" t="s">
        <v>13</v>
      </c>
      <c r="W113" s="11"/>
      <c r="X113" s="223">
        <v>27.6</v>
      </c>
    </row>
    <row r="114" spans="1:24" x14ac:dyDescent="0.2">
      <c r="A114" s="1057"/>
      <c r="B114" s="328">
        <v>45481</v>
      </c>
      <c r="C114" s="432" t="str">
        <f t="shared" si="13"/>
        <v>(月)</v>
      </c>
      <c r="D114" s="531" t="s">
        <v>408</v>
      </c>
      <c r="E114" s="475"/>
      <c r="F114" s="11">
        <v>27.3</v>
      </c>
      <c r="G114" s="225">
        <v>28.2</v>
      </c>
      <c r="H114" s="12">
        <v>2.5</v>
      </c>
      <c r="I114" s="223">
        <v>1.8</v>
      </c>
      <c r="J114" s="11">
        <v>7.5</v>
      </c>
      <c r="K114" s="367">
        <v>7.5</v>
      </c>
      <c r="L114" s="748">
        <v>27.8</v>
      </c>
      <c r="M114" s="606">
        <v>62.3</v>
      </c>
      <c r="N114" s="489">
        <v>82</v>
      </c>
      <c r="O114" s="866">
        <v>27.5</v>
      </c>
      <c r="P114" s="478">
        <v>166</v>
      </c>
      <c r="Q114" s="533">
        <v>0.13</v>
      </c>
      <c r="R114" s="477"/>
      <c r="S114" s="751"/>
      <c r="T114" s="80"/>
      <c r="U114" s="3" t="s">
        <v>186</v>
      </c>
      <c r="V114" s="893" t="s">
        <v>313</v>
      </c>
      <c r="W114" s="114"/>
      <c r="X114" s="224">
        <v>62.3</v>
      </c>
    </row>
    <row r="115" spans="1:24" x14ac:dyDescent="0.2">
      <c r="A115" s="1057"/>
      <c r="B115" s="328">
        <v>45482</v>
      </c>
      <c r="C115" s="432" t="str">
        <f t="shared" si="13"/>
        <v>(火)</v>
      </c>
      <c r="D115" s="531" t="s">
        <v>408</v>
      </c>
      <c r="E115" s="475"/>
      <c r="F115" s="11">
        <v>27.4</v>
      </c>
      <c r="G115" s="225">
        <v>28.3</v>
      </c>
      <c r="H115" s="12">
        <v>2.5</v>
      </c>
      <c r="I115" s="223">
        <v>1.8</v>
      </c>
      <c r="J115" s="11">
        <v>7.5</v>
      </c>
      <c r="K115" s="367">
        <v>7.4</v>
      </c>
      <c r="L115" s="748">
        <v>28.3</v>
      </c>
      <c r="M115" s="606">
        <v>65.3</v>
      </c>
      <c r="N115" s="489">
        <v>84</v>
      </c>
      <c r="O115" s="866">
        <v>28.5</v>
      </c>
      <c r="P115" s="478">
        <v>168</v>
      </c>
      <c r="Q115" s="533">
        <v>0.11</v>
      </c>
      <c r="R115" s="477"/>
      <c r="S115" s="751"/>
      <c r="T115" s="80"/>
      <c r="U115" s="3" t="s">
        <v>187</v>
      </c>
      <c r="V115" s="893" t="s">
        <v>313</v>
      </c>
      <c r="W115" s="114"/>
      <c r="X115" s="224">
        <v>80</v>
      </c>
    </row>
    <row r="116" spans="1:24" x14ac:dyDescent="0.2">
      <c r="A116" s="1057"/>
      <c r="B116" s="328">
        <v>45483</v>
      </c>
      <c r="C116" s="432" t="str">
        <f t="shared" si="13"/>
        <v>(水)</v>
      </c>
      <c r="D116" s="531" t="s">
        <v>408</v>
      </c>
      <c r="E116" s="475"/>
      <c r="F116" s="11">
        <v>28</v>
      </c>
      <c r="G116" s="225">
        <v>29.2</v>
      </c>
      <c r="H116" s="12">
        <v>2.6</v>
      </c>
      <c r="I116" s="223">
        <v>1.8</v>
      </c>
      <c r="J116" s="11">
        <v>7.5</v>
      </c>
      <c r="K116" s="367">
        <v>7.4</v>
      </c>
      <c r="L116" s="748">
        <v>28.2</v>
      </c>
      <c r="M116" s="606">
        <v>62.9</v>
      </c>
      <c r="N116" s="489">
        <v>83.2</v>
      </c>
      <c r="O116" s="866">
        <v>27.9</v>
      </c>
      <c r="P116" s="478">
        <v>165</v>
      </c>
      <c r="Q116" s="533">
        <v>7.0000000000000007E-2</v>
      </c>
      <c r="R116" s="477"/>
      <c r="S116" s="751"/>
      <c r="T116" s="80"/>
      <c r="U116" s="3" t="s">
        <v>188</v>
      </c>
      <c r="V116" s="893" t="s">
        <v>313</v>
      </c>
      <c r="W116" s="114"/>
      <c r="X116" s="224">
        <v>49</v>
      </c>
    </row>
    <row r="117" spans="1:24" x14ac:dyDescent="0.2">
      <c r="A117" s="1057"/>
      <c r="B117" s="328">
        <v>45484</v>
      </c>
      <c r="C117" s="432" t="str">
        <f t="shared" si="13"/>
        <v>(木)</v>
      </c>
      <c r="D117" s="531" t="s">
        <v>410</v>
      </c>
      <c r="E117" s="475"/>
      <c r="F117" s="11">
        <v>27.6</v>
      </c>
      <c r="G117" s="225">
        <v>28.1</v>
      </c>
      <c r="H117" s="12">
        <v>2.4</v>
      </c>
      <c r="I117" s="223">
        <v>1.8</v>
      </c>
      <c r="J117" s="11">
        <v>7.5</v>
      </c>
      <c r="K117" s="367">
        <v>7.5</v>
      </c>
      <c r="L117" s="748">
        <v>28.4</v>
      </c>
      <c r="M117" s="606">
        <v>63.3</v>
      </c>
      <c r="N117" s="489">
        <v>83.2</v>
      </c>
      <c r="O117" s="866">
        <v>29.4</v>
      </c>
      <c r="P117" s="478">
        <v>182</v>
      </c>
      <c r="Q117" s="533">
        <v>0.09</v>
      </c>
      <c r="R117" s="477"/>
      <c r="S117" s="751"/>
      <c r="T117" s="80"/>
      <c r="U117" s="3" t="s">
        <v>189</v>
      </c>
      <c r="V117" s="893" t="s">
        <v>313</v>
      </c>
      <c r="W117" s="114"/>
      <c r="X117" s="224">
        <v>31</v>
      </c>
    </row>
    <row r="118" spans="1:24" x14ac:dyDescent="0.2">
      <c r="A118" s="1057"/>
      <c r="B118" s="328">
        <v>45485</v>
      </c>
      <c r="C118" s="432" t="str">
        <f t="shared" si="13"/>
        <v>(金)</v>
      </c>
      <c r="D118" s="531" t="s">
        <v>407</v>
      </c>
      <c r="E118" s="475"/>
      <c r="F118" s="11">
        <v>27.1</v>
      </c>
      <c r="G118" s="225">
        <v>27.6</v>
      </c>
      <c r="H118" s="12">
        <v>2.4</v>
      </c>
      <c r="I118" s="223">
        <v>1.4</v>
      </c>
      <c r="J118" s="11">
        <v>7.5</v>
      </c>
      <c r="K118" s="367">
        <v>7.4</v>
      </c>
      <c r="L118" s="748">
        <v>28.7</v>
      </c>
      <c r="M118" s="606">
        <v>63.2</v>
      </c>
      <c r="N118" s="489">
        <v>82.2</v>
      </c>
      <c r="O118" s="866">
        <v>27.6</v>
      </c>
      <c r="P118" s="478">
        <v>186</v>
      </c>
      <c r="Q118" s="533">
        <v>0.1</v>
      </c>
      <c r="R118" s="477"/>
      <c r="S118" s="751"/>
      <c r="T118" s="80"/>
      <c r="U118" s="3" t="s">
        <v>190</v>
      </c>
      <c r="V118" s="893" t="s">
        <v>313</v>
      </c>
      <c r="W118" s="12"/>
      <c r="X118" s="225">
        <v>29.8</v>
      </c>
    </row>
    <row r="119" spans="1:24" x14ac:dyDescent="0.2">
      <c r="A119" s="1057"/>
      <c r="B119" s="328">
        <v>45486</v>
      </c>
      <c r="C119" s="432" t="str">
        <f t="shared" si="13"/>
        <v>(土)</v>
      </c>
      <c r="D119" s="531" t="s">
        <v>408</v>
      </c>
      <c r="E119" s="475"/>
      <c r="F119" s="11">
        <v>27.6</v>
      </c>
      <c r="G119" s="225">
        <v>28.5</v>
      </c>
      <c r="H119" s="12">
        <v>2.4</v>
      </c>
      <c r="I119" s="223">
        <v>1.4</v>
      </c>
      <c r="J119" s="11">
        <v>7.5</v>
      </c>
      <c r="K119" s="367">
        <v>7.5</v>
      </c>
      <c r="L119" s="748">
        <v>29.1</v>
      </c>
      <c r="M119" s="606"/>
      <c r="N119" s="489"/>
      <c r="O119" s="866"/>
      <c r="P119" s="478"/>
      <c r="Q119" s="533"/>
      <c r="R119" s="477"/>
      <c r="S119" s="751"/>
      <c r="T119" s="80"/>
      <c r="U119" s="3" t="s">
        <v>191</v>
      </c>
      <c r="V119" s="893" t="s">
        <v>313</v>
      </c>
      <c r="W119" s="15"/>
      <c r="X119" s="226">
        <v>176</v>
      </c>
    </row>
    <row r="120" spans="1:24" x14ac:dyDescent="0.2">
      <c r="A120" s="1057"/>
      <c r="B120" s="328">
        <v>45487</v>
      </c>
      <c r="C120" s="432" t="str">
        <f t="shared" si="13"/>
        <v>(日)</v>
      </c>
      <c r="D120" s="531" t="s">
        <v>410</v>
      </c>
      <c r="E120" s="475"/>
      <c r="F120" s="11">
        <v>27.2</v>
      </c>
      <c r="G120" s="225">
        <v>27.8</v>
      </c>
      <c r="H120" s="12">
        <v>2.6</v>
      </c>
      <c r="I120" s="223">
        <v>1.7</v>
      </c>
      <c r="J120" s="11">
        <v>7.4</v>
      </c>
      <c r="K120" s="367">
        <v>7.4</v>
      </c>
      <c r="L120" s="748">
        <v>30.5</v>
      </c>
      <c r="M120" s="606"/>
      <c r="N120" s="489"/>
      <c r="O120" s="866"/>
      <c r="P120" s="478"/>
      <c r="Q120" s="533"/>
      <c r="R120" s="477"/>
      <c r="S120" s="751"/>
      <c r="T120" s="80"/>
      <c r="U120" s="3" t="s">
        <v>192</v>
      </c>
      <c r="V120" s="893" t="s">
        <v>313</v>
      </c>
      <c r="W120" s="13"/>
      <c r="X120" s="227">
        <v>0.18</v>
      </c>
    </row>
    <row r="121" spans="1:24" x14ac:dyDescent="0.2">
      <c r="A121" s="1057"/>
      <c r="B121" s="328">
        <v>45488</v>
      </c>
      <c r="C121" s="432" t="str">
        <f t="shared" si="13"/>
        <v>(月)</v>
      </c>
      <c r="D121" s="531" t="s">
        <v>408</v>
      </c>
      <c r="E121" s="475"/>
      <c r="F121" s="11">
        <v>27.6</v>
      </c>
      <c r="G121" s="225">
        <v>28.2</v>
      </c>
      <c r="H121" s="12">
        <v>2.5</v>
      </c>
      <c r="I121" s="223">
        <v>1.8</v>
      </c>
      <c r="J121" s="11">
        <v>7.5</v>
      </c>
      <c r="K121" s="367">
        <v>7.4</v>
      </c>
      <c r="L121" s="748">
        <v>29.9</v>
      </c>
      <c r="M121" s="606"/>
      <c r="N121" s="489"/>
      <c r="O121" s="866"/>
      <c r="P121" s="478"/>
      <c r="Q121" s="533"/>
      <c r="R121" s="477"/>
      <c r="S121" s="751"/>
      <c r="T121" s="80"/>
      <c r="U121" s="3" t="s">
        <v>14</v>
      </c>
      <c r="V121" s="893" t="s">
        <v>313</v>
      </c>
      <c r="W121" s="11"/>
      <c r="X121" s="228">
        <v>3.6</v>
      </c>
    </row>
    <row r="122" spans="1:24" x14ac:dyDescent="0.2">
      <c r="A122" s="1057"/>
      <c r="B122" s="328">
        <v>45489</v>
      </c>
      <c r="C122" s="432" t="str">
        <f t="shared" si="13"/>
        <v>(火)</v>
      </c>
      <c r="D122" s="531" t="s">
        <v>407</v>
      </c>
      <c r="E122" s="475"/>
      <c r="F122" s="11">
        <v>27.2</v>
      </c>
      <c r="G122" s="225">
        <v>27.3</v>
      </c>
      <c r="H122" s="12">
        <v>2.2999999999999998</v>
      </c>
      <c r="I122" s="223">
        <v>1.8</v>
      </c>
      <c r="J122" s="11">
        <v>7.4</v>
      </c>
      <c r="K122" s="367">
        <v>7.3</v>
      </c>
      <c r="L122" s="748">
        <v>31</v>
      </c>
      <c r="M122" s="606">
        <v>63.3</v>
      </c>
      <c r="N122" s="489">
        <v>87.4</v>
      </c>
      <c r="O122" s="866">
        <v>30.2</v>
      </c>
      <c r="P122" s="478">
        <v>189</v>
      </c>
      <c r="Q122" s="533">
        <v>0.11</v>
      </c>
      <c r="R122" s="477"/>
      <c r="S122" s="751"/>
      <c r="T122" s="80"/>
      <c r="U122" s="3" t="s">
        <v>15</v>
      </c>
      <c r="V122" s="893" t="s">
        <v>313</v>
      </c>
      <c r="W122" s="11"/>
      <c r="X122" s="228">
        <v>1.2</v>
      </c>
    </row>
    <row r="123" spans="1:24" x14ac:dyDescent="0.2">
      <c r="A123" s="1057"/>
      <c r="B123" s="328">
        <v>45490</v>
      </c>
      <c r="C123" s="432" t="str">
        <f t="shared" si="13"/>
        <v>(水)</v>
      </c>
      <c r="D123" s="531" t="s">
        <v>410</v>
      </c>
      <c r="E123" s="475"/>
      <c r="F123" s="11">
        <v>26.9</v>
      </c>
      <c r="G123" s="225">
        <v>27.2</v>
      </c>
      <c r="H123" s="12">
        <v>2.7</v>
      </c>
      <c r="I123" s="223">
        <v>1.9</v>
      </c>
      <c r="J123" s="11">
        <v>7.4</v>
      </c>
      <c r="K123" s="367">
        <v>7.3</v>
      </c>
      <c r="L123" s="748">
        <v>31.4</v>
      </c>
      <c r="M123" s="606">
        <v>63.9</v>
      </c>
      <c r="N123" s="489">
        <v>88</v>
      </c>
      <c r="O123" s="866">
        <v>31.9</v>
      </c>
      <c r="P123" s="478">
        <v>191</v>
      </c>
      <c r="Q123" s="533">
        <v>0.09</v>
      </c>
      <c r="R123" s="477"/>
      <c r="S123" s="751"/>
      <c r="T123" s="80"/>
      <c r="U123" s="3" t="s">
        <v>193</v>
      </c>
      <c r="V123" s="893" t="s">
        <v>313</v>
      </c>
      <c r="W123" s="11"/>
      <c r="X123" s="228">
        <v>7</v>
      </c>
    </row>
    <row r="124" spans="1:24" x14ac:dyDescent="0.2">
      <c r="A124" s="1057"/>
      <c r="B124" s="328">
        <v>45491</v>
      </c>
      <c r="C124" s="432" t="str">
        <f t="shared" si="13"/>
        <v>(木)</v>
      </c>
      <c r="D124" s="531" t="s">
        <v>408</v>
      </c>
      <c r="E124" s="475"/>
      <c r="F124" s="11">
        <v>27.3</v>
      </c>
      <c r="G124" s="225">
        <v>28.4</v>
      </c>
      <c r="H124" s="12">
        <v>3.6</v>
      </c>
      <c r="I124" s="223">
        <v>2.2000000000000002</v>
      </c>
      <c r="J124" s="11">
        <v>7.4</v>
      </c>
      <c r="K124" s="367">
        <v>7.4</v>
      </c>
      <c r="L124" s="748">
        <v>31</v>
      </c>
      <c r="M124" s="606">
        <v>64.3</v>
      </c>
      <c r="N124" s="489">
        <v>88</v>
      </c>
      <c r="O124" s="866">
        <v>33</v>
      </c>
      <c r="P124" s="478">
        <v>186</v>
      </c>
      <c r="Q124" s="533">
        <v>0.14000000000000001</v>
      </c>
      <c r="R124" s="477">
        <v>4</v>
      </c>
      <c r="S124" s="751">
        <v>2</v>
      </c>
      <c r="T124" s="80"/>
      <c r="U124" s="3" t="s">
        <v>194</v>
      </c>
      <c r="V124" s="893" t="s">
        <v>313</v>
      </c>
      <c r="W124" s="13"/>
      <c r="X124" s="229">
        <v>2.1999999999999999E-2</v>
      </c>
    </row>
    <row r="125" spans="1:24" x14ac:dyDescent="0.2">
      <c r="A125" s="1057"/>
      <c r="B125" s="328">
        <v>45492</v>
      </c>
      <c r="C125" s="432" t="str">
        <f t="shared" si="13"/>
        <v>(金)</v>
      </c>
      <c r="D125" s="531" t="s">
        <v>408</v>
      </c>
      <c r="E125" s="475"/>
      <c r="F125" s="11">
        <v>28.4</v>
      </c>
      <c r="G125" s="225">
        <v>28</v>
      </c>
      <c r="H125" s="12">
        <v>4</v>
      </c>
      <c r="I125" s="223">
        <v>1.9</v>
      </c>
      <c r="J125" s="11">
        <v>7.3</v>
      </c>
      <c r="K125" s="367">
        <v>7.3</v>
      </c>
      <c r="L125" s="748">
        <v>30.6</v>
      </c>
      <c r="M125" s="606">
        <v>64.400000000000006</v>
      </c>
      <c r="N125" s="489">
        <v>88.2</v>
      </c>
      <c r="O125" s="866">
        <v>30</v>
      </c>
      <c r="P125" s="478">
        <v>201</v>
      </c>
      <c r="Q125" s="533">
        <v>0.14000000000000001</v>
      </c>
      <c r="R125" s="477"/>
      <c r="S125" s="751"/>
      <c r="T125" s="80"/>
      <c r="U125" s="3" t="s">
        <v>280</v>
      </c>
      <c r="V125" s="893" t="s">
        <v>313</v>
      </c>
      <c r="W125" s="13"/>
      <c r="X125" s="229">
        <v>1.67</v>
      </c>
    </row>
    <row r="126" spans="1:24" x14ac:dyDescent="0.2">
      <c r="A126" s="1057"/>
      <c r="B126" s="328">
        <v>45493</v>
      </c>
      <c r="C126" s="432" t="str">
        <f t="shared" si="13"/>
        <v>(土)</v>
      </c>
      <c r="D126" s="531" t="s">
        <v>408</v>
      </c>
      <c r="E126" s="475"/>
      <c r="F126" s="11">
        <v>28.3</v>
      </c>
      <c r="G126" s="225">
        <v>28.9</v>
      </c>
      <c r="H126" s="12">
        <v>2.9</v>
      </c>
      <c r="I126" s="223">
        <v>1.7</v>
      </c>
      <c r="J126" s="11">
        <v>7.3</v>
      </c>
      <c r="K126" s="367">
        <v>7.3</v>
      </c>
      <c r="L126" s="748">
        <v>30.5</v>
      </c>
      <c r="M126" s="606"/>
      <c r="N126" s="489"/>
      <c r="O126" s="866"/>
      <c r="P126" s="478"/>
      <c r="Q126" s="533"/>
      <c r="R126" s="477"/>
      <c r="S126" s="751"/>
      <c r="T126" s="80"/>
      <c r="U126" s="3" t="s">
        <v>195</v>
      </c>
      <c r="V126" s="893" t="s">
        <v>313</v>
      </c>
      <c r="W126" s="13"/>
      <c r="X126" s="229">
        <v>1.98</v>
      </c>
    </row>
    <row r="127" spans="1:24" x14ac:dyDescent="0.2">
      <c r="A127" s="1057"/>
      <c r="B127" s="328">
        <v>45494</v>
      </c>
      <c r="C127" s="432" t="str">
        <f t="shared" si="13"/>
        <v>(日)</v>
      </c>
      <c r="D127" s="531" t="s">
        <v>408</v>
      </c>
      <c r="E127" s="475"/>
      <c r="F127" s="11">
        <v>28.2</v>
      </c>
      <c r="G127" s="225">
        <v>28.8</v>
      </c>
      <c r="H127" s="12">
        <v>2.5</v>
      </c>
      <c r="I127" s="223">
        <v>1.7</v>
      </c>
      <c r="J127" s="11">
        <v>7.4</v>
      </c>
      <c r="K127" s="367">
        <v>7.3</v>
      </c>
      <c r="L127" s="748">
        <v>30.1</v>
      </c>
      <c r="M127" s="606"/>
      <c r="N127" s="489"/>
      <c r="O127" s="866"/>
      <c r="P127" s="478"/>
      <c r="Q127" s="533"/>
      <c r="R127" s="477"/>
      <c r="S127" s="751"/>
      <c r="T127" s="80"/>
      <c r="U127" s="3" t="s">
        <v>196</v>
      </c>
      <c r="V127" s="893" t="s">
        <v>313</v>
      </c>
      <c r="W127" s="13"/>
      <c r="X127" s="229">
        <v>0.11799999999999999</v>
      </c>
    </row>
    <row r="128" spans="1:24" x14ac:dyDescent="0.2">
      <c r="A128" s="1057"/>
      <c r="B128" s="328">
        <v>45495</v>
      </c>
      <c r="C128" s="432" t="str">
        <f t="shared" si="13"/>
        <v>(月)</v>
      </c>
      <c r="D128" s="531" t="s">
        <v>408</v>
      </c>
      <c r="E128" s="475"/>
      <c r="F128" s="11">
        <v>28.6</v>
      </c>
      <c r="G128" s="225">
        <v>29.4</v>
      </c>
      <c r="H128" s="12">
        <v>3.4</v>
      </c>
      <c r="I128" s="223">
        <v>1.7</v>
      </c>
      <c r="J128" s="11">
        <v>7.4</v>
      </c>
      <c r="K128" s="367">
        <v>7.3</v>
      </c>
      <c r="L128" s="748">
        <v>30</v>
      </c>
      <c r="M128" s="606">
        <v>64.2</v>
      </c>
      <c r="N128" s="489">
        <v>86.2</v>
      </c>
      <c r="O128" s="866">
        <v>29.5</v>
      </c>
      <c r="P128" s="478">
        <v>235</v>
      </c>
      <c r="Q128" s="533">
        <v>0.1</v>
      </c>
      <c r="R128" s="477"/>
      <c r="S128" s="751"/>
      <c r="T128" s="80"/>
      <c r="U128" s="3" t="s">
        <v>197</v>
      </c>
      <c r="V128" s="893" t="s">
        <v>313</v>
      </c>
      <c r="W128" s="11"/>
      <c r="X128" s="228">
        <v>19.100000000000001</v>
      </c>
    </row>
    <row r="129" spans="1:24" x14ac:dyDescent="0.2">
      <c r="A129" s="1057"/>
      <c r="B129" s="328">
        <v>45496</v>
      </c>
      <c r="C129" s="432" t="str">
        <f t="shared" si="13"/>
        <v>(火)</v>
      </c>
      <c r="D129" s="531" t="s">
        <v>408</v>
      </c>
      <c r="E129" s="475"/>
      <c r="F129" s="11">
        <v>28.8</v>
      </c>
      <c r="G129" s="225">
        <v>29.7</v>
      </c>
      <c r="H129" s="12">
        <v>3.2</v>
      </c>
      <c r="I129" s="223">
        <v>1.7</v>
      </c>
      <c r="J129" s="11">
        <v>7.4</v>
      </c>
      <c r="K129" s="367">
        <v>7.3</v>
      </c>
      <c r="L129" s="748">
        <v>29.9</v>
      </c>
      <c r="M129" s="606">
        <v>64.099999999999994</v>
      </c>
      <c r="N129" s="489">
        <v>86</v>
      </c>
      <c r="O129" s="866">
        <v>29.8</v>
      </c>
      <c r="P129" s="478">
        <v>228</v>
      </c>
      <c r="Q129" s="533">
        <v>0.09</v>
      </c>
      <c r="R129" s="477"/>
      <c r="S129" s="751"/>
      <c r="T129" s="80"/>
      <c r="U129" s="3" t="s">
        <v>17</v>
      </c>
      <c r="V129" s="893" t="s">
        <v>313</v>
      </c>
      <c r="W129" s="11"/>
      <c r="X129" s="228">
        <v>21.8</v>
      </c>
    </row>
    <row r="130" spans="1:24" x14ac:dyDescent="0.2">
      <c r="A130" s="1057"/>
      <c r="B130" s="328">
        <v>45497</v>
      </c>
      <c r="C130" s="432" t="str">
        <f t="shared" si="13"/>
        <v>(水)</v>
      </c>
      <c r="D130" s="531" t="s">
        <v>408</v>
      </c>
      <c r="E130" s="475"/>
      <c r="F130" s="11">
        <v>29</v>
      </c>
      <c r="G130" s="225">
        <v>29.7</v>
      </c>
      <c r="H130" s="12">
        <v>2.6</v>
      </c>
      <c r="I130" s="223">
        <v>1.8</v>
      </c>
      <c r="J130" s="11">
        <v>7.5</v>
      </c>
      <c r="K130" s="367">
        <v>7.3</v>
      </c>
      <c r="L130" s="748">
        <v>29.5</v>
      </c>
      <c r="M130" s="606">
        <v>64.7</v>
      </c>
      <c r="N130" s="489">
        <v>84.4</v>
      </c>
      <c r="O130" s="866">
        <v>29.6</v>
      </c>
      <c r="P130" s="478">
        <v>221</v>
      </c>
      <c r="Q130" s="533">
        <v>0.1</v>
      </c>
      <c r="R130" s="477"/>
      <c r="S130" s="751"/>
      <c r="T130" s="80"/>
      <c r="U130" s="3" t="s">
        <v>198</v>
      </c>
      <c r="V130" s="893" t="s">
        <v>184</v>
      </c>
      <c r="W130" s="11"/>
      <c r="X130" s="288">
        <v>6</v>
      </c>
    </row>
    <row r="131" spans="1:24" x14ac:dyDescent="0.2">
      <c r="A131" s="1057"/>
      <c r="B131" s="328">
        <v>45498</v>
      </c>
      <c r="C131" s="432" t="str">
        <f t="shared" si="13"/>
        <v>(木)</v>
      </c>
      <c r="D131" s="531" t="s">
        <v>408</v>
      </c>
      <c r="E131" s="475"/>
      <c r="F131" s="11">
        <v>29.1</v>
      </c>
      <c r="G131" s="225">
        <v>29.6</v>
      </c>
      <c r="H131" s="12">
        <v>2.5</v>
      </c>
      <c r="I131" s="223">
        <v>1.7</v>
      </c>
      <c r="J131" s="11">
        <v>7.5</v>
      </c>
      <c r="K131" s="367">
        <v>7.4</v>
      </c>
      <c r="L131" s="748">
        <v>29.2</v>
      </c>
      <c r="M131" s="606">
        <v>61.1</v>
      </c>
      <c r="N131" s="489">
        <v>83</v>
      </c>
      <c r="O131" s="866">
        <v>27.6</v>
      </c>
      <c r="P131" s="478">
        <v>206</v>
      </c>
      <c r="Q131" s="533">
        <v>0.08</v>
      </c>
      <c r="R131" s="477">
        <v>16</v>
      </c>
      <c r="S131" s="751"/>
      <c r="T131" s="80"/>
      <c r="U131" s="3" t="s">
        <v>199</v>
      </c>
      <c r="V131" s="893" t="s">
        <v>313</v>
      </c>
      <c r="W131" s="114"/>
      <c r="X131" s="288">
        <v>1</v>
      </c>
    </row>
    <row r="132" spans="1:24" x14ac:dyDescent="0.2">
      <c r="A132" s="1057"/>
      <c r="B132" s="328">
        <v>45499</v>
      </c>
      <c r="C132" s="432" t="str">
        <f t="shared" si="13"/>
        <v>(金)</v>
      </c>
      <c r="D132" s="531" t="s">
        <v>408</v>
      </c>
      <c r="E132" s="475"/>
      <c r="F132" s="11">
        <v>29.1</v>
      </c>
      <c r="G132" s="225">
        <v>29.5</v>
      </c>
      <c r="H132" s="12">
        <v>2.5</v>
      </c>
      <c r="I132" s="223">
        <v>1.8</v>
      </c>
      <c r="J132" s="11">
        <v>7.5</v>
      </c>
      <c r="K132" s="367">
        <v>7.3</v>
      </c>
      <c r="L132" s="748">
        <v>28.9</v>
      </c>
      <c r="M132" s="606">
        <v>61.2</v>
      </c>
      <c r="N132" s="489">
        <v>83</v>
      </c>
      <c r="O132" s="866">
        <v>30.6</v>
      </c>
      <c r="P132" s="478">
        <v>246</v>
      </c>
      <c r="Q132" s="533">
        <v>0.09</v>
      </c>
      <c r="R132" s="477"/>
      <c r="S132" s="751"/>
      <c r="T132" s="80"/>
      <c r="U132" s="3"/>
      <c r="V132" s="289"/>
      <c r="W132" s="290"/>
      <c r="X132" s="289"/>
    </row>
    <row r="133" spans="1:24" x14ac:dyDescent="0.2">
      <c r="A133" s="1057"/>
      <c r="B133" s="328">
        <v>45500</v>
      </c>
      <c r="C133" s="432" t="str">
        <f t="shared" si="13"/>
        <v>(土)</v>
      </c>
      <c r="D133" s="531" t="s">
        <v>408</v>
      </c>
      <c r="E133" s="475"/>
      <c r="F133" s="11">
        <v>29.2</v>
      </c>
      <c r="G133" s="225">
        <v>30.3</v>
      </c>
      <c r="H133" s="12">
        <v>2.2999999999999998</v>
      </c>
      <c r="I133" s="223">
        <v>1.3</v>
      </c>
      <c r="J133" s="11">
        <v>7.6</v>
      </c>
      <c r="K133" s="367">
        <v>7.6</v>
      </c>
      <c r="L133" s="748">
        <v>28.8</v>
      </c>
      <c r="M133" s="606"/>
      <c r="N133" s="489"/>
      <c r="O133" s="866"/>
      <c r="P133" s="478"/>
      <c r="Q133" s="533"/>
      <c r="R133" s="477"/>
      <c r="S133" s="751"/>
      <c r="T133" s="80"/>
      <c r="U133" s="3"/>
      <c r="V133" s="289"/>
      <c r="W133" s="290"/>
      <c r="X133" s="289"/>
    </row>
    <row r="134" spans="1:24" x14ac:dyDescent="0.2">
      <c r="A134" s="1057"/>
      <c r="B134" s="328">
        <v>45501</v>
      </c>
      <c r="C134" s="432" t="str">
        <f t="shared" si="13"/>
        <v>(日)</v>
      </c>
      <c r="D134" s="531" t="s">
        <v>408</v>
      </c>
      <c r="E134" s="475"/>
      <c r="F134" s="11">
        <v>29.5</v>
      </c>
      <c r="G134" s="225">
        <v>30.4</v>
      </c>
      <c r="H134" s="12">
        <v>2.4</v>
      </c>
      <c r="I134" s="223">
        <v>1.4</v>
      </c>
      <c r="J134" s="11">
        <v>7.6</v>
      </c>
      <c r="K134" s="367">
        <v>7.5</v>
      </c>
      <c r="L134" s="748">
        <v>28.8</v>
      </c>
      <c r="M134" s="606"/>
      <c r="N134" s="489"/>
      <c r="O134" s="866"/>
      <c r="P134" s="478"/>
      <c r="Q134" s="533"/>
      <c r="R134" s="477"/>
      <c r="S134" s="751"/>
      <c r="T134" s="80"/>
      <c r="U134" s="371"/>
      <c r="V134" s="372"/>
      <c r="W134" s="373"/>
      <c r="X134" s="372"/>
    </row>
    <row r="135" spans="1:24" x14ac:dyDescent="0.2">
      <c r="A135" s="1057"/>
      <c r="B135" s="328">
        <v>45502</v>
      </c>
      <c r="C135" s="432" t="str">
        <f t="shared" si="13"/>
        <v>(月)</v>
      </c>
      <c r="D135" s="531" t="s">
        <v>408</v>
      </c>
      <c r="E135" s="475"/>
      <c r="F135" s="11">
        <v>29.8</v>
      </c>
      <c r="G135" s="225">
        <v>30.9</v>
      </c>
      <c r="H135" s="12">
        <v>2.2999999999999998</v>
      </c>
      <c r="I135" s="223">
        <v>1.5</v>
      </c>
      <c r="J135" s="11">
        <v>7.5</v>
      </c>
      <c r="K135" s="367">
        <v>7.6</v>
      </c>
      <c r="L135" s="748">
        <v>28.8</v>
      </c>
      <c r="M135" s="606">
        <v>60.4</v>
      </c>
      <c r="N135" s="489">
        <v>82.4</v>
      </c>
      <c r="O135" s="866">
        <v>30.1</v>
      </c>
      <c r="P135" s="478">
        <v>218</v>
      </c>
      <c r="Q135" s="533">
        <v>0.06</v>
      </c>
      <c r="R135" s="477"/>
      <c r="S135" s="751"/>
      <c r="T135" s="80"/>
      <c r="U135" s="104" t="s">
        <v>23</v>
      </c>
      <c r="V135" s="392" t="s">
        <v>24</v>
      </c>
      <c r="W135" s="392" t="s">
        <v>24</v>
      </c>
      <c r="X135" s="105" t="s">
        <v>24</v>
      </c>
    </row>
    <row r="136" spans="1:24" x14ac:dyDescent="0.2">
      <c r="A136" s="1057"/>
      <c r="B136" s="328">
        <v>45503</v>
      </c>
      <c r="C136" s="432" t="str">
        <f t="shared" si="13"/>
        <v>(火)</v>
      </c>
      <c r="D136" s="531" t="s">
        <v>408</v>
      </c>
      <c r="E136" s="475"/>
      <c r="F136" s="11">
        <v>29.9</v>
      </c>
      <c r="G136" s="225">
        <v>31.3</v>
      </c>
      <c r="H136" s="12">
        <v>2.9</v>
      </c>
      <c r="I136" s="223">
        <v>1.5</v>
      </c>
      <c r="J136" s="11">
        <v>7.5</v>
      </c>
      <c r="K136" s="367">
        <v>7.5</v>
      </c>
      <c r="L136" s="748">
        <v>28.7</v>
      </c>
      <c r="M136" s="606">
        <v>59.5</v>
      </c>
      <c r="N136" s="489">
        <v>83.2</v>
      </c>
      <c r="O136" s="866">
        <v>29.3</v>
      </c>
      <c r="P136" s="478">
        <v>213</v>
      </c>
      <c r="Q136" s="533">
        <v>0.11</v>
      </c>
      <c r="R136" s="477"/>
      <c r="S136" s="751"/>
      <c r="T136" s="80"/>
      <c r="U136" s="1114" t="s">
        <v>455</v>
      </c>
      <c r="V136" s="1115"/>
      <c r="W136" s="1115"/>
      <c r="X136" s="1116"/>
    </row>
    <row r="137" spans="1:24" x14ac:dyDescent="0.2">
      <c r="A137" s="1057"/>
      <c r="B137" s="328">
        <v>45504</v>
      </c>
      <c r="C137" s="432" t="str">
        <f t="shared" si="13"/>
        <v>(水)</v>
      </c>
      <c r="D137" s="544" t="s">
        <v>408</v>
      </c>
      <c r="E137" s="535"/>
      <c r="F137" s="366">
        <v>29.9</v>
      </c>
      <c r="G137" s="300">
        <v>28.8</v>
      </c>
      <c r="H137" s="537">
        <v>2.2999999999999998</v>
      </c>
      <c r="I137" s="536">
        <v>1.5</v>
      </c>
      <c r="J137" s="366">
        <v>7.5</v>
      </c>
      <c r="K137" s="369">
        <v>7.5</v>
      </c>
      <c r="L137" s="788">
        <v>28.7</v>
      </c>
      <c r="M137" s="659">
        <v>60.1</v>
      </c>
      <c r="N137" s="735">
        <v>83</v>
      </c>
      <c r="O137" s="871">
        <v>30.6</v>
      </c>
      <c r="P137" s="540">
        <v>211</v>
      </c>
      <c r="Q137" s="541">
        <v>0.09</v>
      </c>
      <c r="R137" s="545"/>
      <c r="S137" s="784"/>
      <c r="T137" s="80"/>
      <c r="U137" s="1117"/>
      <c r="V137" s="1115"/>
      <c r="W137" s="1115"/>
      <c r="X137" s="1116"/>
    </row>
    <row r="138" spans="1:24" s="1" customFormat="1" ht="13.5" customHeight="1" x14ac:dyDescent="0.2">
      <c r="A138" s="1057"/>
      <c r="B138" s="1043" t="s">
        <v>239</v>
      </c>
      <c r="C138" s="1043"/>
      <c r="D138" s="479"/>
      <c r="E138" s="480">
        <f t="shared" ref="E138:R138" si="14">IF(COUNT(E107:E137)=0,"",MAX(E107:E137))</f>
        <v>35.9</v>
      </c>
      <c r="F138" s="10">
        <f t="shared" si="14"/>
        <v>29.9</v>
      </c>
      <c r="G138" s="222">
        <f t="shared" si="14"/>
        <v>31.3</v>
      </c>
      <c r="H138" s="466">
        <f t="shared" si="14"/>
        <v>4.7</v>
      </c>
      <c r="I138" s="467">
        <f t="shared" si="14"/>
        <v>3.6</v>
      </c>
      <c r="J138" s="10">
        <f t="shared" si="14"/>
        <v>7.6</v>
      </c>
      <c r="K138" s="615">
        <f t="shared" si="14"/>
        <v>7.6</v>
      </c>
      <c r="L138" s="744">
        <f t="shared" si="14"/>
        <v>31.4</v>
      </c>
      <c r="M138" s="598">
        <f t="shared" si="14"/>
        <v>65.3</v>
      </c>
      <c r="N138" s="482">
        <f t="shared" si="14"/>
        <v>88.2</v>
      </c>
      <c r="O138" s="868">
        <f t="shared" si="14"/>
        <v>33</v>
      </c>
      <c r="P138" s="484">
        <f t="shared" si="14"/>
        <v>246</v>
      </c>
      <c r="Q138" s="485">
        <f t="shared" si="14"/>
        <v>0.26</v>
      </c>
      <c r="R138" s="519">
        <f t="shared" si="14"/>
        <v>16</v>
      </c>
      <c r="S138" s="778">
        <f t="shared" ref="S138" si="15">IF(COUNT(S107:S137)=0,"",MAX(S107:S137))</f>
        <v>2</v>
      </c>
      <c r="T138" s="80"/>
      <c r="U138" s="1117"/>
      <c r="V138" s="1115"/>
      <c r="W138" s="1115"/>
      <c r="X138" s="1116"/>
    </row>
    <row r="139" spans="1:24" s="1" customFormat="1" ht="13.5" customHeight="1" x14ac:dyDescent="0.2">
      <c r="A139" s="1057"/>
      <c r="B139" s="1044" t="s">
        <v>240</v>
      </c>
      <c r="C139" s="1044"/>
      <c r="D139" s="233"/>
      <c r="E139" s="487">
        <f t="shared" ref="E139:Q139" si="16">IF(COUNT(E107:E137)=0,"",MIN(E107:E137))</f>
        <v>35.9</v>
      </c>
      <c r="F139" s="11">
        <f t="shared" si="16"/>
        <v>24.4</v>
      </c>
      <c r="G139" s="223">
        <f t="shared" si="16"/>
        <v>25.1</v>
      </c>
      <c r="H139" s="12">
        <f t="shared" si="16"/>
        <v>2.2999999999999998</v>
      </c>
      <c r="I139" s="225">
        <f t="shared" si="16"/>
        <v>1.3</v>
      </c>
      <c r="J139" s="11">
        <f t="shared" si="16"/>
        <v>7.3</v>
      </c>
      <c r="K139" s="367">
        <f t="shared" si="16"/>
        <v>7.3</v>
      </c>
      <c r="L139" s="748">
        <f t="shared" si="16"/>
        <v>25.4</v>
      </c>
      <c r="M139" s="606">
        <f t="shared" si="16"/>
        <v>58.9</v>
      </c>
      <c r="N139" s="489">
        <f t="shared" si="16"/>
        <v>76</v>
      </c>
      <c r="O139" s="864">
        <f t="shared" si="16"/>
        <v>26.6</v>
      </c>
      <c r="P139" s="491">
        <f t="shared" si="16"/>
        <v>165</v>
      </c>
      <c r="Q139" s="492">
        <f t="shared" si="16"/>
        <v>0.06</v>
      </c>
      <c r="R139" s="806"/>
      <c r="S139" s="780"/>
      <c r="T139" s="80"/>
      <c r="U139" s="1117"/>
      <c r="V139" s="1115"/>
      <c r="W139" s="1115"/>
      <c r="X139" s="1116"/>
    </row>
    <row r="140" spans="1:24" s="1" customFormat="1" ht="13.5" customHeight="1" x14ac:dyDescent="0.2">
      <c r="A140" s="1057"/>
      <c r="B140" s="1044" t="s">
        <v>241</v>
      </c>
      <c r="C140" s="1044"/>
      <c r="D140" s="233"/>
      <c r="E140" s="494">
        <f t="shared" ref="E140:Q140" si="17">IF(COUNT(E107:E137)=0,"",AVERAGE(E107:E137))</f>
        <v>35.9</v>
      </c>
      <c r="F140" s="309">
        <f t="shared" si="17"/>
        <v>27.648387096774194</v>
      </c>
      <c r="G140" s="510">
        <f t="shared" si="17"/>
        <v>28.348387096774189</v>
      </c>
      <c r="H140" s="511">
        <f t="shared" si="17"/>
        <v>2.9580645161290322</v>
      </c>
      <c r="I140" s="512">
        <f t="shared" si="17"/>
        <v>1.8580645161290323</v>
      </c>
      <c r="J140" s="309">
        <f t="shared" si="17"/>
        <v>7.4548387096774213</v>
      </c>
      <c r="K140" s="645">
        <f t="shared" si="17"/>
        <v>7.400000000000003</v>
      </c>
      <c r="L140" s="752">
        <f t="shared" si="17"/>
        <v>28.954838709677418</v>
      </c>
      <c r="M140" s="647">
        <f t="shared" si="17"/>
        <v>62.481818181818177</v>
      </c>
      <c r="N140" s="733">
        <f t="shared" si="17"/>
        <v>83.354545454545473</v>
      </c>
      <c r="O140" s="869">
        <f t="shared" si="17"/>
        <v>29.309090909090912</v>
      </c>
      <c r="P140" s="521">
        <f t="shared" si="17"/>
        <v>194.18181818181819</v>
      </c>
      <c r="Q140" s="522">
        <f t="shared" si="17"/>
        <v>0.1222727272727273</v>
      </c>
      <c r="R140" s="807"/>
      <c r="S140" s="793"/>
      <c r="T140" s="80"/>
      <c r="U140" s="1117"/>
      <c r="V140" s="1115"/>
      <c r="W140" s="1115"/>
      <c r="X140" s="1116"/>
    </row>
    <row r="141" spans="1:24" s="1" customFormat="1" ht="13.5" customHeight="1" x14ac:dyDescent="0.2">
      <c r="A141" s="1057"/>
      <c r="B141" s="1045" t="s">
        <v>242</v>
      </c>
      <c r="C141" s="1045"/>
      <c r="D141" s="496"/>
      <c r="E141" s="236"/>
      <c r="F141" s="236"/>
      <c r="G141" s="388"/>
      <c r="H141" s="236"/>
      <c r="I141" s="388"/>
      <c r="J141" s="499"/>
      <c r="K141" s="500"/>
      <c r="L141" s="781"/>
      <c r="M141" s="633"/>
      <c r="N141" s="504"/>
      <c r="O141" s="870"/>
      <c r="P141" s="238"/>
      <c r="Q141" s="239"/>
      <c r="R141" s="528">
        <f>SUM(R107:R137)</f>
        <v>44</v>
      </c>
      <c r="S141" s="787">
        <f>SUM(S107:S137)</f>
        <v>2</v>
      </c>
      <c r="T141" s="80"/>
      <c r="U141" s="1118"/>
      <c r="V141" s="1119"/>
      <c r="W141" s="1119"/>
      <c r="X141" s="1120"/>
    </row>
    <row r="142" spans="1:24" ht="13.5" customHeight="1" x14ac:dyDescent="0.2">
      <c r="A142" s="1102" t="s">
        <v>215</v>
      </c>
      <c r="B142" s="327">
        <v>45505</v>
      </c>
      <c r="C142" s="431" t="str">
        <f>IF(B142="","",IF(WEEKDAY(B142)=1,"(日)",IF(WEEKDAY(B142)=2,"(月)",IF(WEEKDAY(B142)=3,"(火)",IF(WEEKDAY(B142)=4,"(水)",IF(WEEKDAY(B142)=5,"(木)",IF(WEEKDAY(B142)=6,"(金)","(土)")))))))</f>
        <v>(木)</v>
      </c>
      <c r="D142" s="529" t="s">
        <v>400</v>
      </c>
      <c r="E142" s="465">
        <v>35.5</v>
      </c>
      <c r="F142" s="10">
        <v>29.6</v>
      </c>
      <c r="G142" s="467">
        <v>31.1</v>
      </c>
      <c r="H142" s="466">
        <v>2.4</v>
      </c>
      <c r="I142" s="222">
        <v>1.6</v>
      </c>
      <c r="J142" s="10">
        <v>7.5</v>
      </c>
      <c r="K142" s="615">
        <v>7.5</v>
      </c>
      <c r="L142" s="744">
        <v>27.9</v>
      </c>
      <c r="M142" s="598">
        <v>61.6</v>
      </c>
      <c r="N142" s="482">
        <v>82.6</v>
      </c>
      <c r="O142" s="868">
        <v>27.1</v>
      </c>
      <c r="P142" s="472">
        <v>183</v>
      </c>
      <c r="Q142" s="530">
        <v>0.15</v>
      </c>
      <c r="R142" s="471"/>
      <c r="S142" s="747"/>
      <c r="T142" s="80"/>
      <c r="U142" s="395" t="s">
        <v>286</v>
      </c>
      <c r="V142" s="396"/>
      <c r="W142" s="397">
        <v>45505</v>
      </c>
      <c r="X142" s="398"/>
    </row>
    <row r="143" spans="1:24" x14ac:dyDescent="0.2">
      <c r="A143" s="1102"/>
      <c r="B143" s="328">
        <v>45506</v>
      </c>
      <c r="C143" s="432" t="str">
        <f t="shared" ref="C143:C172" si="18">IF(B143="","",IF(WEEKDAY(B143)=1,"(日)",IF(WEEKDAY(B143)=2,"(月)",IF(WEEKDAY(B143)=3,"(火)",IF(WEEKDAY(B143)=4,"(水)",IF(WEEKDAY(B143)=5,"(木)",IF(WEEKDAY(B143)=6,"(金)","(土)")))))))</f>
        <v>(金)</v>
      </c>
      <c r="D143" s="531" t="s">
        <v>410</v>
      </c>
      <c r="E143" s="475"/>
      <c r="F143" s="11">
        <v>30.1</v>
      </c>
      <c r="G143" s="225">
        <v>30.4</v>
      </c>
      <c r="H143" s="12">
        <v>2.1</v>
      </c>
      <c r="I143" s="223">
        <v>1.4</v>
      </c>
      <c r="J143" s="11">
        <v>7.5</v>
      </c>
      <c r="K143" s="367">
        <v>7.5</v>
      </c>
      <c r="L143" s="748">
        <v>28.8</v>
      </c>
      <c r="M143" s="606">
        <v>62</v>
      </c>
      <c r="N143" s="489">
        <v>82.2</v>
      </c>
      <c r="O143" s="866">
        <v>27.2</v>
      </c>
      <c r="P143" s="478">
        <v>193</v>
      </c>
      <c r="Q143" s="533">
        <v>0.13</v>
      </c>
      <c r="R143" s="477"/>
      <c r="S143" s="751"/>
      <c r="T143" s="80"/>
      <c r="U143" s="343" t="s">
        <v>2</v>
      </c>
      <c r="V143" s="344" t="s">
        <v>305</v>
      </c>
      <c r="W143" s="355">
        <v>35.5</v>
      </c>
      <c r="X143" s="348"/>
    </row>
    <row r="144" spans="1:24" x14ac:dyDescent="0.2">
      <c r="A144" s="1102"/>
      <c r="B144" s="328">
        <v>45507</v>
      </c>
      <c r="C144" s="432" t="str">
        <f t="shared" si="18"/>
        <v>(土)</v>
      </c>
      <c r="D144" s="531" t="s">
        <v>408</v>
      </c>
      <c r="E144" s="475"/>
      <c r="F144" s="11">
        <v>30.2</v>
      </c>
      <c r="G144" s="225">
        <v>31</v>
      </c>
      <c r="H144" s="12">
        <v>2.2000000000000002</v>
      </c>
      <c r="I144" s="223">
        <v>1.5</v>
      </c>
      <c r="J144" s="11">
        <v>7.4</v>
      </c>
      <c r="K144" s="367">
        <v>7.5</v>
      </c>
      <c r="L144" s="748">
        <v>29.1</v>
      </c>
      <c r="M144" s="606"/>
      <c r="N144" s="489"/>
      <c r="O144" s="866"/>
      <c r="P144" s="478"/>
      <c r="Q144" s="533"/>
      <c r="R144" s="477"/>
      <c r="S144" s="751"/>
      <c r="T144" s="80"/>
      <c r="U144" s="4" t="s">
        <v>19</v>
      </c>
      <c r="V144" s="5" t="s">
        <v>20</v>
      </c>
      <c r="W144" s="350" t="s">
        <v>21</v>
      </c>
      <c r="X144" s="5" t="s">
        <v>22</v>
      </c>
    </row>
    <row r="145" spans="1:24" x14ac:dyDescent="0.2">
      <c r="A145" s="1102"/>
      <c r="B145" s="328">
        <v>45508</v>
      </c>
      <c r="C145" s="432" t="str">
        <f t="shared" si="18"/>
        <v>(日)</v>
      </c>
      <c r="D145" s="531" t="s">
        <v>408</v>
      </c>
      <c r="E145" s="475"/>
      <c r="F145" s="11">
        <v>30.2</v>
      </c>
      <c r="G145" s="225">
        <v>31.2</v>
      </c>
      <c r="H145" s="12">
        <v>2.6</v>
      </c>
      <c r="I145" s="223">
        <v>1.7</v>
      </c>
      <c r="J145" s="11">
        <v>7.4</v>
      </c>
      <c r="K145" s="367">
        <v>7.4</v>
      </c>
      <c r="L145" s="748">
        <v>29.3</v>
      </c>
      <c r="M145" s="606"/>
      <c r="N145" s="489"/>
      <c r="O145" s="866"/>
      <c r="P145" s="478"/>
      <c r="Q145" s="533"/>
      <c r="R145" s="477"/>
      <c r="S145" s="751"/>
      <c r="T145" s="80"/>
      <c r="U145" s="2" t="s">
        <v>182</v>
      </c>
      <c r="V145" s="396" t="s">
        <v>11</v>
      </c>
      <c r="W145" s="351">
        <v>29.6</v>
      </c>
      <c r="X145" s="222">
        <v>31.1</v>
      </c>
    </row>
    <row r="146" spans="1:24" x14ac:dyDescent="0.2">
      <c r="A146" s="1102"/>
      <c r="B146" s="328">
        <v>45509</v>
      </c>
      <c r="C146" s="432" t="str">
        <f t="shared" si="18"/>
        <v>(月)</v>
      </c>
      <c r="D146" s="531" t="s">
        <v>408</v>
      </c>
      <c r="E146" s="475"/>
      <c r="F146" s="11">
        <v>30.2</v>
      </c>
      <c r="G146" s="225">
        <v>31.3</v>
      </c>
      <c r="H146" s="12">
        <v>2.5</v>
      </c>
      <c r="I146" s="223">
        <v>1.7</v>
      </c>
      <c r="J146" s="11">
        <v>7.5</v>
      </c>
      <c r="K146" s="367">
        <v>7.5</v>
      </c>
      <c r="L146" s="748">
        <v>29.5</v>
      </c>
      <c r="M146" s="606">
        <v>62.3</v>
      </c>
      <c r="N146" s="489">
        <v>84</v>
      </c>
      <c r="O146" s="866">
        <v>26.8</v>
      </c>
      <c r="P146" s="478">
        <v>188</v>
      </c>
      <c r="Q146" s="533">
        <v>0.14000000000000001</v>
      </c>
      <c r="R146" s="477"/>
      <c r="S146" s="751"/>
      <c r="T146" s="80"/>
      <c r="U146" s="3" t="s">
        <v>183</v>
      </c>
      <c r="V146" s="893" t="s">
        <v>184</v>
      </c>
      <c r="W146" s="11">
        <v>2.4</v>
      </c>
      <c r="X146" s="223">
        <v>1.6</v>
      </c>
    </row>
    <row r="147" spans="1:24" x14ac:dyDescent="0.2">
      <c r="A147" s="1102"/>
      <c r="B147" s="328">
        <v>45510</v>
      </c>
      <c r="C147" s="432" t="str">
        <f t="shared" si="18"/>
        <v>(火)</v>
      </c>
      <c r="D147" s="531" t="s">
        <v>408</v>
      </c>
      <c r="E147" s="475"/>
      <c r="F147" s="11">
        <v>30.3</v>
      </c>
      <c r="G147" s="225">
        <v>31.3</v>
      </c>
      <c r="H147" s="12">
        <v>2.5</v>
      </c>
      <c r="I147" s="223">
        <v>1.3</v>
      </c>
      <c r="J147" s="11">
        <v>7.4</v>
      </c>
      <c r="K147" s="367">
        <v>7.5</v>
      </c>
      <c r="L147" s="748">
        <v>29.4</v>
      </c>
      <c r="M147" s="606">
        <v>63.9</v>
      </c>
      <c r="N147" s="489">
        <v>82.8</v>
      </c>
      <c r="O147" s="866">
        <v>27.5</v>
      </c>
      <c r="P147" s="478">
        <v>180</v>
      </c>
      <c r="Q147" s="533">
        <v>0.13</v>
      </c>
      <c r="R147" s="477"/>
      <c r="S147" s="751"/>
      <c r="T147" s="80"/>
      <c r="U147" s="3" t="s">
        <v>12</v>
      </c>
      <c r="V147" s="893"/>
      <c r="W147" s="11">
        <v>7.5</v>
      </c>
      <c r="X147" s="223">
        <v>7.5</v>
      </c>
    </row>
    <row r="148" spans="1:24" x14ac:dyDescent="0.2">
      <c r="A148" s="1102"/>
      <c r="B148" s="328">
        <v>45511</v>
      </c>
      <c r="C148" s="432" t="str">
        <f t="shared" si="18"/>
        <v>(水)</v>
      </c>
      <c r="D148" s="531" t="s">
        <v>410</v>
      </c>
      <c r="E148" s="475"/>
      <c r="F148" s="11">
        <v>30.3</v>
      </c>
      <c r="G148" s="225">
        <v>31.1</v>
      </c>
      <c r="H148" s="12">
        <v>2.4</v>
      </c>
      <c r="I148" s="223">
        <v>1.4</v>
      </c>
      <c r="J148" s="11">
        <v>7.4</v>
      </c>
      <c r="K148" s="367">
        <v>7.4</v>
      </c>
      <c r="L148" s="748">
        <v>29.3</v>
      </c>
      <c r="M148" s="606">
        <v>63</v>
      </c>
      <c r="N148" s="489">
        <v>83.2</v>
      </c>
      <c r="O148" s="866">
        <v>29.4</v>
      </c>
      <c r="P148" s="478">
        <v>184</v>
      </c>
      <c r="Q148" s="533">
        <v>0.14000000000000001</v>
      </c>
      <c r="R148" s="477"/>
      <c r="S148" s="751"/>
      <c r="T148" s="80"/>
      <c r="U148" s="3" t="s">
        <v>185</v>
      </c>
      <c r="V148" s="893" t="s">
        <v>13</v>
      </c>
      <c r="W148" s="11"/>
      <c r="X148" s="223">
        <v>27.9</v>
      </c>
    </row>
    <row r="149" spans="1:24" x14ac:dyDescent="0.2">
      <c r="A149" s="1102"/>
      <c r="B149" s="328">
        <v>45512</v>
      </c>
      <c r="C149" s="432" t="str">
        <f t="shared" si="18"/>
        <v>(木)</v>
      </c>
      <c r="D149" s="531" t="s">
        <v>408</v>
      </c>
      <c r="E149" s="475"/>
      <c r="F149" s="11">
        <v>30.3</v>
      </c>
      <c r="G149" s="225">
        <v>31.1</v>
      </c>
      <c r="H149" s="12">
        <v>1.9</v>
      </c>
      <c r="I149" s="223">
        <v>1.3</v>
      </c>
      <c r="J149" s="11">
        <v>7.5</v>
      </c>
      <c r="K149" s="367">
        <v>7.5</v>
      </c>
      <c r="L149" s="748">
        <v>29.3</v>
      </c>
      <c r="M149" s="606">
        <v>63.7</v>
      </c>
      <c r="N149" s="489">
        <v>82.8</v>
      </c>
      <c r="O149" s="866">
        <v>27.6</v>
      </c>
      <c r="P149" s="478">
        <v>202</v>
      </c>
      <c r="Q149" s="533">
        <v>0.12</v>
      </c>
      <c r="R149" s="477"/>
      <c r="S149" s="751"/>
      <c r="T149" s="80"/>
      <c r="U149" s="3" t="s">
        <v>186</v>
      </c>
      <c r="V149" s="893" t="s">
        <v>313</v>
      </c>
      <c r="W149" s="114"/>
      <c r="X149" s="224">
        <v>61.6</v>
      </c>
    </row>
    <row r="150" spans="1:24" x14ac:dyDescent="0.2">
      <c r="A150" s="1102"/>
      <c r="B150" s="328">
        <v>45513</v>
      </c>
      <c r="C150" s="432" t="str">
        <f t="shared" si="18"/>
        <v>(金)</v>
      </c>
      <c r="D150" s="531" t="s">
        <v>408</v>
      </c>
      <c r="E150" s="475"/>
      <c r="F150" s="11">
        <v>30.5</v>
      </c>
      <c r="G150" s="225">
        <v>31.4</v>
      </c>
      <c r="H150" s="12">
        <v>1.8</v>
      </c>
      <c r="I150" s="223">
        <v>1.4</v>
      </c>
      <c r="J150" s="11">
        <v>7.4</v>
      </c>
      <c r="K150" s="367">
        <v>7.5</v>
      </c>
      <c r="L150" s="748">
        <v>29.6</v>
      </c>
      <c r="M150" s="606">
        <v>63.8</v>
      </c>
      <c r="N150" s="489">
        <v>83</v>
      </c>
      <c r="O150" s="866">
        <v>31.9</v>
      </c>
      <c r="P150" s="478">
        <v>192</v>
      </c>
      <c r="Q150" s="533">
        <v>0.09</v>
      </c>
      <c r="R150" s="477"/>
      <c r="S150" s="751"/>
      <c r="T150" s="80"/>
      <c r="U150" s="3" t="s">
        <v>187</v>
      </c>
      <c r="V150" s="893" t="s">
        <v>313</v>
      </c>
      <c r="W150" s="114"/>
      <c r="X150" s="224">
        <v>82.6</v>
      </c>
    </row>
    <row r="151" spans="1:24" x14ac:dyDescent="0.2">
      <c r="A151" s="1102"/>
      <c r="B151" s="328">
        <v>45514</v>
      </c>
      <c r="C151" s="432" t="str">
        <f t="shared" si="18"/>
        <v>(土)</v>
      </c>
      <c r="D151" s="531" t="s">
        <v>408</v>
      </c>
      <c r="E151" s="475"/>
      <c r="F151" s="11">
        <v>30.1</v>
      </c>
      <c r="G151" s="225">
        <v>30.3</v>
      </c>
      <c r="H151" s="12">
        <v>1.6</v>
      </c>
      <c r="I151" s="223">
        <v>1.3</v>
      </c>
      <c r="J151" s="11">
        <v>7.5</v>
      </c>
      <c r="K151" s="367">
        <v>7.5</v>
      </c>
      <c r="L151" s="748">
        <v>30.2</v>
      </c>
      <c r="M151" s="606"/>
      <c r="N151" s="489"/>
      <c r="O151" s="866"/>
      <c r="P151" s="478"/>
      <c r="Q151" s="533"/>
      <c r="R151" s="477"/>
      <c r="S151" s="751"/>
      <c r="T151" s="80"/>
      <c r="U151" s="3" t="s">
        <v>188</v>
      </c>
      <c r="V151" s="893" t="s">
        <v>313</v>
      </c>
      <c r="W151" s="114"/>
      <c r="X151" s="224">
        <v>51</v>
      </c>
    </row>
    <row r="152" spans="1:24" x14ac:dyDescent="0.2">
      <c r="A152" s="1102"/>
      <c r="B152" s="328">
        <v>45515</v>
      </c>
      <c r="C152" s="432" t="str">
        <f t="shared" si="18"/>
        <v>(日)</v>
      </c>
      <c r="D152" s="531" t="s">
        <v>408</v>
      </c>
      <c r="E152" s="475"/>
      <c r="F152" s="11">
        <v>30.3</v>
      </c>
      <c r="G152" s="225">
        <v>31.4</v>
      </c>
      <c r="H152" s="12">
        <v>2.2999999999999998</v>
      </c>
      <c r="I152" s="223">
        <v>1.4</v>
      </c>
      <c r="J152" s="11">
        <v>7.4</v>
      </c>
      <c r="K152" s="367">
        <v>7.5</v>
      </c>
      <c r="L152" s="748">
        <v>30.4</v>
      </c>
      <c r="M152" s="606"/>
      <c r="N152" s="489"/>
      <c r="O152" s="866"/>
      <c r="P152" s="478"/>
      <c r="Q152" s="533"/>
      <c r="R152" s="477"/>
      <c r="S152" s="751"/>
      <c r="T152" s="80"/>
      <c r="U152" s="3" t="s">
        <v>189</v>
      </c>
      <c r="V152" s="893" t="s">
        <v>313</v>
      </c>
      <c r="W152" s="114"/>
      <c r="X152" s="224">
        <v>31.6</v>
      </c>
    </row>
    <row r="153" spans="1:24" x14ac:dyDescent="0.2">
      <c r="A153" s="1102"/>
      <c r="B153" s="328">
        <v>45516</v>
      </c>
      <c r="C153" s="432" t="str">
        <f t="shared" si="18"/>
        <v>(月)</v>
      </c>
      <c r="D153" s="531" t="s">
        <v>408</v>
      </c>
      <c r="E153" s="475"/>
      <c r="F153" s="11">
        <v>29.9</v>
      </c>
      <c r="G153" s="225">
        <v>31</v>
      </c>
      <c r="H153" s="12">
        <v>2.5</v>
      </c>
      <c r="I153" s="223">
        <v>1.6</v>
      </c>
      <c r="J153" s="11">
        <v>7.5</v>
      </c>
      <c r="K153" s="367">
        <v>7.5</v>
      </c>
      <c r="L153" s="748">
        <v>31.7</v>
      </c>
      <c r="M153" s="606"/>
      <c r="N153" s="489"/>
      <c r="O153" s="866"/>
      <c r="P153" s="478"/>
      <c r="Q153" s="533"/>
      <c r="R153" s="477"/>
      <c r="S153" s="751"/>
      <c r="T153" s="80"/>
      <c r="U153" s="3" t="s">
        <v>190</v>
      </c>
      <c r="V153" s="893" t="s">
        <v>313</v>
      </c>
      <c r="W153" s="12"/>
      <c r="X153" s="225">
        <v>27.1</v>
      </c>
    </row>
    <row r="154" spans="1:24" x14ac:dyDescent="0.2">
      <c r="A154" s="1102"/>
      <c r="B154" s="328">
        <v>45517</v>
      </c>
      <c r="C154" s="432" t="str">
        <f t="shared" si="18"/>
        <v>(火)</v>
      </c>
      <c r="D154" s="531" t="s">
        <v>408</v>
      </c>
      <c r="E154" s="475"/>
      <c r="F154" s="11">
        <v>30.1</v>
      </c>
      <c r="G154" s="225">
        <v>31</v>
      </c>
      <c r="H154" s="12">
        <v>2.8</v>
      </c>
      <c r="I154" s="223">
        <v>1.7</v>
      </c>
      <c r="J154" s="11">
        <v>7.4</v>
      </c>
      <c r="K154" s="367">
        <v>7.4</v>
      </c>
      <c r="L154" s="748">
        <v>32.299999999999997</v>
      </c>
      <c r="M154" s="606">
        <v>66.599999999999994</v>
      </c>
      <c r="N154" s="489">
        <v>89</v>
      </c>
      <c r="O154" s="866">
        <v>30.5</v>
      </c>
      <c r="P154" s="478">
        <v>211</v>
      </c>
      <c r="Q154" s="533">
        <v>0.13</v>
      </c>
      <c r="R154" s="477"/>
      <c r="S154" s="751"/>
      <c r="T154" s="80"/>
      <c r="U154" s="3" t="s">
        <v>191</v>
      </c>
      <c r="V154" s="893" t="s">
        <v>313</v>
      </c>
      <c r="W154" s="15"/>
      <c r="X154" s="226">
        <v>183</v>
      </c>
    </row>
    <row r="155" spans="1:24" x14ac:dyDescent="0.2">
      <c r="A155" s="1102"/>
      <c r="B155" s="328">
        <v>45518</v>
      </c>
      <c r="C155" s="432" t="str">
        <f t="shared" si="18"/>
        <v>(水)</v>
      </c>
      <c r="D155" s="531" t="s">
        <v>408</v>
      </c>
      <c r="E155" s="475"/>
      <c r="F155" s="11">
        <v>30.5</v>
      </c>
      <c r="G155" s="225">
        <v>31.5</v>
      </c>
      <c r="H155" s="12">
        <v>2.7</v>
      </c>
      <c r="I155" s="223">
        <v>1.6</v>
      </c>
      <c r="J155" s="11">
        <v>7.5</v>
      </c>
      <c r="K155" s="367">
        <v>7.5</v>
      </c>
      <c r="L155" s="748">
        <v>32.299999999999997</v>
      </c>
      <c r="M155" s="606">
        <v>65.8</v>
      </c>
      <c r="N155" s="489">
        <v>86</v>
      </c>
      <c r="O155" s="866">
        <v>31.4</v>
      </c>
      <c r="P155" s="478">
        <v>204</v>
      </c>
      <c r="Q155" s="533">
        <v>0.12</v>
      </c>
      <c r="R155" s="477"/>
      <c r="S155" s="751"/>
      <c r="T155" s="80"/>
      <c r="U155" s="3" t="s">
        <v>192</v>
      </c>
      <c r="V155" s="893" t="s">
        <v>313</v>
      </c>
      <c r="W155" s="13"/>
      <c r="X155" s="227">
        <v>0.15</v>
      </c>
    </row>
    <row r="156" spans="1:24" x14ac:dyDescent="0.2">
      <c r="A156" s="1102"/>
      <c r="B156" s="328">
        <v>45519</v>
      </c>
      <c r="C156" s="432" t="str">
        <f t="shared" si="18"/>
        <v>(木)</v>
      </c>
      <c r="D156" s="531" t="s">
        <v>408</v>
      </c>
      <c r="E156" s="475"/>
      <c r="F156" s="11">
        <v>30.4</v>
      </c>
      <c r="G156" s="225">
        <v>31.4</v>
      </c>
      <c r="H156" s="12">
        <v>2.5</v>
      </c>
      <c r="I156" s="223">
        <v>1.6</v>
      </c>
      <c r="J156" s="11">
        <v>7.5</v>
      </c>
      <c r="K156" s="367">
        <v>7.4</v>
      </c>
      <c r="L156" s="748">
        <v>32.299999999999997</v>
      </c>
      <c r="M156" s="606">
        <v>66</v>
      </c>
      <c r="N156" s="489">
        <v>86.2</v>
      </c>
      <c r="O156" s="866">
        <v>31.4</v>
      </c>
      <c r="P156" s="478">
        <v>204</v>
      </c>
      <c r="Q156" s="533">
        <v>0.14000000000000001</v>
      </c>
      <c r="R156" s="477"/>
      <c r="S156" s="751"/>
      <c r="T156" s="80"/>
      <c r="U156" s="3" t="s">
        <v>14</v>
      </c>
      <c r="V156" s="893" t="s">
        <v>313</v>
      </c>
      <c r="W156" s="11"/>
      <c r="X156" s="228">
        <v>3.3</v>
      </c>
    </row>
    <row r="157" spans="1:24" x14ac:dyDescent="0.2">
      <c r="A157" s="1102"/>
      <c r="B157" s="328">
        <v>45520</v>
      </c>
      <c r="C157" s="432" t="str">
        <f t="shared" si="18"/>
        <v>(金)</v>
      </c>
      <c r="D157" s="531" t="s">
        <v>407</v>
      </c>
      <c r="E157" s="475"/>
      <c r="F157" s="11">
        <v>29.7</v>
      </c>
      <c r="G157" s="225">
        <v>28.8</v>
      </c>
      <c r="H157" s="12">
        <v>1.5</v>
      </c>
      <c r="I157" s="223">
        <v>1.6</v>
      </c>
      <c r="J157" s="11">
        <v>7.5</v>
      </c>
      <c r="K157" s="367">
        <v>7.5</v>
      </c>
      <c r="L157" s="748">
        <v>31</v>
      </c>
      <c r="M157" s="606">
        <v>65.5</v>
      </c>
      <c r="N157" s="489">
        <v>85.4</v>
      </c>
      <c r="O157" s="866">
        <v>30.1</v>
      </c>
      <c r="P157" s="478">
        <v>225</v>
      </c>
      <c r="Q157" s="533">
        <v>0.11</v>
      </c>
      <c r="R157" s="477"/>
      <c r="S157" s="751"/>
      <c r="T157" s="80"/>
      <c r="U157" s="3" t="s">
        <v>15</v>
      </c>
      <c r="V157" s="893" t="s">
        <v>313</v>
      </c>
      <c r="W157" s="11"/>
      <c r="X157" s="228">
        <v>0.8</v>
      </c>
    </row>
    <row r="158" spans="1:24" x14ac:dyDescent="0.2">
      <c r="A158" s="1102"/>
      <c r="B158" s="328">
        <v>45521</v>
      </c>
      <c r="C158" s="432" t="str">
        <f t="shared" si="18"/>
        <v>(土)</v>
      </c>
      <c r="D158" s="531" t="s">
        <v>408</v>
      </c>
      <c r="E158" s="475"/>
      <c r="F158" s="11">
        <v>30.3</v>
      </c>
      <c r="G158" s="225">
        <v>31</v>
      </c>
      <c r="H158" s="12">
        <v>2</v>
      </c>
      <c r="I158" s="223">
        <v>1.3</v>
      </c>
      <c r="J158" s="11">
        <v>7.6</v>
      </c>
      <c r="K158" s="367">
        <v>7.5</v>
      </c>
      <c r="L158" s="748">
        <v>30.2</v>
      </c>
      <c r="M158" s="606"/>
      <c r="N158" s="489"/>
      <c r="O158" s="866"/>
      <c r="P158" s="478"/>
      <c r="Q158" s="533"/>
      <c r="R158" s="477"/>
      <c r="S158" s="751"/>
      <c r="T158" s="80"/>
      <c r="U158" s="3" t="s">
        <v>193</v>
      </c>
      <c r="V158" s="893" t="s">
        <v>313</v>
      </c>
      <c r="W158" s="11"/>
      <c r="X158" s="228">
        <v>5.6</v>
      </c>
    </row>
    <row r="159" spans="1:24" x14ac:dyDescent="0.2">
      <c r="A159" s="1102"/>
      <c r="B159" s="328">
        <v>45522</v>
      </c>
      <c r="C159" s="432" t="str">
        <f t="shared" si="18"/>
        <v>(日)</v>
      </c>
      <c r="D159" s="531" t="s">
        <v>408</v>
      </c>
      <c r="E159" s="475"/>
      <c r="F159" s="11">
        <v>30</v>
      </c>
      <c r="G159" s="225">
        <v>30.4</v>
      </c>
      <c r="H159" s="12">
        <v>2</v>
      </c>
      <c r="I159" s="223">
        <v>1.5</v>
      </c>
      <c r="J159" s="11">
        <v>7.5</v>
      </c>
      <c r="K159" s="367">
        <v>7.5</v>
      </c>
      <c r="L159" s="748">
        <v>30.8</v>
      </c>
      <c r="M159" s="606"/>
      <c r="N159" s="489"/>
      <c r="O159" s="866"/>
      <c r="P159" s="478"/>
      <c r="Q159" s="533"/>
      <c r="R159" s="477"/>
      <c r="S159" s="751"/>
      <c r="T159" s="80"/>
      <c r="U159" s="3" t="s">
        <v>194</v>
      </c>
      <c r="V159" s="893" t="s">
        <v>313</v>
      </c>
      <c r="W159" s="13"/>
      <c r="X159" s="229">
        <v>1.4999999999999999E-2</v>
      </c>
    </row>
    <row r="160" spans="1:24" x14ac:dyDescent="0.2">
      <c r="A160" s="1102"/>
      <c r="B160" s="328">
        <v>45523</v>
      </c>
      <c r="C160" s="432" t="str">
        <f t="shared" si="18"/>
        <v>(月)</v>
      </c>
      <c r="D160" s="531" t="s">
        <v>408</v>
      </c>
      <c r="E160" s="475"/>
      <c r="F160" s="11">
        <v>29.4</v>
      </c>
      <c r="G160" s="225">
        <v>30.7</v>
      </c>
      <c r="H160" s="12">
        <v>3.7</v>
      </c>
      <c r="I160" s="223">
        <v>2.2000000000000002</v>
      </c>
      <c r="J160" s="11">
        <v>7.3</v>
      </c>
      <c r="K160" s="367">
        <v>7.4</v>
      </c>
      <c r="L160" s="748">
        <v>28.9</v>
      </c>
      <c r="M160" s="606">
        <v>63.9</v>
      </c>
      <c r="N160" s="489">
        <v>80.2</v>
      </c>
      <c r="O160" s="866">
        <v>28.6</v>
      </c>
      <c r="P160" s="478">
        <v>193</v>
      </c>
      <c r="Q160" s="533">
        <v>0.22</v>
      </c>
      <c r="R160" s="477">
        <v>14</v>
      </c>
      <c r="S160" s="751"/>
      <c r="T160" s="80"/>
      <c r="U160" s="3" t="s">
        <v>280</v>
      </c>
      <c r="V160" s="893" t="s">
        <v>313</v>
      </c>
      <c r="W160" s="13"/>
      <c r="X160" s="229">
        <v>1.53</v>
      </c>
    </row>
    <row r="161" spans="1:24" x14ac:dyDescent="0.2">
      <c r="A161" s="1102"/>
      <c r="B161" s="328">
        <v>45524</v>
      </c>
      <c r="C161" s="432" t="str">
        <f t="shared" si="18"/>
        <v>(火)</v>
      </c>
      <c r="D161" s="531" t="s">
        <v>410</v>
      </c>
      <c r="E161" s="475"/>
      <c r="F161" s="11">
        <v>29.9</v>
      </c>
      <c r="G161" s="225">
        <v>30.1</v>
      </c>
      <c r="H161" s="12">
        <v>2.8</v>
      </c>
      <c r="I161" s="223">
        <v>1.9</v>
      </c>
      <c r="J161" s="11">
        <v>7.4</v>
      </c>
      <c r="K161" s="367">
        <v>7.4</v>
      </c>
      <c r="L161" s="748">
        <v>29.9</v>
      </c>
      <c r="M161" s="606">
        <v>63.3</v>
      </c>
      <c r="N161" s="489">
        <v>83</v>
      </c>
      <c r="O161" s="866">
        <v>27.8</v>
      </c>
      <c r="P161" s="478">
        <v>214</v>
      </c>
      <c r="Q161" s="533">
        <v>0.17</v>
      </c>
      <c r="R161" s="477"/>
      <c r="S161" s="751"/>
      <c r="T161" s="80"/>
      <c r="U161" s="3" t="s">
        <v>195</v>
      </c>
      <c r="V161" s="893" t="s">
        <v>313</v>
      </c>
      <c r="W161" s="13"/>
      <c r="X161" s="229">
        <v>1.91</v>
      </c>
    </row>
    <row r="162" spans="1:24" x14ac:dyDescent="0.2">
      <c r="A162" s="1102"/>
      <c r="B162" s="328">
        <v>45525</v>
      </c>
      <c r="C162" s="432" t="str">
        <f t="shared" si="18"/>
        <v>(水)</v>
      </c>
      <c r="D162" s="531" t="s">
        <v>408</v>
      </c>
      <c r="E162" s="475"/>
      <c r="F162" s="11">
        <v>30</v>
      </c>
      <c r="G162" s="225">
        <v>30.5</v>
      </c>
      <c r="H162" s="12">
        <v>3.2</v>
      </c>
      <c r="I162" s="223">
        <v>1.8</v>
      </c>
      <c r="J162" s="11">
        <v>7.5</v>
      </c>
      <c r="K162" s="367">
        <v>7.5</v>
      </c>
      <c r="L162" s="748">
        <v>30</v>
      </c>
      <c r="M162" s="606">
        <v>63.9</v>
      </c>
      <c r="N162" s="489">
        <v>85</v>
      </c>
      <c r="O162" s="866">
        <v>30.1</v>
      </c>
      <c r="P162" s="478">
        <v>223</v>
      </c>
      <c r="Q162" s="533">
        <v>0.28000000000000003</v>
      </c>
      <c r="R162" s="477"/>
      <c r="S162" s="751"/>
      <c r="T162" s="80"/>
      <c r="U162" s="3" t="s">
        <v>196</v>
      </c>
      <c r="V162" s="893" t="s">
        <v>313</v>
      </c>
      <c r="W162" s="13"/>
      <c r="X162" s="229">
        <v>0.122</v>
      </c>
    </row>
    <row r="163" spans="1:24" x14ac:dyDescent="0.2">
      <c r="A163" s="1102"/>
      <c r="B163" s="328">
        <v>45526</v>
      </c>
      <c r="C163" s="432" t="str">
        <f t="shared" si="18"/>
        <v>(木)</v>
      </c>
      <c r="D163" s="531" t="s">
        <v>410</v>
      </c>
      <c r="E163" s="475"/>
      <c r="F163" s="11">
        <v>29.8</v>
      </c>
      <c r="G163" s="225">
        <v>29.9</v>
      </c>
      <c r="H163" s="12">
        <v>2.9</v>
      </c>
      <c r="I163" s="223">
        <v>1.9</v>
      </c>
      <c r="J163" s="11">
        <v>7.6</v>
      </c>
      <c r="K163" s="367">
        <v>7.5</v>
      </c>
      <c r="L163" s="748">
        <v>30.4</v>
      </c>
      <c r="M163" s="606">
        <v>63.7</v>
      </c>
      <c r="N163" s="489">
        <v>85.4</v>
      </c>
      <c r="O163" s="866">
        <v>29.1</v>
      </c>
      <c r="P163" s="478">
        <v>205</v>
      </c>
      <c r="Q163" s="533">
        <v>0.15</v>
      </c>
      <c r="R163" s="477"/>
      <c r="S163" s="751"/>
      <c r="T163" s="80"/>
      <c r="U163" s="3" t="s">
        <v>197</v>
      </c>
      <c r="V163" s="893" t="s">
        <v>313</v>
      </c>
      <c r="W163" s="11"/>
      <c r="X163" s="228">
        <v>21.1</v>
      </c>
    </row>
    <row r="164" spans="1:24" x14ac:dyDescent="0.2">
      <c r="A164" s="1102"/>
      <c r="B164" s="328">
        <v>45527</v>
      </c>
      <c r="C164" s="432" t="str">
        <f t="shared" si="18"/>
        <v>(金)</v>
      </c>
      <c r="D164" s="531" t="s">
        <v>410</v>
      </c>
      <c r="E164" s="475"/>
      <c r="F164" s="11">
        <v>29.7</v>
      </c>
      <c r="G164" s="225">
        <v>30.6</v>
      </c>
      <c r="H164" s="12">
        <v>3.1</v>
      </c>
      <c r="I164" s="223">
        <v>1.6</v>
      </c>
      <c r="J164" s="11">
        <v>7.5</v>
      </c>
      <c r="K164" s="367">
        <v>7.6</v>
      </c>
      <c r="L164" s="748">
        <v>30.4</v>
      </c>
      <c r="M164" s="606">
        <v>64.400000000000006</v>
      </c>
      <c r="N164" s="489">
        <v>85.2</v>
      </c>
      <c r="O164" s="866">
        <v>29.2</v>
      </c>
      <c r="P164" s="478">
        <v>178</v>
      </c>
      <c r="Q164" s="533">
        <v>0.15</v>
      </c>
      <c r="R164" s="477"/>
      <c r="S164" s="751"/>
      <c r="T164" s="80"/>
      <c r="U164" s="3" t="s">
        <v>17</v>
      </c>
      <c r="V164" s="893" t="s">
        <v>313</v>
      </c>
      <c r="W164" s="11"/>
      <c r="X164" s="228">
        <v>22.6</v>
      </c>
    </row>
    <row r="165" spans="1:24" x14ac:dyDescent="0.2">
      <c r="A165" s="1102"/>
      <c r="B165" s="328">
        <v>45528</v>
      </c>
      <c r="C165" s="432" t="str">
        <f t="shared" si="18"/>
        <v>(土)</v>
      </c>
      <c r="D165" s="531" t="s">
        <v>408</v>
      </c>
      <c r="E165" s="475"/>
      <c r="F165" s="11">
        <v>29.6</v>
      </c>
      <c r="G165" s="225">
        <v>30.5</v>
      </c>
      <c r="H165" s="12">
        <v>2.9</v>
      </c>
      <c r="I165" s="223">
        <v>1.8</v>
      </c>
      <c r="J165" s="11">
        <v>7.4</v>
      </c>
      <c r="K165" s="367">
        <v>7.7</v>
      </c>
      <c r="L165" s="748">
        <v>30.6</v>
      </c>
      <c r="M165" s="606"/>
      <c r="N165" s="489"/>
      <c r="O165" s="866"/>
      <c r="P165" s="478"/>
      <c r="Q165" s="533"/>
      <c r="R165" s="477"/>
      <c r="S165" s="751"/>
      <c r="T165" s="80"/>
      <c r="U165" s="3" t="s">
        <v>198</v>
      </c>
      <c r="V165" s="893" t="s">
        <v>184</v>
      </c>
      <c r="W165" s="11"/>
      <c r="X165" s="288">
        <v>6</v>
      </c>
    </row>
    <row r="166" spans="1:24" x14ac:dyDescent="0.2">
      <c r="A166" s="1102"/>
      <c r="B166" s="328">
        <v>45529</v>
      </c>
      <c r="C166" s="432" t="str">
        <f t="shared" si="18"/>
        <v>(日)</v>
      </c>
      <c r="D166" s="531" t="s">
        <v>408</v>
      </c>
      <c r="E166" s="475"/>
      <c r="F166" s="11">
        <v>29.5</v>
      </c>
      <c r="G166" s="225">
        <v>30.5</v>
      </c>
      <c r="H166" s="12">
        <v>3.7</v>
      </c>
      <c r="I166" s="223">
        <v>1.9</v>
      </c>
      <c r="J166" s="11">
        <v>7.4</v>
      </c>
      <c r="K166" s="367">
        <v>7.7</v>
      </c>
      <c r="L166" s="748">
        <v>30.5</v>
      </c>
      <c r="M166" s="606"/>
      <c r="N166" s="489"/>
      <c r="O166" s="866"/>
      <c r="P166" s="478"/>
      <c r="Q166" s="533"/>
      <c r="R166" s="477"/>
      <c r="S166" s="751"/>
      <c r="T166" s="80"/>
      <c r="U166" s="3" t="s">
        <v>199</v>
      </c>
      <c r="V166" s="893" t="s">
        <v>313</v>
      </c>
      <c r="W166" s="114"/>
      <c r="X166" s="288">
        <v>1</v>
      </c>
    </row>
    <row r="167" spans="1:24" x14ac:dyDescent="0.2">
      <c r="A167" s="1102"/>
      <c r="B167" s="328">
        <v>45530</v>
      </c>
      <c r="C167" s="432" t="str">
        <f t="shared" si="18"/>
        <v>(月)</v>
      </c>
      <c r="D167" s="531" t="s">
        <v>408</v>
      </c>
      <c r="E167" s="475"/>
      <c r="F167" s="11">
        <v>29.2</v>
      </c>
      <c r="G167" s="225">
        <v>30.3</v>
      </c>
      <c r="H167" s="12">
        <v>3.7</v>
      </c>
      <c r="I167" s="223">
        <v>2.1</v>
      </c>
      <c r="J167" s="11">
        <v>7.5</v>
      </c>
      <c r="K167" s="367">
        <v>7.7</v>
      </c>
      <c r="L167" s="748">
        <v>30.9</v>
      </c>
      <c r="M167" s="606">
        <v>66</v>
      </c>
      <c r="N167" s="489">
        <v>86.4</v>
      </c>
      <c r="O167" s="866">
        <v>28.5</v>
      </c>
      <c r="P167" s="478">
        <v>210</v>
      </c>
      <c r="Q167" s="533">
        <v>0.16</v>
      </c>
      <c r="R167" s="477"/>
      <c r="S167" s="751"/>
      <c r="T167" s="80"/>
      <c r="U167" s="3"/>
      <c r="V167" s="289"/>
      <c r="W167" s="290"/>
      <c r="X167" s="289"/>
    </row>
    <row r="168" spans="1:24" x14ac:dyDescent="0.2">
      <c r="A168" s="1102"/>
      <c r="B168" s="328">
        <v>45531</v>
      </c>
      <c r="C168" s="432" t="str">
        <f t="shared" si="18"/>
        <v>(火)</v>
      </c>
      <c r="D168" s="531" t="s">
        <v>410</v>
      </c>
      <c r="E168" s="475"/>
      <c r="F168" s="11">
        <v>29.6</v>
      </c>
      <c r="G168" s="225">
        <v>30.2</v>
      </c>
      <c r="H168" s="12">
        <v>3.4</v>
      </c>
      <c r="I168" s="223">
        <v>2.2000000000000002</v>
      </c>
      <c r="J168" s="11">
        <v>7.5</v>
      </c>
      <c r="K168" s="367">
        <v>7.7</v>
      </c>
      <c r="L168" s="748">
        <v>30.5</v>
      </c>
      <c r="M168" s="606">
        <v>65.599999999999994</v>
      </c>
      <c r="N168" s="489">
        <v>86</v>
      </c>
      <c r="O168" s="866">
        <v>28</v>
      </c>
      <c r="P168" s="478">
        <v>176</v>
      </c>
      <c r="Q168" s="533">
        <v>0.15</v>
      </c>
      <c r="R168" s="477">
        <v>5</v>
      </c>
      <c r="S168" s="751">
        <v>2</v>
      </c>
      <c r="T168" s="80"/>
      <c r="U168" s="3"/>
      <c r="V168" s="289"/>
      <c r="W168" s="290"/>
      <c r="X168" s="289"/>
    </row>
    <row r="169" spans="1:24" x14ac:dyDescent="0.2">
      <c r="A169" s="1102"/>
      <c r="B169" s="328">
        <v>45532</v>
      </c>
      <c r="C169" s="432" t="str">
        <f t="shared" si="18"/>
        <v>(水)</v>
      </c>
      <c r="D169" s="531" t="s">
        <v>410</v>
      </c>
      <c r="E169" s="475"/>
      <c r="F169" s="11">
        <v>29.5</v>
      </c>
      <c r="G169" s="225">
        <v>29.7</v>
      </c>
      <c r="H169" s="12">
        <v>3.5</v>
      </c>
      <c r="I169" s="223">
        <v>2.2000000000000002</v>
      </c>
      <c r="J169" s="11">
        <v>7.5</v>
      </c>
      <c r="K169" s="367">
        <v>7.7</v>
      </c>
      <c r="L169" s="748">
        <v>30.7</v>
      </c>
      <c r="M169" s="606">
        <v>64.400000000000006</v>
      </c>
      <c r="N169" s="489">
        <v>86</v>
      </c>
      <c r="O169" s="866">
        <v>30.2</v>
      </c>
      <c r="P169" s="478">
        <v>182</v>
      </c>
      <c r="Q169" s="533">
        <v>0.15</v>
      </c>
      <c r="R169" s="477"/>
      <c r="S169" s="751"/>
      <c r="T169" s="80"/>
      <c r="U169" s="371"/>
      <c r="V169" s="372"/>
      <c r="W169" s="373"/>
      <c r="X169" s="372"/>
    </row>
    <row r="170" spans="1:24" x14ac:dyDescent="0.2">
      <c r="A170" s="1102"/>
      <c r="B170" s="328">
        <v>45533</v>
      </c>
      <c r="C170" s="432" t="str">
        <f t="shared" si="18"/>
        <v>(木)</v>
      </c>
      <c r="D170" s="531" t="s">
        <v>410</v>
      </c>
      <c r="E170" s="475"/>
      <c r="F170" s="11">
        <v>29.5</v>
      </c>
      <c r="G170" s="225">
        <v>30</v>
      </c>
      <c r="H170" s="12">
        <v>3.5</v>
      </c>
      <c r="I170" s="223">
        <v>1.8</v>
      </c>
      <c r="J170" s="11">
        <v>7.8</v>
      </c>
      <c r="K170" s="367">
        <v>7.7</v>
      </c>
      <c r="L170" s="748">
        <v>30.6</v>
      </c>
      <c r="M170" s="606">
        <v>64.7</v>
      </c>
      <c r="N170" s="489">
        <v>86.2</v>
      </c>
      <c r="O170" s="866">
        <v>30.6</v>
      </c>
      <c r="P170" s="478">
        <v>189</v>
      </c>
      <c r="Q170" s="533">
        <v>0.19</v>
      </c>
      <c r="R170" s="477"/>
      <c r="S170" s="751"/>
      <c r="T170" s="80"/>
      <c r="U170" s="104" t="s">
        <v>23</v>
      </c>
      <c r="V170" s="392" t="s">
        <v>24</v>
      </c>
      <c r="W170" s="392" t="s">
        <v>24</v>
      </c>
      <c r="X170" s="105" t="s">
        <v>24</v>
      </c>
    </row>
    <row r="171" spans="1:24" ht="13.5" customHeight="1" x14ac:dyDescent="0.2">
      <c r="A171" s="1102"/>
      <c r="B171" s="328">
        <v>45534</v>
      </c>
      <c r="C171" s="432" t="str">
        <f t="shared" si="18"/>
        <v>(金)</v>
      </c>
      <c r="D171" s="531" t="s">
        <v>407</v>
      </c>
      <c r="E171" s="475"/>
      <c r="F171" s="11">
        <v>29.1</v>
      </c>
      <c r="G171" s="225">
        <v>29.3</v>
      </c>
      <c r="H171" s="12">
        <v>2.9</v>
      </c>
      <c r="I171" s="223">
        <v>2</v>
      </c>
      <c r="J171" s="11">
        <v>7.8</v>
      </c>
      <c r="K171" s="367">
        <v>7.8</v>
      </c>
      <c r="L171" s="748">
        <v>30</v>
      </c>
      <c r="M171" s="606">
        <v>65</v>
      </c>
      <c r="N171" s="489">
        <v>84.2</v>
      </c>
      <c r="O171" s="866">
        <v>25.1</v>
      </c>
      <c r="P171" s="478">
        <v>165</v>
      </c>
      <c r="Q171" s="533">
        <v>0.19</v>
      </c>
      <c r="R171" s="477"/>
      <c r="S171" s="751"/>
      <c r="T171" s="80"/>
      <c r="U171" s="1114" t="s">
        <v>457</v>
      </c>
      <c r="V171" s="1124"/>
      <c r="W171" s="1124"/>
      <c r="X171" s="1125"/>
    </row>
    <row r="172" spans="1:24" x14ac:dyDescent="0.2">
      <c r="A172" s="1102"/>
      <c r="B172" s="328">
        <v>45535</v>
      </c>
      <c r="C172" s="432" t="str">
        <f t="shared" si="18"/>
        <v>(土)</v>
      </c>
      <c r="D172" s="544" t="s">
        <v>407</v>
      </c>
      <c r="E172" s="535"/>
      <c r="F172" s="366">
        <v>29.1</v>
      </c>
      <c r="G172" s="300">
        <v>29.3</v>
      </c>
      <c r="H172" s="537">
        <v>3</v>
      </c>
      <c r="I172" s="536">
        <v>2.2000000000000002</v>
      </c>
      <c r="J172" s="366">
        <v>7.7</v>
      </c>
      <c r="K172" s="369">
        <v>7.7</v>
      </c>
      <c r="L172" s="788">
        <v>28.5</v>
      </c>
      <c r="M172" s="659"/>
      <c r="N172" s="735"/>
      <c r="O172" s="871"/>
      <c r="P172" s="540"/>
      <c r="Q172" s="541"/>
      <c r="R172" s="545"/>
      <c r="S172" s="784"/>
      <c r="T172" s="80"/>
      <c r="U172" s="1114"/>
      <c r="V172" s="1124"/>
      <c r="W172" s="1124"/>
      <c r="X172" s="1125"/>
    </row>
    <row r="173" spans="1:24" s="1" customFormat="1" ht="13.5" customHeight="1" x14ac:dyDescent="0.2">
      <c r="A173" s="1102"/>
      <c r="B173" s="1043" t="s">
        <v>239</v>
      </c>
      <c r="C173" s="1043"/>
      <c r="D173" s="479"/>
      <c r="E173" s="480">
        <f t="shared" ref="E173:R173" si="19">IF(COUNT(E142:E172)=0,"",MAX(E142:E172))</f>
        <v>35.5</v>
      </c>
      <c r="F173" s="10">
        <f t="shared" si="19"/>
        <v>30.5</v>
      </c>
      <c r="G173" s="222">
        <f t="shared" si="19"/>
        <v>31.5</v>
      </c>
      <c r="H173" s="466">
        <f t="shared" si="19"/>
        <v>3.7</v>
      </c>
      <c r="I173" s="467">
        <f t="shared" si="19"/>
        <v>2.2000000000000002</v>
      </c>
      <c r="J173" s="10">
        <f t="shared" si="19"/>
        <v>7.8</v>
      </c>
      <c r="K173" s="615">
        <f t="shared" si="19"/>
        <v>7.8</v>
      </c>
      <c r="L173" s="744">
        <f t="shared" si="19"/>
        <v>32.299999999999997</v>
      </c>
      <c r="M173" s="598">
        <f t="shared" si="19"/>
        <v>66.599999999999994</v>
      </c>
      <c r="N173" s="482">
        <f t="shared" si="19"/>
        <v>89</v>
      </c>
      <c r="O173" s="868">
        <f t="shared" si="19"/>
        <v>31.9</v>
      </c>
      <c r="P173" s="484">
        <f t="shared" si="19"/>
        <v>225</v>
      </c>
      <c r="Q173" s="485">
        <f t="shared" si="19"/>
        <v>0.28000000000000003</v>
      </c>
      <c r="R173" s="519">
        <f t="shared" si="19"/>
        <v>14</v>
      </c>
      <c r="S173" s="778">
        <f t="shared" ref="S173" si="20">IF(COUNT(S142:S172)=0,"",MAX(S142:S172))</f>
        <v>2</v>
      </c>
      <c r="T173" s="80"/>
      <c r="U173" s="1114"/>
      <c r="V173" s="1124"/>
      <c r="W173" s="1124"/>
      <c r="X173" s="1125"/>
    </row>
    <row r="174" spans="1:24" s="1" customFormat="1" ht="13.5" customHeight="1" x14ac:dyDescent="0.2">
      <c r="A174" s="1102"/>
      <c r="B174" s="1044" t="s">
        <v>240</v>
      </c>
      <c r="C174" s="1044"/>
      <c r="D174" s="233"/>
      <c r="E174" s="487">
        <f t="shared" ref="E174:Q174" si="21">IF(COUNT(E142:E172)=0,"",MIN(E142:E172))</f>
        <v>35.5</v>
      </c>
      <c r="F174" s="11">
        <f t="shared" si="21"/>
        <v>29.1</v>
      </c>
      <c r="G174" s="223">
        <f t="shared" si="21"/>
        <v>28.8</v>
      </c>
      <c r="H174" s="12">
        <f t="shared" si="21"/>
        <v>1.5</v>
      </c>
      <c r="I174" s="225">
        <f t="shared" si="21"/>
        <v>1.3</v>
      </c>
      <c r="J174" s="11">
        <f t="shared" si="21"/>
        <v>7.3</v>
      </c>
      <c r="K174" s="367">
        <f t="shared" si="21"/>
        <v>7.4</v>
      </c>
      <c r="L174" s="748">
        <f t="shared" si="21"/>
        <v>27.9</v>
      </c>
      <c r="M174" s="606">
        <f t="shared" si="21"/>
        <v>61.6</v>
      </c>
      <c r="N174" s="489">
        <f t="shared" si="21"/>
        <v>80.2</v>
      </c>
      <c r="O174" s="864">
        <f t="shared" si="21"/>
        <v>25.1</v>
      </c>
      <c r="P174" s="491">
        <f t="shared" si="21"/>
        <v>165</v>
      </c>
      <c r="Q174" s="492">
        <f t="shared" si="21"/>
        <v>0.09</v>
      </c>
      <c r="R174" s="806"/>
      <c r="S174" s="780"/>
      <c r="T174" s="80"/>
      <c r="U174" s="1114"/>
      <c r="V174" s="1124"/>
      <c r="W174" s="1124"/>
      <c r="X174" s="1125"/>
    </row>
    <row r="175" spans="1:24" s="1" customFormat="1" ht="13.5" customHeight="1" x14ac:dyDescent="0.2">
      <c r="A175" s="1102"/>
      <c r="B175" s="1044" t="s">
        <v>241</v>
      </c>
      <c r="C175" s="1044"/>
      <c r="D175" s="233"/>
      <c r="E175" s="494">
        <f t="shared" ref="E175:Q175" si="22">IF(COUNT(E142:E172)=0,"",AVERAGE(E142:E172))</f>
        <v>35.5</v>
      </c>
      <c r="F175" s="309">
        <f t="shared" si="22"/>
        <v>29.900000000000002</v>
      </c>
      <c r="G175" s="510">
        <f t="shared" si="22"/>
        <v>30.590322580645161</v>
      </c>
      <c r="H175" s="511">
        <f t="shared" si="22"/>
        <v>2.664516129032259</v>
      </c>
      <c r="I175" s="512">
        <f t="shared" si="22"/>
        <v>1.6935483870967745</v>
      </c>
      <c r="J175" s="309">
        <f t="shared" si="22"/>
        <v>7.4935483870967756</v>
      </c>
      <c r="K175" s="645">
        <f t="shared" si="22"/>
        <v>7.5387096774193534</v>
      </c>
      <c r="L175" s="752">
        <f t="shared" si="22"/>
        <v>30.170967741935481</v>
      </c>
      <c r="M175" s="647">
        <f t="shared" si="22"/>
        <v>64.242857142857133</v>
      </c>
      <c r="N175" s="733">
        <f t="shared" si="22"/>
        <v>84.514285714285734</v>
      </c>
      <c r="O175" s="869">
        <f t="shared" si="22"/>
        <v>28.957142857142863</v>
      </c>
      <c r="P175" s="521">
        <f t="shared" si="22"/>
        <v>195.28571428571428</v>
      </c>
      <c r="Q175" s="522">
        <f t="shared" si="22"/>
        <v>0.15285714285714286</v>
      </c>
      <c r="R175" s="807"/>
      <c r="S175" s="793"/>
      <c r="T175" s="80"/>
      <c r="U175" s="1114"/>
      <c r="V175" s="1124"/>
      <c r="W175" s="1124"/>
      <c r="X175" s="1125"/>
    </row>
    <row r="176" spans="1:24" s="1" customFormat="1" ht="13.5" customHeight="1" x14ac:dyDescent="0.2">
      <c r="A176" s="1102"/>
      <c r="B176" s="1045" t="s">
        <v>242</v>
      </c>
      <c r="C176" s="1045"/>
      <c r="D176" s="496"/>
      <c r="E176" s="394"/>
      <c r="F176" s="236"/>
      <c r="G176" s="388"/>
      <c r="H176" s="236"/>
      <c r="I176" s="388"/>
      <c r="J176" s="499"/>
      <c r="K176" s="500"/>
      <c r="L176" s="781"/>
      <c r="M176" s="633"/>
      <c r="N176" s="504"/>
      <c r="O176" s="870"/>
      <c r="P176" s="238"/>
      <c r="Q176" s="239"/>
      <c r="R176" s="528">
        <f>SUM(R142:R172)</f>
        <v>19</v>
      </c>
      <c r="S176" s="787">
        <f>SUM(S142:S172)</f>
        <v>2</v>
      </c>
      <c r="T176" s="80"/>
      <c r="U176" s="1126"/>
      <c r="V176" s="1127"/>
      <c r="W176" s="1127"/>
      <c r="X176" s="1128"/>
    </row>
    <row r="177" spans="1:24" ht="13.5" customHeight="1" x14ac:dyDescent="0.2">
      <c r="A177" s="1106" t="s">
        <v>216</v>
      </c>
      <c r="B177" s="327">
        <v>45536</v>
      </c>
      <c r="C177" s="431" t="str">
        <f>IF(B177="","",IF(WEEKDAY(B177)=1,"(日)",IF(WEEKDAY(B177)=2,"(月)",IF(WEEKDAY(B177)=3,"(火)",IF(WEEKDAY(B177)=4,"(水)",IF(WEEKDAY(B177)=5,"(木)",IF(WEEKDAY(B177)=6,"(金)","(土)")))))))</f>
        <v>(日)</v>
      </c>
      <c r="D177" s="529" t="s">
        <v>410</v>
      </c>
      <c r="E177" s="465"/>
      <c r="F177" s="10">
        <v>28.8</v>
      </c>
      <c r="G177" s="467">
        <v>29.4</v>
      </c>
      <c r="H177" s="466">
        <v>5.2</v>
      </c>
      <c r="I177" s="222">
        <v>2.7</v>
      </c>
      <c r="J177" s="10">
        <v>7.7</v>
      </c>
      <c r="K177" s="615">
        <v>7.7</v>
      </c>
      <c r="L177" s="744">
        <v>28.2</v>
      </c>
      <c r="M177" s="598"/>
      <c r="N177" s="482"/>
      <c r="O177" s="868"/>
      <c r="P177" s="472"/>
      <c r="Q177" s="530"/>
      <c r="R177" s="471"/>
      <c r="S177" s="747"/>
      <c r="T177" s="80"/>
      <c r="U177" s="395" t="s">
        <v>286</v>
      </c>
      <c r="V177" s="396"/>
      <c r="W177" s="397">
        <v>45540</v>
      </c>
      <c r="X177" s="398"/>
    </row>
    <row r="178" spans="1:24" x14ac:dyDescent="0.2">
      <c r="A178" s="1107"/>
      <c r="B178" s="328">
        <v>45537</v>
      </c>
      <c r="C178" s="432" t="str">
        <f t="shared" ref="C178:C206" si="23">IF(B178="","",IF(WEEKDAY(B178)=1,"(日)",IF(WEEKDAY(B178)=2,"(月)",IF(WEEKDAY(B178)=3,"(火)",IF(WEEKDAY(B178)=4,"(水)",IF(WEEKDAY(B178)=5,"(木)",IF(WEEKDAY(B178)=6,"(金)","(土)")))))))</f>
        <v>(月)</v>
      </c>
      <c r="D178" s="531" t="s">
        <v>408</v>
      </c>
      <c r="E178" s="475"/>
      <c r="F178" s="11">
        <v>28.5</v>
      </c>
      <c r="G178" s="225">
        <v>29.3</v>
      </c>
      <c r="H178" s="12">
        <v>4.5</v>
      </c>
      <c r="I178" s="223">
        <v>2.2999999999999998</v>
      </c>
      <c r="J178" s="11">
        <v>7.6</v>
      </c>
      <c r="K178" s="367">
        <v>7.7</v>
      </c>
      <c r="L178" s="748">
        <v>28.7</v>
      </c>
      <c r="M178" s="606">
        <v>61.2</v>
      </c>
      <c r="N178" s="489">
        <v>82</v>
      </c>
      <c r="O178" s="866">
        <v>25.9</v>
      </c>
      <c r="P178" s="478">
        <v>175</v>
      </c>
      <c r="Q178" s="533">
        <v>0.23</v>
      </c>
      <c r="R178" s="477"/>
      <c r="S178" s="751"/>
      <c r="T178" s="80"/>
      <c r="U178" s="343" t="s">
        <v>2</v>
      </c>
      <c r="V178" s="344" t="s">
        <v>305</v>
      </c>
      <c r="W178" s="370">
        <v>32.700000000000003</v>
      </c>
      <c r="X178" s="348"/>
    </row>
    <row r="179" spans="1:24" x14ac:dyDescent="0.2">
      <c r="A179" s="1107"/>
      <c r="B179" s="328">
        <v>45538</v>
      </c>
      <c r="C179" s="432" t="str">
        <f t="shared" si="23"/>
        <v>(火)</v>
      </c>
      <c r="D179" s="531" t="s">
        <v>407</v>
      </c>
      <c r="E179" s="475"/>
      <c r="F179" s="11">
        <v>28.3</v>
      </c>
      <c r="G179" s="225">
        <v>28.1</v>
      </c>
      <c r="H179" s="12">
        <v>3.5</v>
      </c>
      <c r="I179" s="223">
        <v>2.4</v>
      </c>
      <c r="J179" s="11">
        <v>7.6</v>
      </c>
      <c r="K179" s="367">
        <v>7.6</v>
      </c>
      <c r="L179" s="748">
        <v>27.6</v>
      </c>
      <c r="M179" s="606">
        <v>60.2</v>
      </c>
      <c r="N179" s="489">
        <v>78.2</v>
      </c>
      <c r="O179" s="866">
        <v>23.7</v>
      </c>
      <c r="P179" s="478">
        <v>173</v>
      </c>
      <c r="Q179" s="533">
        <v>0.21</v>
      </c>
      <c r="R179" s="477"/>
      <c r="S179" s="751"/>
      <c r="T179" s="80"/>
      <c r="U179" s="4" t="s">
        <v>19</v>
      </c>
      <c r="V179" s="5" t="s">
        <v>20</v>
      </c>
      <c r="W179" s="350" t="s">
        <v>21</v>
      </c>
      <c r="X179" s="5" t="s">
        <v>22</v>
      </c>
    </row>
    <row r="180" spans="1:24" x14ac:dyDescent="0.2">
      <c r="A180" s="1107"/>
      <c r="B180" s="328">
        <v>45539</v>
      </c>
      <c r="C180" s="432" t="str">
        <f t="shared" si="23"/>
        <v>(水)</v>
      </c>
      <c r="D180" s="531" t="s">
        <v>400</v>
      </c>
      <c r="E180" s="475"/>
      <c r="F180" s="11">
        <v>28.4</v>
      </c>
      <c r="G180" s="225">
        <v>28.4</v>
      </c>
      <c r="H180" s="12">
        <v>3.6</v>
      </c>
      <c r="I180" s="223">
        <v>2.1</v>
      </c>
      <c r="J180" s="11">
        <v>7.7</v>
      </c>
      <c r="K180" s="367">
        <v>7.6</v>
      </c>
      <c r="L180" s="748">
        <v>28</v>
      </c>
      <c r="M180" s="606">
        <v>61.4</v>
      </c>
      <c r="N180" s="489">
        <v>80.2</v>
      </c>
      <c r="O180" s="866">
        <v>22.3</v>
      </c>
      <c r="P180" s="478">
        <v>161</v>
      </c>
      <c r="Q180" s="533">
        <v>0.22</v>
      </c>
      <c r="R180" s="477"/>
      <c r="S180" s="751"/>
      <c r="T180" s="80"/>
      <c r="U180" s="2" t="s">
        <v>182</v>
      </c>
      <c r="V180" s="396" t="s">
        <v>11</v>
      </c>
      <c r="W180" s="351">
        <v>28.2</v>
      </c>
      <c r="X180" s="222">
        <v>29.5</v>
      </c>
    </row>
    <row r="181" spans="1:24" x14ac:dyDescent="0.2">
      <c r="A181" s="1107"/>
      <c r="B181" s="328">
        <v>45540</v>
      </c>
      <c r="C181" s="432" t="str">
        <f t="shared" si="23"/>
        <v>(木)</v>
      </c>
      <c r="D181" s="531" t="s">
        <v>400</v>
      </c>
      <c r="E181" s="475">
        <v>32.700000000000003</v>
      </c>
      <c r="F181" s="11">
        <v>28.2</v>
      </c>
      <c r="G181" s="225">
        <v>29.5</v>
      </c>
      <c r="H181" s="12">
        <v>3.7</v>
      </c>
      <c r="I181" s="223">
        <v>2.2000000000000002</v>
      </c>
      <c r="J181" s="11">
        <v>7.7</v>
      </c>
      <c r="K181" s="367">
        <v>7.7</v>
      </c>
      <c r="L181" s="748">
        <v>28</v>
      </c>
      <c r="M181" s="606">
        <v>60.8</v>
      </c>
      <c r="N181" s="489">
        <v>79.2</v>
      </c>
      <c r="O181" s="866">
        <v>26.2</v>
      </c>
      <c r="P181" s="478">
        <v>164</v>
      </c>
      <c r="Q181" s="533">
        <v>0.25</v>
      </c>
      <c r="R181" s="477"/>
      <c r="S181" s="751"/>
      <c r="T181" s="80"/>
      <c r="U181" s="3" t="s">
        <v>183</v>
      </c>
      <c r="V181" s="893" t="s">
        <v>184</v>
      </c>
      <c r="W181" s="11">
        <v>3.7</v>
      </c>
      <c r="X181" s="991">
        <v>2.2000000000000002</v>
      </c>
    </row>
    <row r="182" spans="1:24" x14ac:dyDescent="0.2">
      <c r="A182" s="1107"/>
      <c r="B182" s="328">
        <v>45541</v>
      </c>
      <c r="C182" s="432" t="str">
        <f t="shared" si="23"/>
        <v>(金)</v>
      </c>
      <c r="D182" s="531" t="s">
        <v>408</v>
      </c>
      <c r="E182" s="475"/>
      <c r="F182" s="11">
        <v>28</v>
      </c>
      <c r="G182" s="225">
        <v>28.6</v>
      </c>
      <c r="H182" s="12">
        <v>4.3</v>
      </c>
      <c r="I182" s="223">
        <v>2.2999999999999998</v>
      </c>
      <c r="J182" s="11">
        <v>7.7</v>
      </c>
      <c r="K182" s="367">
        <v>7.7</v>
      </c>
      <c r="L182" s="748">
        <v>28.2</v>
      </c>
      <c r="M182" s="606">
        <v>61.3</v>
      </c>
      <c r="N182" s="489">
        <v>81</v>
      </c>
      <c r="O182" s="866">
        <v>25.4</v>
      </c>
      <c r="P182" s="478">
        <v>221</v>
      </c>
      <c r="Q182" s="533">
        <v>0.21</v>
      </c>
      <c r="R182" s="477"/>
      <c r="S182" s="751"/>
      <c r="T182" s="80"/>
      <c r="U182" s="3" t="s">
        <v>12</v>
      </c>
      <c r="V182" s="893"/>
      <c r="W182" s="11">
        <v>7.7</v>
      </c>
      <c r="X182" s="991">
        <v>7.7</v>
      </c>
    </row>
    <row r="183" spans="1:24" x14ac:dyDescent="0.2">
      <c r="A183" s="1107"/>
      <c r="B183" s="328">
        <v>45542</v>
      </c>
      <c r="C183" s="432" t="str">
        <f t="shared" si="23"/>
        <v>(土)</v>
      </c>
      <c r="D183" s="531" t="s">
        <v>408</v>
      </c>
      <c r="E183" s="475"/>
      <c r="F183" s="11">
        <v>27.9</v>
      </c>
      <c r="G183" s="225">
        <v>28.8</v>
      </c>
      <c r="H183" s="12">
        <v>3.9</v>
      </c>
      <c r="I183" s="223">
        <v>2.1</v>
      </c>
      <c r="J183" s="11">
        <v>7.6</v>
      </c>
      <c r="K183" s="367">
        <v>7.6</v>
      </c>
      <c r="L183" s="748">
        <v>28.6</v>
      </c>
      <c r="M183" s="606"/>
      <c r="N183" s="489"/>
      <c r="O183" s="866"/>
      <c r="P183" s="478"/>
      <c r="Q183" s="533"/>
      <c r="R183" s="477"/>
      <c r="S183" s="751"/>
      <c r="T183" s="80"/>
      <c r="U183" s="3" t="s">
        <v>185</v>
      </c>
      <c r="V183" s="893" t="s">
        <v>13</v>
      </c>
      <c r="W183" s="11"/>
      <c r="X183" s="223">
        <v>28</v>
      </c>
    </row>
    <row r="184" spans="1:24" x14ac:dyDescent="0.2">
      <c r="A184" s="1107"/>
      <c r="B184" s="328">
        <v>45543</v>
      </c>
      <c r="C184" s="432" t="str">
        <f t="shared" si="23"/>
        <v>(日)</v>
      </c>
      <c r="D184" s="531" t="s">
        <v>408</v>
      </c>
      <c r="E184" s="475"/>
      <c r="F184" s="11">
        <v>28</v>
      </c>
      <c r="G184" s="225">
        <v>28.9</v>
      </c>
      <c r="H184" s="12">
        <v>4</v>
      </c>
      <c r="I184" s="223">
        <v>2.2000000000000002</v>
      </c>
      <c r="J184" s="11">
        <v>7.6</v>
      </c>
      <c r="K184" s="367">
        <v>7.7</v>
      </c>
      <c r="L184" s="748">
        <v>29.1</v>
      </c>
      <c r="M184" s="606"/>
      <c r="N184" s="489"/>
      <c r="O184" s="866"/>
      <c r="P184" s="478"/>
      <c r="Q184" s="533"/>
      <c r="R184" s="477"/>
      <c r="S184" s="751"/>
      <c r="T184" s="80"/>
      <c r="U184" s="3" t="s">
        <v>186</v>
      </c>
      <c r="V184" s="893" t="s">
        <v>313</v>
      </c>
      <c r="W184" s="114"/>
      <c r="X184" s="224">
        <v>60.8</v>
      </c>
    </row>
    <row r="185" spans="1:24" x14ac:dyDescent="0.2">
      <c r="A185" s="1107"/>
      <c r="B185" s="328">
        <v>45544</v>
      </c>
      <c r="C185" s="432" t="str">
        <f t="shared" si="23"/>
        <v>(月)</v>
      </c>
      <c r="D185" s="531" t="s">
        <v>410</v>
      </c>
      <c r="E185" s="475"/>
      <c r="F185" s="11">
        <v>27.9</v>
      </c>
      <c r="G185" s="225">
        <v>28.9</v>
      </c>
      <c r="H185" s="12">
        <v>4.2</v>
      </c>
      <c r="I185" s="223">
        <v>2.2000000000000002</v>
      </c>
      <c r="J185" s="11">
        <v>7.7</v>
      </c>
      <c r="K185" s="367">
        <v>7.7</v>
      </c>
      <c r="L185" s="748">
        <v>29.6</v>
      </c>
      <c r="M185" s="606">
        <v>68.099999999999994</v>
      </c>
      <c r="N185" s="489">
        <v>86.8</v>
      </c>
      <c r="O185" s="866">
        <v>23</v>
      </c>
      <c r="P185" s="478">
        <v>209</v>
      </c>
      <c r="Q185" s="533">
        <v>0.22</v>
      </c>
      <c r="R185" s="477"/>
      <c r="S185" s="751"/>
      <c r="T185" s="80"/>
      <c r="U185" s="3" t="s">
        <v>187</v>
      </c>
      <c r="V185" s="893" t="s">
        <v>313</v>
      </c>
      <c r="W185" s="114"/>
      <c r="X185" s="224">
        <v>79.2</v>
      </c>
    </row>
    <row r="186" spans="1:24" x14ac:dyDescent="0.2">
      <c r="A186" s="1107"/>
      <c r="B186" s="328">
        <v>45545</v>
      </c>
      <c r="C186" s="432" t="str">
        <f t="shared" si="23"/>
        <v>(火)</v>
      </c>
      <c r="D186" s="531" t="s">
        <v>408</v>
      </c>
      <c r="E186" s="475"/>
      <c r="F186" s="11">
        <v>28.1</v>
      </c>
      <c r="G186" s="225">
        <v>28.9</v>
      </c>
      <c r="H186" s="12">
        <v>4.3</v>
      </c>
      <c r="I186" s="223">
        <v>2.2000000000000002</v>
      </c>
      <c r="J186" s="11">
        <v>7.7</v>
      </c>
      <c r="K186" s="367">
        <v>7.7</v>
      </c>
      <c r="L186" s="748">
        <v>29.5</v>
      </c>
      <c r="M186" s="606">
        <v>65.5</v>
      </c>
      <c r="N186" s="489">
        <v>86.8</v>
      </c>
      <c r="O186" s="866">
        <v>25.6</v>
      </c>
      <c r="P186" s="478">
        <v>210</v>
      </c>
      <c r="Q186" s="533">
        <v>0.18</v>
      </c>
      <c r="R186" s="477"/>
      <c r="S186" s="751"/>
      <c r="T186" s="80"/>
      <c r="U186" s="3" t="s">
        <v>188</v>
      </c>
      <c r="V186" s="893" t="s">
        <v>313</v>
      </c>
      <c r="W186" s="114"/>
      <c r="X186" s="224">
        <v>48.4</v>
      </c>
    </row>
    <row r="187" spans="1:24" x14ac:dyDescent="0.2">
      <c r="A187" s="1107"/>
      <c r="B187" s="328">
        <v>45546</v>
      </c>
      <c r="C187" s="432" t="str">
        <f t="shared" si="23"/>
        <v>(水)</v>
      </c>
      <c r="D187" s="531" t="s">
        <v>408</v>
      </c>
      <c r="E187" s="475"/>
      <c r="F187" s="11">
        <v>28.4</v>
      </c>
      <c r="G187" s="225">
        <v>29.5</v>
      </c>
      <c r="H187" s="12">
        <v>4.4000000000000004</v>
      </c>
      <c r="I187" s="223">
        <v>2.2999999999999998</v>
      </c>
      <c r="J187" s="11">
        <v>7.7</v>
      </c>
      <c r="K187" s="367">
        <v>7.7</v>
      </c>
      <c r="L187" s="748">
        <v>29.5</v>
      </c>
      <c r="M187" s="606">
        <v>65</v>
      </c>
      <c r="N187" s="489">
        <v>86</v>
      </c>
      <c r="O187" s="866">
        <v>26.7</v>
      </c>
      <c r="P187" s="478">
        <v>209</v>
      </c>
      <c r="Q187" s="533">
        <v>0.15</v>
      </c>
      <c r="R187" s="477"/>
      <c r="S187" s="751"/>
      <c r="T187" s="80"/>
      <c r="U187" s="3" t="s">
        <v>189</v>
      </c>
      <c r="V187" s="893" t="s">
        <v>313</v>
      </c>
      <c r="W187" s="114"/>
      <c r="X187" s="224">
        <v>30.8</v>
      </c>
    </row>
    <row r="188" spans="1:24" x14ac:dyDescent="0.2">
      <c r="A188" s="1107"/>
      <c r="B188" s="328">
        <v>45547</v>
      </c>
      <c r="C188" s="432" t="str">
        <f t="shared" si="23"/>
        <v>(木)</v>
      </c>
      <c r="D188" s="531" t="s">
        <v>408</v>
      </c>
      <c r="E188" s="475"/>
      <c r="F188" s="11">
        <v>28.8</v>
      </c>
      <c r="G188" s="225">
        <v>29.4</v>
      </c>
      <c r="H188" s="12">
        <v>2.9</v>
      </c>
      <c r="I188" s="223">
        <v>1.8</v>
      </c>
      <c r="J188" s="11">
        <v>7.6</v>
      </c>
      <c r="K188" s="367">
        <v>7.6</v>
      </c>
      <c r="L188" s="748">
        <v>29.4</v>
      </c>
      <c r="M188" s="606">
        <v>64.400000000000006</v>
      </c>
      <c r="N188" s="489">
        <v>86</v>
      </c>
      <c r="O188" s="866">
        <v>25</v>
      </c>
      <c r="P188" s="478">
        <v>210</v>
      </c>
      <c r="Q188" s="533">
        <v>0.19</v>
      </c>
      <c r="R188" s="477"/>
      <c r="S188" s="751"/>
      <c r="T188" s="80"/>
      <c r="U188" s="3" t="s">
        <v>190</v>
      </c>
      <c r="V188" s="893" t="s">
        <v>313</v>
      </c>
      <c r="W188" s="12"/>
      <c r="X188" s="225">
        <v>26.2</v>
      </c>
    </row>
    <row r="189" spans="1:24" x14ac:dyDescent="0.2">
      <c r="A189" s="1107"/>
      <c r="B189" s="328">
        <v>45548</v>
      </c>
      <c r="C189" s="432" t="str">
        <f t="shared" si="23"/>
        <v>(金)</v>
      </c>
      <c r="D189" s="531" t="s">
        <v>408</v>
      </c>
      <c r="E189" s="475"/>
      <c r="F189" s="11">
        <v>28.9</v>
      </c>
      <c r="G189" s="225">
        <v>29.5</v>
      </c>
      <c r="H189" s="12">
        <v>2.8</v>
      </c>
      <c r="I189" s="223">
        <v>1.9</v>
      </c>
      <c r="J189" s="11">
        <v>7.7</v>
      </c>
      <c r="K189" s="367">
        <v>7.6</v>
      </c>
      <c r="L189" s="748">
        <v>29.4</v>
      </c>
      <c r="M189" s="606">
        <v>63.9</v>
      </c>
      <c r="N189" s="489">
        <v>85.2</v>
      </c>
      <c r="O189" s="866">
        <v>27.6</v>
      </c>
      <c r="P189" s="478">
        <v>182</v>
      </c>
      <c r="Q189" s="533">
        <v>0.25</v>
      </c>
      <c r="R189" s="477"/>
      <c r="S189" s="751"/>
      <c r="T189" s="80"/>
      <c r="U189" s="3" t="s">
        <v>191</v>
      </c>
      <c r="V189" s="893" t="s">
        <v>313</v>
      </c>
      <c r="W189" s="15"/>
      <c r="X189" s="226">
        <v>164</v>
      </c>
    </row>
    <row r="190" spans="1:24" x14ac:dyDescent="0.2">
      <c r="A190" s="1107"/>
      <c r="B190" s="328">
        <v>45549</v>
      </c>
      <c r="C190" s="432" t="str">
        <f t="shared" si="23"/>
        <v>(土)</v>
      </c>
      <c r="D190" s="531" t="s">
        <v>408</v>
      </c>
      <c r="E190" s="475"/>
      <c r="F190" s="11">
        <v>29.5</v>
      </c>
      <c r="G190" s="225">
        <v>29.5</v>
      </c>
      <c r="H190" s="12">
        <v>2.7</v>
      </c>
      <c r="I190" s="223">
        <v>1.9</v>
      </c>
      <c r="J190" s="11">
        <v>7.7</v>
      </c>
      <c r="K190" s="367">
        <v>7.6</v>
      </c>
      <c r="L190" s="748">
        <v>29.5</v>
      </c>
      <c r="M190" s="606"/>
      <c r="N190" s="489"/>
      <c r="O190" s="866"/>
      <c r="P190" s="478"/>
      <c r="Q190" s="533"/>
      <c r="R190" s="477"/>
      <c r="S190" s="751"/>
      <c r="T190" s="80"/>
      <c r="U190" s="3" t="s">
        <v>192</v>
      </c>
      <c r="V190" s="893" t="s">
        <v>313</v>
      </c>
      <c r="W190" s="13"/>
      <c r="X190" s="227">
        <v>0.25</v>
      </c>
    </row>
    <row r="191" spans="1:24" x14ac:dyDescent="0.2">
      <c r="A191" s="1107"/>
      <c r="B191" s="328">
        <v>45550</v>
      </c>
      <c r="C191" s="432" t="str">
        <f t="shared" si="23"/>
        <v>(日)</v>
      </c>
      <c r="D191" s="531" t="s">
        <v>408</v>
      </c>
      <c r="E191" s="475"/>
      <c r="F191" s="11">
        <v>29.4</v>
      </c>
      <c r="G191" s="225">
        <v>29.5</v>
      </c>
      <c r="H191" s="12">
        <v>2.7</v>
      </c>
      <c r="I191" s="223">
        <v>1.9</v>
      </c>
      <c r="J191" s="11">
        <v>7.7</v>
      </c>
      <c r="K191" s="367">
        <v>7.6</v>
      </c>
      <c r="L191" s="748">
        <v>29.3</v>
      </c>
      <c r="M191" s="606"/>
      <c r="N191" s="489"/>
      <c r="O191" s="866"/>
      <c r="P191" s="478"/>
      <c r="Q191" s="533"/>
      <c r="R191" s="477"/>
      <c r="S191" s="751"/>
      <c r="T191" s="80"/>
      <c r="U191" s="3" t="s">
        <v>14</v>
      </c>
      <c r="V191" s="893" t="s">
        <v>313</v>
      </c>
      <c r="W191" s="11"/>
      <c r="X191" s="228">
        <v>3.4</v>
      </c>
    </row>
    <row r="192" spans="1:24" x14ac:dyDescent="0.2">
      <c r="A192" s="1107"/>
      <c r="B192" s="328">
        <v>45551</v>
      </c>
      <c r="C192" s="432" t="str">
        <f t="shared" si="23"/>
        <v>(月)</v>
      </c>
      <c r="D192" s="531" t="s">
        <v>407</v>
      </c>
      <c r="E192" s="475"/>
      <c r="F192" s="11">
        <v>28.7</v>
      </c>
      <c r="G192" s="225">
        <v>28.8</v>
      </c>
      <c r="H192" s="12">
        <v>2.6</v>
      </c>
      <c r="I192" s="223">
        <v>2.1</v>
      </c>
      <c r="J192" s="11">
        <v>7.7</v>
      </c>
      <c r="K192" s="367">
        <v>7.7</v>
      </c>
      <c r="L192" s="748">
        <v>29.4</v>
      </c>
      <c r="M192" s="606"/>
      <c r="N192" s="489"/>
      <c r="O192" s="866"/>
      <c r="P192" s="478"/>
      <c r="Q192" s="533"/>
      <c r="R192" s="477"/>
      <c r="S192" s="751"/>
      <c r="T192" s="80"/>
      <c r="U192" s="3" t="s">
        <v>15</v>
      </c>
      <c r="V192" s="893" t="s">
        <v>313</v>
      </c>
      <c r="W192" s="11"/>
      <c r="X192" s="228">
        <v>0.8</v>
      </c>
    </row>
    <row r="193" spans="1:24" x14ac:dyDescent="0.2">
      <c r="A193" s="1107"/>
      <c r="B193" s="328">
        <v>45552</v>
      </c>
      <c r="C193" s="432" t="str">
        <f t="shared" si="23"/>
        <v>(火)</v>
      </c>
      <c r="D193" s="531" t="s">
        <v>408</v>
      </c>
      <c r="E193" s="475"/>
      <c r="F193" s="11">
        <v>29</v>
      </c>
      <c r="G193" s="225">
        <v>29.1</v>
      </c>
      <c r="H193" s="12">
        <v>2.5</v>
      </c>
      <c r="I193" s="223">
        <v>2.2999999999999998</v>
      </c>
      <c r="J193" s="11">
        <v>7.7</v>
      </c>
      <c r="K193" s="367">
        <v>7.7</v>
      </c>
      <c r="L193" s="748">
        <v>29.3</v>
      </c>
      <c r="M193" s="606">
        <v>63.1</v>
      </c>
      <c r="N193" s="489">
        <v>85.8</v>
      </c>
      <c r="O193" s="866">
        <v>23.2</v>
      </c>
      <c r="P193" s="478">
        <v>192</v>
      </c>
      <c r="Q193" s="533">
        <v>0.19</v>
      </c>
      <c r="R193" s="477">
        <v>24</v>
      </c>
      <c r="S193" s="751">
        <v>8</v>
      </c>
      <c r="T193" s="80"/>
      <c r="U193" s="3" t="s">
        <v>193</v>
      </c>
      <c r="V193" s="893" t="s">
        <v>313</v>
      </c>
      <c r="W193" s="11"/>
      <c r="X193" s="228">
        <v>6.6</v>
      </c>
    </row>
    <row r="194" spans="1:24" x14ac:dyDescent="0.2">
      <c r="A194" s="1107"/>
      <c r="B194" s="328">
        <v>45553</v>
      </c>
      <c r="C194" s="432" t="str">
        <f t="shared" si="23"/>
        <v>(水)</v>
      </c>
      <c r="D194" s="531" t="s">
        <v>408</v>
      </c>
      <c r="E194" s="475"/>
      <c r="F194" s="11">
        <v>29.3</v>
      </c>
      <c r="G194" s="225">
        <v>29.4</v>
      </c>
      <c r="H194" s="12">
        <v>3.3</v>
      </c>
      <c r="I194" s="223">
        <v>2.4</v>
      </c>
      <c r="J194" s="11">
        <v>7.7</v>
      </c>
      <c r="K194" s="367">
        <v>7.7</v>
      </c>
      <c r="L194" s="748">
        <v>29.3</v>
      </c>
      <c r="M194" s="606">
        <v>62.8</v>
      </c>
      <c r="N194" s="489">
        <v>86</v>
      </c>
      <c r="O194" s="866">
        <v>23.9</v>
      </c>
      <c r="P194" s="478">
        <v>191</v>
      </c>
      <c r="Q194" s="533">
        <v>0.24</v>
      </c>
      <c r="R194" s="477"/>
      <c r="S194" s="751"/>
      <c r="T194" s="80"/>
      <c r="U194" s="3" t="s">
        <v>194</v>
      </c>
      <c r="V194" s="893" t="s">
        <v>313</v>
      </c>
      <c r="W194" s="13"/>
      <c r="X194" s="229">
        <v>1.7000000000000001E-2</v>
      </c>
    </row>
    <row r="195" spans="1:24" x14ac:dyDescent="0.2">
      <c r="A195" s="1107"/>
      <c r="B195" s="328">
        <v>45554</v>
      </c>
      <c r="C195" s="432" t="str">
        <f t="shared" si="23"/>
        <v>(木)</v>
      </c>
      <c r="D195" s="531" t="s">
        <v>410</v>
      </c>
      <c r="E195" s="475"/>
      <c r="F195" s="11">
        <v>29</v>
      </c>
      <c r="G195" s="225">
        <v>28.8</v>
      </c>
      <c r="H195" s="12">
        <v>3.6</v>
      </c>
      <c r="I195" s="223">
        <v>2.8</v>
      </c>
      <c r="J195" s="11">
        <v>7.7</v>
      </c>
      <c r="K195" s="367">
        <v>7.6</v>
      </c>
      <c r="L195" s="748">
        <v>29.2</v>
      </c>
      <c r="M195" s="606">
        <v>62.3</v>
      </c>
      <c r="N195" s="489">
        <v>85</v>
      </c>
      <c r="O195" s="866">
        <v>25.5</v>
      </c>
      <c r="P195" s="478">
        <v>181</v>
      </c>
      <c r="Q195" s="533">
        <v>0.26</v>
      </c>
      <c r="R195" s="477"/>
      <c r="S195" s="751"/>
      <c r="T195" s="80"/>
      <c r="U195" s="3" t="s">
        <v>280</v>
      </c>
      <c r="V195" s="893" t="s">
        <v>313</v>
      </c>
      <c r="W195" s="13"/>
      <c r="X195" s="229">
        <v>1.56</v>
      </c>
    </row>
    <row r="196" spans="1:24" x14ac:dyDescent="0.2">
      <c r="A196" s="1107"/>
      <c r="B196" s="328">
        <v>45555</v>
      </c>
      <c r="C196" s="432" t="str">
        <f t="shared" si="23"/>
        <v>(金)</v>
      </c>
      <c r="D196" s="531" t="s">
        <v>408</v>
      </c>
      <c r="E196" s="475"/>
      <c r="F196" s="11">
        <v>29.8</v>
      </c>
      <c r="G196" s="225">
        <v>29.6</v>
      </c>
      <c r="H196" s="12">
        <v>3</v>
      </c>
      <c r="I196" s="223">
        <v>2.4</v>
      </c>
      <c r="J196" s="11">
        <v>7.6</v>
      </c>
      <c r="K196" s="367">
        <v>7.6</v>
      </c>
      <c r="L196" s="748">
        <v>29.2</v>
      </c>
      <c r="M196" s="606">
        <v>63.8</v>
      </c>
      <c r="N196" s="489">
        <v>86</v>
      </c>
      <c r="O196" s="866">
        <v>21.1</v>
      </c>
      <c r="P196" s="478">
        <v>205</v>
      </c>
      <c r="Q196" s="533">
        <v>0.21</v>
      </c>
      <c r="R196" s="477"/>
      <c r="S196" s="751"/>
      <c r="T196" s="80"/>
      <c r="U196" s="3" t="s">
        <v>195</v>
      </c>
      <c r="V196" s="893" t="s">
        <v>313</v>
      </c>
      <c r="W196" s="13"/>
      <c r="X196" s="229">
        <v>2.16</v>
      </c>
    </row>
    <row r="197" spans="1:24" x14ac:dyDescent="0.2">
      <c r="A197" s="1107"/>
      <c r="B197" s="328">
        <v>45556</v>
      </c>
      <c r="C197" s="432" t="str">
        <f t="shared" si="23"/>
        <v>(土)</v>
      </c>
      <c r="D197" s="531" t="s">
        <v>410</v>
      </c>
      <c r="E197" s="475"/>
      <c r="F197" s="11">
        <v>28.8</v>
      </c>
      <c r="G197" s="225">
        <v>29.3</v>
      </c>
      <c r="H197" s="12">
        <v>3</v>
      </c>
      <c r="I197" s="223">
        <v>2.1</v>
      </c>
      <c r="J197" s="11">
        <v>7.6</v>
      </c>
      <c r="K197" s="367">
        <v>7.6</v>
      </c>
      <c r="L197" s="748">
        <v>29.1</v>
      </c>
      <c r="M197" s="606"/>
      <c r="N197" s="489"/>
      <c r="O197" s="866"/>
      <c r="P197" s="478"/>
      <c r="Q197" s="533"/>
      <c r="R197" s="477"/>
      <c r="S197" s="751"/>
      <c r="T197" s="80"/>
      <c r="U197" s="3" t="s">
        <v>196</v>
      </c>
      <c r="V197" s="893" t="s">
        <v>313</v>
      </c>
      <c r="W197" s="13"/>
      <c r="X197" s="229">
        <v>0.14599999999999999</v>
      </c>
    </row>
    <row r="198" spans="1:24" x14ac:dyDescent="0.2">
      <c r="A198" s="1107"/>
      <c r="B198" s="328">
        <v>45557</v>
      </c>
      <c r="C198" s="432" t="str">
        <f t="shared" si="23"/>
        <v>(日)</v>
      </c>
      <c r="D198" s="531" t="s">
        <v>410</v>
      </c>
      <c r="E198" s="475"/>
      <c r="F198" s="11">
        <v>28.5</v>
      </c>
      <c r="G198" s="225">
        <v>28.9</v>
      </c>
      <c r="H198" s="12">
        <v>2.7</v>
      </c>
      <c r="I198" s="223">
        <v>2.2000000000000002</v>
      </c>
      <c r="J198" s="11">
        <v>7.7</v>
      </c>
      <c r="K198" s="367">
        <v>7.7</v>
      </c>
      <c r="L198" s="748">
        <v>29</v>
      </c>
      <c r="M198" s="606"/>
      <c r="N198" s="489"/>
      <c r="O198" s="866"/>
      <c r="P198" s="478"/>
      <c r="Q198" s="533"/>
      <c r="R198" s="477"/>
      <c r="S198" s="751"/>
      <c r="T198" s="80"/>
      <c r="U198" s="3" t="s">
        <v>197</v>
      </c>
      <c r="V198" s="893" t="s">
        <v>313</v>
      </c>
      <c r="W198" s="11"/>
      <c r="X198" s="228">
        <v>19.600000000000001</v>
      </c>
    </row>
    <row r="199" spans="1:24" x14ac:dyDescent="0.2">
      <c r="A199" s="1107"/>
      <c r="B199" s="328">
        <v>45558</v>
      </c>
      <c r="C199" s="432" t="str">
        <f t="shared" si="23"/>
        <v>(月)</v>
      </c>
      <c r="D199" s="531" t="s">
        <v>410</v>
      </c>
      <c r="E199" s="475"/>
      <c r="F199" s="11">
        <v>27.9</v>
      </c>
      <c r="G199" s="225">
        <v>27.9</v>
      </c>
      <c r="H199" s="12">
        <v>2.6</v>
      </c>
      <c r="I199" s="223">
        <v>2.2000000000000002</v>
      </c>
      <c r="J199" s="11">
        <v>7.6</v>
      </c>
      <c r="K199" s="367">
        <v>7.7</v>
      </c>
      <c r="L199" s="748">
        <v>28.9</v>
      </c>
      <c r="M199" s="606"/>
      <c r="N199" s="489"/>
      <c r="O199" s="866"/>
      <c r="P199" s="478"/>
      <c r="Q199" s="533"/>
      <c r="R199" s="477"/>
      <c r="S199" s="751"/>
      <c r="T199" s="80"/>
      <c r="U199" s="3" t="s">
        <v>17</v>
      </c>
      <c r="V199" s="893" t="s">
        <v>313</v>
      </c>
      <c r="W199" s="11"/>
      <c r="X199" s="228">
        <v>24.3</v>
      </c>
    </row>
    <row r="200" spans="1:24" x14ac:dyDescent="0.2">
      <c r="A200" s="1107"/>
      <c r="B200" s="328">
        <v>45559</v>
      </c>
      <c r="C200" s="432" t="str">
        <f t="shared" si="23"/>
        <v>(火)</v>
      </c>
      <c r="D200" s="531" t="s">
        <v>408</v>
      </c>
      <c r="E200" s="475"/>
      <c r="F200" s="11">
        <v>27.3</v>
      </c>
      <c r="G200" s="225">
        <v>27.5</v>
      </c>
      <c r="H200" s="12">
        <v>2.8</v>
      </c>
      <c r="I200" s="223">
        <v>2.4</v>
      </c>
      <c r="J200" s="11">
        <v>7.7</v>
      </c>
      <c r="K200" s="367">
        <v>7.7</v>
      </c>
      <c r="L200" s="748">
        <v>29.2</v>
      </c>
      <c r="M200" s="606">
        <v>65.3</v>
      </c>
      <c r="N200" s="489">
        <v>86.2</v>
      </c>
      <c r="O200" s="866">
        <v>23.6</v>
      </c>
      <c r="P200" s="478">
        <v>183</v>
      </c>
      <c r="Q200" s="533">
        <v>0.24</v>
      </c>
      <c r="R200" s="477">
        <v>12</v>
      </c>
      <c r="S200" s="751"/>
      <c r="T200" s="80"/>
      <c r="U200" s="3" t="s">
        <v>198</v>
      </c>
      <c r="V200" s="893" t="s">
        <v>184</v>
      </c>
      <c r="W200" s="11"/>
      <c r="X200" s="288">
        <v>5</v>
      </c>
    </row>
    <row r="201" spans="1:24" x14ac:dyDescent="0.2">
      <c r="A201" s="1107"/>
      <c r="B201" s="328">
        <v>45560</v>
      </c>
      <c r="C201" s="432" t="str">
        <f t="shared" si="23"/>
        <v>(水)</v>
      </c>
      <c r="D201" s="531" t="s">
        <v>410</v>
      </c>
      <c r="E201" s="475"/>
      <c r="F201" s="11">
        <v>27</v>
      </c>
      <c r="G201" s="225">
        <v>27.1</v>
      </c>
      <c r="H201" s="12">
        <v>2.4</v>
      </c>
      <c r="I201" s="223">
        <v>2.2999999999999998</v>
      </c>
      <c r="J201" s="11">
        <v>7.7</v>
      </c>
      <c r="K201" s="367">
        <v>7.7</v>
      </c>
      <c r="L201" s="748">
        <v>29.1</v>
      </c>
      <c r="M201" s="606">
        <v>63.3</v>
      </c>
      <c r="N201" s="489">
        <v>85.6</v>
      </c>
      <c r="O201" s="866">
        <v>26.4</v>
      </c>
      <c r="P201" s="478">
        <v>193</v>
      </c>
      <c r="Q201" s="533">
        <v>0.16</v>
      </c>
      <c r="R201" s="477"/>
      <c r="S201" s="751"/>
      <c r="T201" s="80"/>
      <c r="U201" s="3" t="s">
        <v>199</v>
      </c>
      <c r="V201" s="893" t="s">
        <v>313</v>
      </c>
      <c r="W201" s="114"/>
      <c r="X201" s="288">
        <v>2</v>
      </c>
    </row>
    <row r="202" spans="1:24" x14ac:dyDescent="0.2">
      <c r="A202" s="1107"/>
      <c r="B202" s="328">
        <v>45561</v>
      </c>
      <c r="C202" s="432" t="str">
        <f t="shared" si="23"/>
        <v>(木)</v>
      </c>
      <c r="D202" s="531" t="s">
        <v>410</v>
      </c>
      <c r="E202" s="475"/>
      <c r="F202" s="11">
        <v>26.5</v>
      </c>
      <c r="G202" s="225">
        <v>26.8</v>
      </c>
      <c r="H202" s="12">
        <v>2.9</v>
      </c>
      <c r="I202" s="223">
        <v>2.4</v>
      </c>
      <c r="J202" s="11">
        <v>7.8</v>
      </c>
      <c r="K202" s="367">
        <v>7.7</v>
      </c>
      <c r="L202" s="748">
        <v>29.2</v>
      </c>
      <c r="M202" s="606">
        <v>64</v>
      </c>
      <c r="N202" s="489">
        <v>85.2</v>
      </c>
      <c r="O202" s="866">
        <v>23.8</v>
      </c>
      <c r="P202" s="478">
        <v>201</v>
      </c>
      <c r="Q202" s="533">
        <v>0.17</v>
      </c>
      <c r="R202" s="477"/>
      <c r="S202" s="751"/>
      <c r="T202" s="80"/>
      <c r="U202" s="3"/>
      <c r="V202" s="289"/>
      <c r="W202" s="290"/>
      <c r="X202" s="289"/>
    </row>
    <row r="203" spans="1:24" x14ac:dyDescent="0.2">
      <c r="A203" s="1107"/>
      <c r="B203" s="328">
        <v>45562</v>
      </c>
      <c r="C203" s="432" t="str">
        <f t="shared" si="23"/>
        <v>(金)</v>
      </c>
      <c r="D203" s="531" t="s">
        <v>407</v>
      </c>
      <c r="E203" s="475"/>
      <c r="F203" s="11">
        <v>25.9</v>
      </c>
      <c r="G203" s="225">
        <v>26.2</v>
      </c>
      <c r="H203" s="12">
        <v>3.2</v>
      </c>
      <c r="I203" s="223">
        <v>2.2000000000000002</v>
      </c>
      <c r="J203" s="11">
        <v>7.7</v>
      </c>
      <c r="K203" s="367">
        <v>7.7</v>
      </c>
      <c r="L203" s="748">
        <v>29.3</v>
      </c>
      <c r="M203" s="606">
        <v>64.400000000000006</v>
      </c>
      <c r="N203" s="489">
        <v>86.2</v>
      </c>
      <c r="O203" s="866">
        <v>24.8</v>
      </c>
      <c r="P203" s="478">
        <v>167</v>
      </c>
      <c r="Q203" s="533">
        <v>0.21</v>
      </c>
      <c r="R203" s="477"/>
      <c r="S203" s="751"/>
      <c r="T203" s="80"/>
      <c r="U203" s="3"/>
      <c r="V203" s="289"/>
      <c r="W203" s="290"/>
      <c r="X203" s="289"/>
    </row>
    <row r="204" spans="1:24" x14ac:dyDescent="0.2">
      <c r="A204" s="1107"/>
      <c r="B204" s="328">
        <v>45563</v>
      </c>
      <c r="C204" s="432" t="str">
        <f t="shared" si="23"/>
        <v>(土)</v>
      </c>
      <c r="D204" s="531" t="s">
        <v>410</v>
      </c>
      <c r="E204" s="475"/>
      <c r="F204" s="11">
        <v>26.1</v>
      </c>
      <c r="G204" s="225">
        <v>26.4</v>
      </c>
      <c r="H204" s="12">
        <v>2.7</v>
      </c>
      <c r="I204" s="223">
        <v>2.2999999999999998</v>
      </c>
      <c r="J204" s="11">
        <v>7.8</v>
      </c>
      <c r="K204" s="367">
        <v>7.7</v>
      </c>
      <c r="L204" s="748">
        <v>28.4</v>
      </c>
      <c r="M204" s="606"/>
      <c r="N204" s="489"/>
      <c r="O204" s="866"/>
      <c r="P204" s="478"/>
      <c r="Q204" s="533"/>
      <c r="R204" s="477"/>
      <c r="S204" s="751"/>
      <c r="T204" s="80"/>
      <c r="U204" s="371"/>
      <c r="V204" s="372"/>
      <c r="W204" s="373"/>
      <c r="X204" s="372"/>
    </row>
    <row r="205" spans="1:24" x14ac:dyDescent="0.2">
      <c r="A205" s="1107"/>
      <c r="B205" s="328">
        <v>45564</v>
      </c>
      <c r="C205" s="432" t="str">
        <f t="shared" si="23"/>
        <v>(日)</v>
      </c>
      <c r="D205" s="531" t="s">
        <v>410</v>
      </c>
      <c r="E205" s="475"/>
      <c r="F205" s="11">
        <v>25.9</v>
      </c>
      <c r="G205" s="225">
        <v>26.2</v>
      </c>
      <c r="H205" s="12">
        <v>3.5</v>
      </c>
      <c r="I205" s="223">
        <v>2.4</v>
      </c>
      <c r="J205" s="11">
        <v>7.6</v>
      </c>
      <c r="K205" s="367">
        <v>7.7</v>
      </c>
      <c r="L205" s="748">
        <v>29.1</v>
      </c>
      <c r="M205" s="606"/>
      <c r="N205" s="489"/>
      <c r="O205" s="866"/>
      <c r="P205" s="478"/>
      <c r="Q205" s="533"/>
      <c r="R205" s="477"/>
      <c r="S205" s="751"/>
      <c r="T205" s="80"/>
      <c r="U205" s="104" t="s">
        <v>23</v>
      </c>
      <c r="V205" s="392" t="s">
        <v>24</v>
      </c>
      <c r="W205" s="392" t="s">
        <v>24</v>
      </c>
      <c r="X205" s="105" t="s">
        <v>24</v>
      </c>
    </row>
    <row r="206" spans="1:24" x14ac:dyDescent="0.2">
      <c r="A206" s="1107"/>
      <c r="B206" s="329">
        <v>45565</v>
      </c>
      <c r="C206" s="432" t="str">
        <f t="shared" si="23"/>
        <v>(月)</v>
      </c>
      <c r="D206" s="534" t="s">
        <v>410</v>
      </c>
      <c r="E206" s="475"/>
      <c r="F206" s="366">
        <v>25.2</v>
      </c>
      <c r="G206" s="536">
        <v>25.4</v>
      </c>
      <c r="H206" s="537">
        <v>3.7</v>
      </c>
      <c r="I206" s="300">
        <v>3.1</v>
      </c>
      <c r="J206" s="366">
        <v>7.6</v>
      </c>
      <c r="K206" s="369">
        <v>7.6</v>
      </c>
      <c r="L206" s="788">
        <v>28.7</v>
      </c>
      <c r="M206" s="606">
        <v>61.6</v>
      </c>
      <c r="N206" s="489">
        <v>84.2</v>
      </c>
      <c r="O206" s="866">
        <v>23.1</v>
      </c>
      <c r="P206" s="478">
        <v>150</v>
      </c>
      <c r="Q206" s="533">
        <v>0.25</v>
      </c>
      <c r="R206" s="477">
        <v>13</v>
      </c>
      <c r="S206" s="751"/>
      <c r="T206" s="80"/>
      <c r="U206" s="1114" t="s">
        <v>460</v>
      </c>
      <c r="V206" s="1115"/>
      <c r="W206" s="1115"/>
      <c r="X206" s="1116"/>
    </row>
    <row r="207" spans="1:24" s="1" customFormat="1" ht="13.5" customHeight="1" x14ac:dyDescent="0.2">
      <c r="A207" s="1107"/>
      <c r="B207" s="1043" t="s">
        <v>239</v>
      </c>
      <c r="C207" s="1043"/>
      <c r="D207" s="479"/>
      <c r="E207" s="480">
        <f t="shared" ref="E207:R207" si="24">IF(COUNT(E177:E206)=0,"",MAX(E177:E206))</f>
        <v>32.700000000000003</v>
      </c>
      <c r="F207" s="10">
        <f t="shared" si="24"/>
        <v>29.8</v>
      </c>
      <c r="G207" s="222">
        <f t="shared" si="24"/>
        <v>29.6</v>
      </c>
      <c r="H207" s="466">
        <f t="shared" si="24"/>
        <v>5.2</v>
      </c>
      <c r="I207" s="467">
        <f t="shared" si="24"/>
        <v>3.1</v>
      </c>
      <c r="J207" s="10">
        <f t="shared" si="24"/>
        <v>7.8</v>
      </c>
      <c r="K207" s="615">
        <f t="shared" si="24"/>
        <v>7.7</v>
      </c>
      <c r="L207" s="744">
        <f t="shared" si="24"/>
        <v>29.6</v>
      </c>
      <c r="M207" s="481">
        <f t="shared" si="24"/>
        <v>68.099999999999994</v>
      </c>
      <c r="N207" s="482">
        <f t="shared" si="24"/>
        <v>86.8</v>
      </c>
      <c r="O207" s="868">
        <f t="shared" si="24"/>
        <v>27.6</v>
      </c>
      <c r="P207" s="484">
        <f t="shared" si="24"/>
        <v>221</v>
      </c>
      <c r="Q207" s="485">
        <f t="shared" si="24"/>
        <v>0.26</v>
      </c>
      <c r="R207" s="808">
        <f t="shared" si="24"/>
        <v>24</v>
      </c>
      <c r="S207" s="778">
        <f t="shared" ref="S207" si="25">IF(COUNT(S177:S206)=0,"",MAX(S177:S206))</f>
        <v>8</v>
      </c>
      <c r="T207" s="80"/>
      <c r="U207" s="1117"/>
      <c r="V207" s="1115"/>
      <c r="W207" s="1115"/>
      <c r="X207" s="1116"/>
    </row>
    <row r="208" spans="1:24" s="1" customFormat="1" ht="13.5" customHeight="1" x14ac:dyDescent="0.2">
      <c r="A208" s="1107"/>
      <c r="B208" s="1044" t="s">
        <v>240</v>
      </c>
      <c r="C208" s="1044"/>
      <c r="D208" s="233"/>
      <c r="E208" s="487">
        <f t="shared" ref="E208:Q208" si="26">IF(COUNT(E177:E206)=0,"",MIN(E177:E206))</f>
        <v>32.700000000000003</v>
      </c>
      <c r="F208" s="11">
        <f t="shared" si="26"/>
        <v>25.2</v>
      </c>
      <c r="G208" s="223">
        <f t="shared" si="26"/>
        <v>25.4</v>
      </c>
      <c r="H208" s="12">
        <f t="shared" si="26"/>
        <v>2.4</v>
      </c>
      <c r="I208" s="244">
        <f t="shared" si="26"/>
        <v>1.8</v>
      </c>
      <c r="J208" s="11">
        <f t="shared" si="26"/>
        <v>7.6</v>
      </c>
      <c r="K208" s="607">
        <f t="shared" si="26"/>
        <v>7.6</v>
      </c>
      <c r="L208" s="748">
        <f t="shared" si="26"/>
        <v>27.6</v>
      </c>
      <c r="M208" s="488">
        <f t="shared" si="26"/>
        <v>60.2</v>
      </c>
      <c r="N208" s="489">
        <f t="shared" si="26"/>
        <v>78.2</v>
      </c>
      <c r="O208" s="864">
        <f t="shared" si="26"/>
        <v>21.1</v>
      </c>
      <c r="P208" s="491">
        <f t="shared" si="26"/>
        <v>150</v>
      </c>
      <c r="Q208" s="492">
        <f t="shared" si="26"/>
        <v>0.15</v>
      </c>
      <c r="R208" s="806"/>
      <c r="S208" s="780"/>
      <c r="T208" s="80"/>
      <c r="U208" s="1117"/>
      <c r="V208" s="1115"/>
      <c r="W208" s="1115"/>
      <c r="X208" s="1116"/>
    </row>
    <row r="209" spans="1:24" s="1" customFormat="1" ht="13.5" customHeight="1" x14ac:dyDescent="0.2">
      <c r="A209" s="1107"/>
      <c r="B209" s="1044" t="s">
        <v>241</v>
      </c>
      <c r="C209" s="1044"/>
      <c r="D209" s="233"/>
      <c r="E209" s="494">
        <f t="shared" ref="E209:Q209" si="27">IF(COUNT(E177:E206)=0,"",AVERAGE(E177:E206))</f>
        <v>32.700000000000003</v>
      </c>
      <c r="F209" s="11">
        <f t="shared" si="27"/>
        <v>28.066666666666659</v>
      </c>
      <c r="G209" s="487">
        <f t="shared" si="27"/>
        <v>28.45333333333333</v>
      </c>
      <c r="H209" s="12">
        <f t="shared" si="27"/>
        <v>3.373333333333334</v>
      </c>
      <c r="I209" s="244">
        <f t="shared" si="27"/>
        <v>2.27</v>
      </c>
      <c r="J209" s="11">
        <f t="shared" si="27"/>
        <v>7.6733333333333311</v>
      </c>
      <c r="K209" s="607">
        <f t="shared" si="27"/>
        <v>7.6633333333333287</v>
      </c>
      <c r="L209" s="748">
        <f t="shared" si="27"/>
        <v>28.966666666666672</v>
      </c>
      <c r="M209" s="488">
        <f t="shared" si="27"/>
        <v>63.284210526315768</v>
      </c>
      <c r="N209" s="489">
        <f t="shared" si="27"/>
        <v>84.294736842105252</v>
      </c>
      <c r="O209" s="864">
        <f t="shared" si="27"/>
        <v>24.568421052631578</v>
      </c>
      <c r="P209" s="495">
        <f t="shared" si="27"/>
        <v>188.26315789473685</v>
      </c>
      <c r="Q209" s="492">
        <f t="shared" si="27"/>
        <v>0.21263157894736842</v>
      </c>
      <c r="R209" s="806"/>
      <c r="S209" s="780"/>
      <c r="T209" s="80"/>
      <c r="U209" s="1117"/>
      <c r="V209" s="1115"/>
      <c r="W209" s="1115"/>
      <c r="X209" s="1116"/>
    </row>
    <row r="210" spans="1:24" s="1" customFormat="1" ht="13.5" customHeight="1" x14ac:dyDescent="0.2">
      <c r="A210" s="1108"/>
      <c r="B210" s="1045" t="s">
        <v>242</v>
      </c>
      <c r="C210" s="1045"/>
      <c r="D210" s="496"/>
      <c r="E210" s="236"/>
      <c r="F210" s="237"/>
      <c r="G210" s="498"/>
      <c r="H210" s="237"/>
      <c r="I210" s="498"/>
      <c r="J210" s="499"/>
      <c r="K210" s="500"/>
      <c r="L210" s="781"/>
      <c r="M210" s="503"/>
      <c r="N210" s="504"/>
      <c r="O210" s="865"/>
      <c r="P210" s="238"/>
      <c r="Q210" s="239"/>
      <c r="R210" s="506">
        <f>SUM(R177:R206)</f>
        <v>49</v>
      </c>
      <c r="S210" s="776">
        <f>SUM(S177:S206)</f>
        <v>8</v>
      </c>
      <c r="T210" s="80"/>
      <c r="U210" s="1118"/>
      <c r="V210" s="1119"/>
      <c r="W210" s="1119"/>
      <c r="X210" s="1120"/>
    </row>
    <row r="211" spans="1:24" ht="13.5" customHeight="1" x14ac:dyDescent="0.2">
      <c r="A211" s="1103" t="s">
        <v>232</v>
      </c>
      <c r="B211" s="327">
        <v>45566</v>
      </c>
      <c r="C211" s="431" t="str">
        <f>IF(B211="","",IF(WEEKDAY(B211)=1,"(日)",IF(WEEKDAY(B211)=2,"(月)",IF(WEEKDAY(B211)=3,"(火)",IF(WEEKDAY(B211)=4,"(水)",IF(WEEKDAY(B211)=5,"(木)",IF(WEEKDAY(B211)=6,"(金)","(土)")))))))</f>
        <v>(火)</v>
      </c>
      <c r="D211" s="529" t="s">
        <v>407</v>
      </c>
      <c r="E211" s="465"/>
      <c r="F211" s="10">
        <v>25</v>
      </c>
      <c r="G211" s="467">
        <v>25.1</v>
      </c>
      <c r="H211" s="466">
        <v>3.2</v>
      </c>
      <c r="I211" s="222">
        <v>2.5</v>
      </c>
      <c r="J211" s="10">
        <v>7.7</v>
      </c>
      <c r="K211" s="615">
        <v>7.6</v>
      </c>
      <c r="L211" s="744">
        <v>28.8</v>
      </c>
      <c r="M211" s="598">
        <v>61.9</v>
      </c>
      <c r="N211" s="482">
        <v>84.8</v>
      </c>
      <c r="O211" s="868">
        <v>23.4</v>
      </c>
      <c r="P211" s="472">
        <v>178</v>
      </c>
      <c r="Q211" s="530">
        <v>0.23</v>
      </c>
      <c r="R211" s="471"/>
      <c r="S211" s="747"/>
      <c r="T211" s="80"/>
      <c r="U211" s="395" t="s">
        <v>286</v>
      </c>
      <c r="V211" s="396"/>
      <c r="W211" s="397">
        <v>45568</v>
      </c>
      <c r="X211" s="398"/>
    </row>
    <row r="212" spans="1:24" x14ac:dyDescent="0.2">
      <c r="A212" s="1104"/>
      <c r="B212" s="328">
        <v>45567</v>
      </c>
      <c r="C212" s="432" t="str">
        <f t="shared" ref="C212:C241" si="28">IF(B212="","",IF(WEEKDAY(B212)=1,"(日)",IF(WEEKDAY(B212)=2,"(月)",IF(WEEKDAY(B212)=3,"(火)",IF(WEEKDAY(B212)=4,"(水)",IF(WEEKDAY(B212)=5,"(木)",IF(WEEKDAY(B212)=6,"(金)","(土)")))))))</f>
        <v>(水)</v>
      </c>
      <c r="D212" s="531" t="s">
        <v>400</v>
      </c>
      <c r="E212" s="475"/>
      <c r="F212" s="11">
        <v>25.2</v>
      </c>
      <c r="G212" s="225">
        <v>25.9</v>
      </c>
      <c r="H212" s="12">
        <v>3.6</v>
      </c>
      <c r="I212" s="223">
        <v>2.5</v>
      </c>
      <c r="J212" s="11">
        <v>7.7</v>
      </c>
      <c r="K212" s="367">
        <v>7.6</v>
      </c>
      <c r="L212" s="748">
        <v>29.9</v>
      </c>
      <c r="M212" s="606">
        <v>64.5</v>
      </c>
      <c r="N212" s="489">
        <v>86.2</v>
      </c>
      <c r="O212" s="866">
        <v>24.9</v>
      </c>
      <c r="P212" s="478">
        <v>189</v>
      </c>
      <c r="Q212" s="533">
        <v>0.2</v>
      </c>
      <c r="R212" s="477"/>
      <c r="S212" s="751"/>
      <c r="T212" s="80"/>
      <c r="U212" s="343" t="s">
        <v>2</v>
      </c>
      <c r="V212" s="344" t="s">
        <v>305</v>
      </c>
      <c r="W212" s="370">
        <v>24.7</v>
      </c>
      <c r="X212" s="348"/>
    </row>
    <row r="213" spans="1:24" x14ac:dyDescent="0.2">
      <c r="A213" s="1104"/>
      <c r="B213" s="328">
        <v>45568</v>
      </c>
      <c r="C213" s="432" t="str">
        <f t="shared" si="28"/>
        <v>(木)</v>
      </c>
      <c r="D213" s="531" t="s">
        <v>401</v>
      </c>
      <c r="E213" s="475">
        <v>24.7</v>
      </c>
      <c r="F213" s="11">
        <v>24.7</v>
      </c>
      <c r="G213" s="225">
        <v>25.2</v>
      </c>
      <c r="H213" s="12">
        <v>4</v>
      </c>
      <c r="I213" s="223">
        <v>2.8</v>
      </c>
      <c r="J213" s="11">
        <v>7.7</v>
      </c>
      <c r="K213" s="367">
        <v>7.6</v>
      </c>
      <c r="L213" s="748">
        <v>29.1</v>
      </c>
      <c r="M213" s="606">
        <v>64.400000000000006</v>
      </c>
      <c r="N213" s="489">
        <v>85</v>
      </c>
      <c r="O213" s="866">
        <v>23.4</v>
      </c>
      <c r="P213" s="478">
        <v>205</v>
      </c>
      <c r="Q213" s="533">
        <v>0.24</v>
      </c>
      <c r="R213" s="477"/>
      <c r="S213" s="751"/>
      <c r="T213" s="80"/>
      <c r="U213" s="4" t="s">
        <v>19</v>
      </c>
      <c r="V213" s="5" t="s">
        <v>20</v>
      </c>
      <c r="W213" s="350" t="s">
        <v>21</v>
      </c>
      <c r="X213" s="5" t="s">
        <v>22</v>
      </c>
    </row>
    <row r="214" spans="1:24" x14ac:dyDescent="0.2">
      <c r="A214" s="1104"/>
      <c r="B214" s="328">
        <v>45569</v>
      </c>
      <c r="C214" s="432" t="str">
        <f t="shared" si="28"/>
        <v>(金)</v>
      </c>
      <c r="D214" s="531" t="s">
        <v>408</v>
      </c>
      <c r="E214" s="475"/>
      <c r="F214" s="11">
        <v>25.1</v>
      </c>
      <c r="G214" s="225">
        <v>25.6</v>
      </c>
      <c r="H214" s="12">
        <v>5.3</v>
      </c>
      <c r="I214" s="223">
        <v>3</v>
      </c>
      <c r="J214" s="11">
        <v>7.6</v>
      </c>
      <c r="K214" s="367">
        <v>7.7</v>
      </c>
      <c r="L214" s="748">
        <v>29.1</v>
      </c>
      <c r="M214" s="606">
        <v>63.8</v>
      </c>
      <c r="N214" s="489">
        <v>86</v>
      </c>
      <c r="O214" s="866">
        <v>22.5</v>
      </c>
      <c r="P214" s="478">
        <v>208</v>
      </c>
      <c r="Q214" s="533">
        <v>0.22</v>
      </c>
      <c r="R214" s="477">
        <v>13</v>
      </c>
      <c r="S214" s="751">
        <v>7</v>
      </c>
      <c r="T214" s="80"/>
      <c r="U214" s="2" t="s">
        <v>182</v>
      </c>
      <c r="V214" s="396" t="s">
        <v>11</v>
      </c>
      <c r="W214" s="351">
        <v>24.7</v>
      </c>
      <c r="X214" s="222">
        <v>25.2</v>
      </c>
    </row>
    <row r="215" spans="1:24" x14ac:dyDescent="0.2">
      <c r="A215" s="1104"/>
      <c r="B215" s="328">
        <v>45570</v>
      </c>
      <c r="C215" s="432" t="str">
        <f t="shared" si="28"/>
        <v>(土)</v>
      </c>
      <c r="D215" s="531" t="s">
        <v>407</v>
      </c>
      <c r="E215" s="475"/>
      <c r="F215" s="11">
        <v>24.8</v>
      </c>
      <c r="G215" s="225">
        <v>25.1</v>
      </c>
      <c r="H215" s="12">
        <v>3.3</v>
      </c>
      <c r="I215" s="223">
        <v>2.8</v>
      </c>
      <c r="J215" s="11">
        <v>7.6</v>
      </c>
      <c r="K215" s="367">
        <v>7.6</v>
      </c>
      <c r="L215" s="748">
        <v>28.5</v>
      </c>
      <c r="M215" s="606"/>
      <c r="N215" s="489"/>
      <c r="O215" s="866"/>
      <c r="P215" s="478"/>
      <c r="Q215" s="533"/>
      <c r="R215" s="477"/>
      <c r="S215" s="751"/>
      <c r="T215" s="80"/>
      <c r="U215" s="3" t="s">
        <v>183</v>
      </c>
      <c r="V215" s="893" t="s">
        <v>184</v>
      </c>
      <c r="W215" s="11">
        <v>4</v>
      </c>
      <c r="X215" s="223">
        <v>2.8</v>
      </c>
    </row>
    <row r="216" spans="1:24" x14ac:dyDescent="0.2">
      <c r="A216" s="1104"/>
      <c r="B216" s="328">
        <v>45571</v>
      </c>
      <c r="C216" s="432" t="str">
        <f t="shared" si="28"/>
        <v>(日)</v>
      </c>
      <c r="D216" s="531" t="s">
        <v>410</v>
      </c>
      <c r="E216" s="475"/>
      <c r="F216" s="11">
        <v>25.1</v>
      </c>
      <c r="G216" s="225">
        <v>25.2</v>
      </c>
      <c r="H216" s="12">
        <v>2.5</v>
      </c>
      <c r="I216" s="223">
        <v>2.1</v>
      </c>
      <c r="J216" s="11">
        <v>7.6</v>
      </c>
      <c r="K216" s="367">
        <v>7.6</v>
      </c>
      <c r="L216" s="748">
        <v>28.8</v>
      </c>
      <c r="M216" s="606"/>
      <c r="N216" s="489"/>
      <c r="O216" s="866"/>
      <c r="P216" s="478"/>
      <c r="Q216" s="533"/>
      <c r="R216" s="477"/>
      <c r="S216" s="751"/>
      <c r="T216" s="80"/>
      <c r="U216" s="3" t="s">
        <v>12</v>
      </c>
      <c r="V216" s="893"/>
      <c r="W216" s="11">
        <v>7.7</v>
      </c>
      <c r="X216" s="223">
        <v>7.6</v>
      </c>
    </row>
    <row r="217" spans="1:24" x14ac:dyDescent="0.2">
      <c r="A217" s="1104"/>
      <c r="B217" s="328">
        <v>45572</v>
      </c>
      <c r="C217" s="432" t="str">
        <f t="shared" si="28"/>
        <v>(月)</v>
      </c>
      <c r="D217" s="531" t="s">
        <v>408</v>
      </c>
      <c r="E217" s="475"/>
      <c r="F217" s="11">
        <v>25</v>
      </c>
      <c r="G217" s="225">
        <v>25.7</v>
      </c>
      <c r="H217" s="12">
        <v>2.7</v>
      </c>
      <c r="I217" s="223">
        <v>2.2000000000000002</v>
      </c>
      <c r="J217" s="11">
        <v>7.7</v>
      </c>
      <c r="K217" s="367">
        <v>7.7</v>
      </c>
      <c r="L217" s="748">
        <v>29.6</v>
      </c>
      <c r="M217" s="606">
        <v>64.7</v>
      </c>
      <c r="N217" s="489">
        <v>86.6</v>
      </c>
      <c r="O217" s="866">
        <v>27</v>
      </c>
      <c r="P217" s="478">
        <v>198</v>
      </c>
      <c r="Q217" s="533">
        <v>0.18</v>
      </c>
      <c r="R217" s="477"/>
      <c r="S217" s="751"/>
      <c r="T217" s="80"/>
      <c r="U217" s="3" t="s">
        <v>185</v>
      </c>
      <c r="V217" s="893" t="s">
        <v>13</v>
      </c>
      <c r="W217" s="11"/>
      <c r="X217" s="223">
        <v>29.1</v>
      </c>
    </row>
    <row r="218" spans="1:24" x14ac:dyDescent="0.2">
      <c r="A218" s="1104"/>
      <c r="B218" s="328">
        <v>45573</v>
      </c>
      <c r="C218" s="432" t="str">
        <f t="shared" si="28"/>
        <v>(火)</v>
      </c>
      <c r="D218" s="531" t="s">
        <v>410</v>
      </c>
      <c r="E218" s="475"/>
      <c r="F218" s="11">
        <v>24.7</v>
      </c>
      <c r="G218" s="225">
        <v>24.7</v>
      </c>
      <c r="H218" s="12">
        <v>2.5</v>
      </c>
      <c r="I218" s="223">
        <v>2.1</v>
      </c>
      <c r="J218" s="11">
        <v>7.7</v>
      </c>
      <c r="K218" s="367">
        <v>7.6</v>
      </c>
      <c r="L218" s="748">
        <v>30.3</v>
      </c>
      <c r="M218" s="606">
        <v>64.900000000000006</v>
      </c>
      <c r="N218" s="489">
        <v>88.8</v>
      </c>
      <c r="O218" s="866">
        <v>24.6</v>
      </c>
      <c r="P218" s="478">
        <v>195</v>
      </c>
      <c r="Q218" s="533">
        <v>0.11</v>
      </c>
      <c r="R218" s="477">
        <v>8</v>
      </c>
      <c r="S218" s="751"/>
      <c r="T218" s="80"/>
      <c r="U218" s="3" t="s">
        <v>186</v>
      </c>
      <c r="V218" s="893" t="s">
        <v>313</v>
      </c>
      <c r="W218" s="114"/>
      <c r="X218" s="224">
        <v>64.400000000000006</v>
      </c>
    </row>
    <row r="219" spans="1:24" x14ac:dyDescent="0.2">
      <c r="A219" s="1104"/>
      <c r="B219" s="328">
        <v>45574</v>
      </c>
      <c r="C219" s="432" t="str">
        <f t="shared" si="28"/>
        <v>(水)</v>
      </c>
      <c r="D219" s="531" t="s">
        <v>407</v>
      </c>
      <c r="E219" s="475"/>
      <c r="F219" s="11">
        <v>23.6</v>
      </c>
      <c r="G219" s="225">
        <v>23.9</v>
      </c>
      <c r="H219" s="12">
        <v>1.5</v>
      </c>
      <c r="I219" s="223">
        <v>1.9</v>
      </c>
      <c r="J219" s="11">
        <v>7.7</v>
      </c>
      <c r="K219" s="367">
        <v>7.7</v>
      </c>
      <c r="L219" s="748">
        <v>29.6</v>
      </c>
      <c r="M219" s="606">
        <v>65.099999999999994</v>
      </c>
      <c r="N219" s="489">
        <v>86.2</v>
      </c>
      <c r="O219" s="866">
        <v>23.1</v>
      </c>
      <c r="P219" s="478">
        <v>189</v>
      </c>
      <c r="Q219" s="533">
        <v>0.19</v>
      </c>
      <c r="R219" s="477"/>
      <c r="S219" s="751"/>
      <c r="T219" s="80"/>
      <c r="U219" s="3" t="s">
        <v>187</v>
      </c>
      <c r="V219" s="893" t="s">
        <v>313</v>
      </c>
      <c r="W219" s="114"/>
      <c r="X219" s="224">
        <v>85</v>
      </c>
    </row>
    <row r="220" spans="1:24" x14ac:dyDescent="0.2">
      <c r="A220" s="1104"/>
      <c r="B220" s="328">
        <v>45575</v>
      </c>
      <c r="C220" s="432" t="str">
        <f t="shared" si="28"/>
        <v>(木)</v>
      </c>
      <c r="D220" s="531" t="s">
        <v>410</v>
      </c>
      <c r="E220" s="475"/>
      <c r="F220" s="11">
        <v>23.7</v>
      </c>
      <c r="G220" s="225">
        <v>23.9</v>
      </c>
      <c r="H220" s="12">
        <v>1.7</v>
      </c>
      <c r="I220" s="223">
        <v>2</v>
      </c>
      <c r="J220" s="11">
        <v>7.7</v>
      </c>
      <c r="K220" s="367">
        <v>7.7</v>
      </c>
      <c r="L220" s="748">
        <v>29.5</v>
      </c>
      <c r="M220" s="606">
        <v>63.1</v>
      </c>
      <c r="N220" s="489">
        <v>86</v>
      </c>
      <c r="O220" s="866">
        <v>28.1</v>
      </c>
      <c r="P220" s="478">
        <v>230</v>
      </c>
      <c r="Q220" s="533">
        <v>0.2</v>
      </c>
      <c r="R220" s="477">
        <v>12</v>
      </c>
      <c r="S220" s="751"/>
      <c r="T220" s="80"/>
      <c r="U220" s="3" t="s">
        <v>188</v>
      </c>
      <c r="V220" s="893" t="s">
        <v>313</v>
      </c>
      <c r="W220" s="114"/>
      <c r="X220" s="224">
        <v>50.4</v>
      </c>
    </row>
    <row r="221" spans="1:24" x14ac:dyDescent="0.2">
      <c r="A221" s="1104"/>
      <c r="B221" s="328">
        <v>45576</v>
      </c>
      <c r="C221" s="432" t="str">
        <f t="shared" si="28"/>
        <v>(金)</v>
      </c>
      <c r="D221" s="531" t="s">
        <v>408</v>
      </c>
      <c r="E221" s="475"/>
      <c r="F221" s="11">
        <v>23.4</v>
      </c>
      <c r="G221" s="225">
        <v>23.6</v>
      </c>
      <c r="H221" s="12">
        <v>3.1</v>
      </c>
      <c r="I221" s="223">
        <v>3.1</v>
      </c>
      <c r="J221" s="11">
        <v>7.7</v>
      </c>
      <c r="K221" s="367">
        <v>7.7</v>
      </c>
      <c r="L221" s="748">
        <v>28.1</v>
      </c>
      <c r="M221" s="606">
        <v>60.6</v>
      </c>
      <c r="N221" s="489">
        <v>82.2</v>
      </c>
      <c r="O221" s="866">
        <v>24.6</v>
      </c>
      <c r="P221" s="478">
        <v>192</v>
      </c>
      <c r="Q221" s="533">
        <v>0.24</v>
      </c>
      <c r="R221" s="477"/>
      <c r="S221" s="751"/>
      <c r="T221" s="80"/>
      <c r="U221" s="3" t="s">
        <v>189</v>
      </c>
      <c r="V221" s="893" t="s">
        <v>313</v>
      </c>
      <c r="W221" s="114"/>
      <c r="X221" s="224">
        <v>34.6</v>
      </c>
    </row>
    <row r="222" spans="1:24" x14ac:dyDescent="0.2">
      <c r="A222" s="1104"/>
      <c r="B222" s="328">
        <v>45577</v>
      </c>
      <c r="C222" s="432" t="str">
        <f t="shared" si="28"/>
        <v>(土)</v>
      </c>
      <c r="D222" s="531" t="s">
        <v>408</v>
      </c>
      <c r="E222" s="475"/>
      <c r="F222" s="11">
        <v>23.2</v>
      </c>
      <c r="G222" s="225">
        <v>23.3</v>
      </c>
      <c r="H222" s="12">
        <v>3.7</v>
      </c>
      <c r="I222" s="223">
        <v>2.9</v>
      </c>
      <c r="J222" s="11">
        <v>7.7</v>
      </c>
      <c r="K222" s="367">
        <v>7.7</v>
      </c>
      <c r="L222" s="748">
        <v>27</v>
      </c>
      <c r="M222" s="606"/>
      <c r="N222" s="489"/>
      <c r="O222" s="866"/>
      <c r="P222" s="478"/>
      <c r="Q222" s="533"/>
      <c r="R222" s="477"/>
      <c r="S222" s="751"/>
      <c r="T222" s="80"/>
      <c r="U222" s="3" t="s">
        <v>190</v>
      </c>
      <c r="V222" s="893" t="s">
        <v>313</v>
      </c>
      <c r="W222" s="12"/>
      <c r="X222" s="225">
        <v>23.4</v>
      </c>
    </row>
    <row r="223" spans="1:24" x14ac:dyDescent="0.2">
      <c r="A223" s="1104"/>
      <c r="B223" s="328">
        <v>45578</v>
      </c>
      <c r="C223" s="432" t="str">
        <f t="shared" si="28"/>
        <v>(日)</v>
      </c>
      <c r="D223" s="531" t="s">
        <v>408</v>
      </c>
      <c r="E223" s="475"/>
      <c r="F223" s="11">
        <v>22.7</v>
      </c>
      <c r="G223" s="225">
        <v>23</v>
      </c>
      <c r="H223" s="12">
        <v>3.6</v>
      </c>
      <c r="I223" s="223">
        <v>2.8</v>
      </c>
      <c r="J223" s="11">
        <v>7.7</v>
      </c>
      <c r="K223" s="367">
        <v>7.6</v>
      </c>
      <c r="L223" s="748">
        <v>27.1</v>
      </c>
      <c r="M223" s="606"/>
      <c r="N223" s="489"/>
      <c r="O223" s="866"/>
      <c r="P223" s="478"/>
      <c r="Q223" s="533"/>
      <c r="R223" s="477"/>
      <c r="S223" s="751"/>
      <c r="T223" s="80"/>
      <c r="U223" s="3" t="s">
        <v>191</v>
      </c>
      <c r="V223" s="893" t="s">
        <v>313</v>
      </c>
      <c r="W223" s="15"/>
      <c r="X223" s="226">
        <v>205</v>
      </c>
    </row>
    <row r="224" spans="1:24" x14ac:dyDescent="0.2">
      <c r="A224" s="1104"/>
      <c r="B224" s="328">
        <v>45579</v>
      </c>
      <c r="C224" s="432" t="str">
        <f t="shared" si="28"/>
        <v>(月)</v>
      </c>
      <c r="D224" s="531" t="s">
        <v>408</v>
      </c>
      <c r="E224" s="475"/>
      <c r="F224" s="11">
        <v>22.6</v>
      </c>
      <c r="G224" s="225">
        <v>22.8</v>
      </c>
      <c r="H224" s="12">
        <v>2.9</v>
      </c>
      <c r="I224" s="223">
        <v>2.7</v>
      </c>
      <c r="J224" s="11">
        <v>7.7</v>
      </c>
      <c r="K224" s="367">
        <v>7.6</v>
      </c>
      <c r="L224" s="748">
        <v>28</v>
      </c>
      <c r="M224" s="606"/>
      <c r="N224" s="489"/>
      <c r="O224" s="866"/>
      <c r="P224" s="478"/>
      <c r="Q224" s="533"/>
      <c r="R224" s="477"/>
      <c r="S224" s="751"/>
      <c r="T224" s="80"/>
      <c r="U224" s="3" t="s">
        <v>192</v>
      </c>
      <c r="V224" s="893" t="s">
        <v>313</v>
      </c>
      <c r="W224" s="13"/>
      <c r="X224" s="227">
        <v>0.24</v>
      </c>
    </row>
    <row r="225" spans="1:24" x14ac:dyDescent="0.2">
      <c r="A225" s="1104"/>
      <c r="B225" s="328">
        <v>45580</v>
      </c>
      <c r="C225" s="432" t="str">
        <f t="shared" si="28"/>
        <v>(火)</v>
      </c>
      <c r="D225" s="531" t="s">
        <v>408</v>
      </c>
      <c r="E225" s="475"/>
      <c r="F225" s="11">
        <v>22.9</v>
      </c>
      <c r="G225" s="225">
        <v>23.1</v>
      </c>
      <c r="H225" s="12">
        <v>3</v>
      </c>
      <c r="I225" s="223">
        <v>2.5</v>
      </c>
      <c r="J225" s="11">
        <v>7.7</v>
      </c>
      <c r="K225" s="367">
        <v>7.7</v>
      </c>
      <c r="L225" s="748">
        <v>29.3</v>
      </c>
      <c r="M225" s="606">
        <v>63.8</v>
      </c>
      <c r="N225" s="489">
        <v>87.8</v>
      </c>
      <c r="O225" s="866">
        <v>21.9</v>
      </c>
      <c r="P225" s="478">
        <v>203</v>
      </c>
      <c r="Q225" s="533">
        <v>0.28999999999999998</v>
      </c>
      <c r="R225" s="477"/>
      <c r="S225" s="751"/>
      <c r="T225" s="80"/>
      <c r="U225" s="3" t="s">
        <v>14</v>
      </c>
      <c r="V225" s="893" t="s">
        <v>313</v>
      </c>
      <c r="W225" s="11"/>
      <c r="X225" s="228">
        <v>2.4</v>
      </c>
    </row>
    <row r="226" spans="1:24" x14ac:dyDescent="0.2">
      <c r="A226" s="1104"/>
      <c r="B226" s="328">
        <v>45581</v>
      </c>
      <c r="C226" s="432" t="str">
        <f t="shared" si="28"/>
        <v>(水)</v>
      </c>
      <c r="D226" s="531" t="s">
        <v>408</v>
      </c>
      <c r="E226" s="475"/>
      <c r="F226" s="11">
        <v>23.2</v>
      </c>
      <c r="G226" s="225">
        <v>23.4</v>
      </c>
      <c r="H226" s="12">
        <v>2.7</v>
      </c>
      <c r="I226" s="223">
        <v>2.5</v>
      </c>
      <c r="J226" s="11">
        <v>7.8</v>
      </c>
      <c r="K226" s="367">
        <v>7.7</v>
      </c>
      <c r="L226" s="748">
        <v>29.4</v>
      </c>
      <c r="M226" s="606">
        <v>64.7</v>
      </c>
      <c r="N226" s="489">
        <v>86.2</v>
      </c>
      <c r="O226" s="866">
        <v>22.4</v>
      </c>
      <c r="P226" s="478">
        <v>211</v>
      </c>
      <c r="Q226" s="533">
        <v>0.22</v>
      </c>
      <c r="R226" s="477"/>
      <c r="S226" s="751"/>
      <c r="T226" s="80"/>
      <c r="U226" s="3" t="s">
        <v>15</v>
      </c>
      <c r="V226" s="893" t="s">
        <v>313</v>
      </c>
      <c r="W226" s="11"/>
      <c r="X226" s="228">
        <v>1</v>
      </c>
    </row>
    <row r="227" spans="1:24" x14ac:dyDescent="0.2">
      <c r="A227" s="1104"/>
      <c r="B227" s="328">
        <v>45582</v>
      </c>
      <c r="C227" s="432" t="str">
        <f t="shared" si="28"/>
        <v>(木)</v>
      </c>
      <c r="D227" s="531" t="s">
        <v>410</v>
      </c>
      <c r="E227" s="475"/>
      <c r="F227" s="11">
        <v>23</v>
      </c>
      <c r="G227" s="225">
        <v>23</v>
      </c>
      <c r="H227" s="12">
        <v>2.9</v>
      </c>
      <c r="I227" s="223">
        <v>2.5</v>
      </c>
      <c r="J227" s="11">
        <v>7.8</v>
      </c>
      <c r="K227" s="367">
        <v>7.8</v>
      </c>
      <c r="L227" s="748">
        <v>29.9</v>
      </c>
      <c r="M227" s="606">
        <v>66</v>
      </c>
      <c r="N227" s="489">
        <v>87</v>
      </c>
      <c r="O227" s="866">
        <v>22.6</v>
      </c>
      <c r="P227" s="478">
        <v>189</v>
      </c>
      <c r="Q227" s="533">
        <v>0.21</v>
      </c>
      <c r="R227" s="477"/>
      <c r="S227" s="751"/>
      <c r="T227" s="80"/>
      <c r="U227" s="3" t="s">
        <v>193</v>
      </c>
      <c r="V227" s="893" t="s">
        <v>313</v>
      </c>
      <c r="W227" s="11"/>
      <c r="X227" s="228">
        <v>7.6</v>
      </c>
    </row>
    <row r="228" spans="1:24" x14ac:dyDescent="0.2">
      <c r="A228" s="1104"/>
      <c r="B228" s="328">
        <v>45583</v>
      </c>
      <c r="C228" s="432" t="str">
        <f t="shared" si="28"/>
        <v>(金)</v>
      </c>
      <c r="D228" s="531" t="s">
        <v>407</v>
      </c>
      <c r="E228" s="475"/>
      <c r="F228" s="11">
        <v>22.9</v>
      </c>
      <c r="G228" s="225">
        <v>23</v>
      </c>
      <c r="H228" s="12">
        <v>2</v>
      </c>
      <c r="I228" s="223">
        <v>1.9</v>
      </c>
      <c r="J228" s="11">
        <v>7.8</v>
      </c>
      <c r="K228" s="367">
        <v>7.7</v>
      </c>
      <c r="L228" s="748">
        <v>29.7</v>
      </c>
      <c r="M228" s="606">
        <v>67.099999999999994</v>
      </c>
      <c r="N228" s="489">
        <v>91</v>
      </c>
      <c r="O228" s="866">
        <v>25.8</v>
      </c>
      <c r="P228" s="478">
        <v>197</v>
      </c>
      <c r="Q228" s="533">
        <v>0.21</v>
      </c>
      <c r="R228" s="477"/>
      <c r="S228" s="751"/>
      <c r="T228" s="80"/>
      <c r="U228" s="3" t="s">
        <v>194</v>
      </c>
      <c r="V228" s="893" t="s">
        <v>313</v>
      </c>
      <c r="W228" s="13"/>
      <c r="X228" s="229">
        <v>2.5999999999999999E-2</v>
      </c>
    </row>
    <row r="229" spans="1:24" x14ac:dyDescent="0.2">
      <c r="A229" s="1104"/>
      <c r="B229" s="328">
        <v>45584</v>
      </c>
      <c r="C229" s="432" t="str">
        <f t="shared" si="28"/>
        <v>(土)</v>
      </c>
      <c r="D229" s="531" t="s">
        <v>408</v>
      </c>
      <c r="E229" s="475"/>
      <c r="F229" s="11">
        <v>23.1</v>
      </c>
      <c r="G229" s="225">
        <v>23.6</v>
      </c>
      <c r="H229" s="12">
        <v>2.7</v>
      </c>
      <c r="I229" s="223">
        <v>1.9</v>
      </c>
      <c r="J229" s="11">
        <v>7.7</v>
      </c>
      <c r="K229" s="367">
        <v>7.7</v>
      </c>
      <c r="L229" s="748">
        <v>30</v>
      </c>
      <c r="M229" s="606"/>
      <c r="N229" s="489"/>
      <c r="O229" s="866"/>
      <c r="P229" s="478"/>
      <c r="Q229" s="533"/>
      <c r="R229" s="477"/>
      <c r="S229" s="751"/>
      <c r="T229" s="80"/>
      <c r="U229" s="3" t="s">
        <v>280</v>
      </c>
      <c r="V229" s="893" t="s">
        <v>313</v>
      </c>
      <c r="W229" s="13"/>
      <c r="X229" s="229">
        <v>2.16</v>
      </c>
    </row>
    <row r="230" spans="1:24" x14ac:dyDescent="0.2">
      <c r="A230" s="1104"/>
      <c r="B230" s="328">
        <v>45585</v>
      </c>
      <c r="C230" s="432" t="str">
        <f t="shared" si="28"/>
        <v>(日)</v>
      </c>
      <c r="D230" s="531" t="s">
        <v>407</v>
      </c>
      <c r="E230" s="475"/>
      <c r="F230" s="11">
        <v>22.6</v>
      </c>
      <c r="G230" s="225">
        <v>22.4</v>
      </c>
      <c r="H230" s="12">
        <v>2.6</v>
      </c>
      <c r="I230" s="223">
        <v>2.7</v>
      </c>
      <c r="J230" s="11">
        <v>7.7</v>
      </c>
      <c r="K230" s="367">
        <v>7.7</v>
      </c>
      <c r="L230" s="748">
        <v>28.5</v>
      </c>
      <c r="M230" s="606"/>
      <c r="N230" s="489"/>
      <c r="O230" s="866"/>
      <c r="P230" s="478"/>
      <c r="Q230" s="533"/>
      <c r="R230" s="477"/>
      <c r="S230" s="751"/>
      <c r="T230" s="80"/>
      <c r="U230" s="3" t="s">
        <v>195</v>
      </c>
      <c r="V230" s="893" t="s">
        <v>313</v>
      </c>
      <c r="W230" s="13"/>
      <c r="X230" s="229">
        <v>3.02</v>
      </c>
    </row>
    <row r="231" spans="1:24" x14ac:dyDescent="0.2">
      <c r="A231" s="1104"/>
      <c r="B231" s="328">
        <v>45586</v>
      </c>
      <c r="C231" s="432" t="str">
        <f t="shared" si="28"/>
        <v>(月)</v>
      </c>
      <c r="D231" s="531" t="s">
        <v>408</v>
      </c>
      <c r="E231" s="475"/>
      <c r="F231" s="11">
        <v>22.6</v>
      </c>
      <c r="G231" s="225">
        <v>22.4</v>
      </c>
      <c r="H231" s="12">
        <v>1.5</v>
      </c>
      <c r="I231" s="223">
        <v>2</v>
      </c>
      <c r="J231" s="11">
        <v>7.7</v>
      </c>
      <c r="K231" s="367">
        <v>7.8</v>
      </c>
      <c r="L231" s="748">
        <v>28.8</v>
      </c>
      <c r="M231" s="606">
        <v>63.3</v>
      </c>
      <c r="N231" s="489">
        <v>85.2</v>
      </c>
      <c r="O231" s="866">
        <v>26.3</v>
      </c>
      <c r="P231" s="478">
        <v>192</v>
      </c>
      <c r="Q231" s="533">
        <v>0.18</v>
      </c>
      <c r="R231" s="477"/>
      <c r="S231" s="751"/>
      <c r="T231" s="80"/>
      <c r="U231" s="3" t="s">
        <v>196</v>
      </c>
      <c r="V231" s="893" t="s">
        <v>313</v>
      </c>
      <c r="W231" s="13"/>
      <c r="X231" s="229">
        <v>0.17899999999999999</v>
      </c>
    </row>
    <row r="232" spans="1:24" x14ac:dyDescent="0.2">
      <c r="A232" s="1104"/>
      <c r="B232" s="328">
        <v>45587</v>
      </c>
      <c r="C232" s="432" t="str">
        <f t="shared" si="28"/>
        <v>(火)</v>
      </c>
      <c r="D232" s="531" t="s">
        <v>408</v>
      </c>
      <c r="E232" s="475"/>
      <c r="F232" s="11">
        <v>22.3</v>
      </c>
      <c r="G232" s="225">
        <v>22.4</v>
      </c>
      <c r="H232" s="12">
        <v>2.1</v>
      </c>
      <c r="I232" s="223">
        <v>2</v>
      </c>
      <c r="J232" s="11">
        <v>7.7</v>
      </c>
      <c r="K232" s="367">
        <v>7.7</v>
      </c>
      <c r="L232" s="748">
        <v>28.6</v>
      </c>
      <c r="M232" s="606">
        <v>63.4</v>
      </c>
      <c r="N232" s="489">
        <v>86</v>
      </c>
      <c r="O232" s="866">
        <v>25.1</v>
      </c>
      <c r="P232" s="478">
        <v>198</v>
      </c>
      <c r="Q232" s="533">
        <v>0.28000000000000003</v>
      </c>
      <c r="R232" s="477"/>
      <c r="S232" s="751"/>
      <c r="T232" s="80"/>
      <c r="U232" s="3" t="s">
        <v>197</v>
      </c>
      <c r="V232" s="893" t="s">
        <v>313</v>
      </c>
      <c r="W232" s="11"/>
      <c r="X232" s="228">
        <v>21.4</v>
      </c>
    </row>
    <row r="233" spans="1:24" x14ac:dyDescent="0.2">
      <c r="A233" s="1104"/>
      <c r="B233" s="328">
        <v>45588</v>
      </c>
      <c r="C233" s="432" t="str">
        <f t="shared" si="28"/>
        <v>(水)</v>
      </c>
      <c r="D233" s="531" t="s">
        <v>408</v>
      </c>
      <c r="E233" s="475"/>
      <c r="F233" s="11">
        <v>22</v>
      </c>
      <c r="G233" s="225">
        <v>22.4</v>
      </c>
      <c r="H233" s="12">
        <v>2.5</v>
      </c>
      <c r="I233" s="223">
        <v>2</v>
      </c>
      <c r="J233" s="11">
        <v>7.7</v>
      </c>
      <c r="K233" s="367">
        <v>7.6</v>
      </c>
      <c r="L233" s="748">
        <v>29.2</v>
      </c>
      <c r="M233" s="606">
        <v>64.5</v>
      </c>
      <c r="N233" s="489">
        <v>86</v>
      </c>
      <c r="O233" s="866">
        <v>23.8</v>
      </c>
      <c r="P233" s="478">
        <v>209</v>
      </c>
      <c r="Q233" s="533">
        <v>0.22</v>
      </c>
      <c r="R233" s="477"/>
      <c r="S233" s="751"/>
      <c r="T233" s="80"/>
      <c r="U233" s="3" t="s">
        <v>17</v>
      </c>
      <c r="V233" s="893" t="s">
        <v>313</v>
      </c>
      <c r="W233" s="11"/>
      <c r="X233" s="228">
        <v>28.1</v>
      </c>
    </row>
    <row r="234" spans="1:24" x14ac:dyDescent="0.2">
      <c r="A234" s="1104"/>
      <c r="B234" s="328">
        <v>45589</v>
      </c>
      <c r="C234" s="432" t="str">
        <f t="shared" si="28"/>
        <v>(木)</v>
      </c>
      <c r="D234" s="531" t="s">
        <v>408</v>
      </c>
      <c r="E234" s="475"/>
      <c r="F234" s="11">
        <v>22</v>
      </c>
      <c r="G234" s="225">
        <v>22.5</v>
      </c>
      <c r="H234" s="12">
        <v>3.3</v>
      </c>
      <c r="I234" s="223">
        <v>2.1</v>
      </c>
      <c r="J234" s="11">
        <v>7.7</v>
      </c>
      <c r="K234" s="367">
        <v>7.7</v>
      </c>
      <c r="L234" s="748">
        <v>29.8</v>
      </c>
      <c r="M234" s="606">
        <v>65</v>
      </c>
      <c r="N234" s="489">
        <v>89.4</v>
      </c>
      <c r="O234" s="866">
        <v>25.7</v>
      </c>
      <c r="P234" s="478">
        <v>222</v>
      </c>
      <c r="Q234" s="533">
        <v>0.26</v>
      </c>
      <c r="R234" s="477"/>
      <c r="S234" s="751"/>
      <c r="T234" s="80"/>
      <c r="U234" s="3" t="s">
        <v>198</v>
      </c>
      <c r="V234" s="893" t="s">
        <v>184</v>
      </c>
      <c r="W234" s="11"/>
      <c r="X234" s="288">
        <v>5</v>
      </c>
    </row>
    <row r="235" spans="1:24" x14ac:dyDescent="0.2">
      <c r="A235" s="1104"/>
      <c r="B235" s="328">
        <v>45590</v>
      </c>
      <c r="C235" s="432" t="str">
        <f t="shared" si="28"/>
        <v>(金)</v>
      </c>
      <c r="D235" s="531" t="s">
        <v>410</v>
      </c>
      <c r="E235" s="475"/>
      <c r="F235" s="11">
        <v>22</v>
      </c>
      <c r="G235" s="225">
        <v>21.9</v>
      </c>
      <c r="H235" s="12">
        <v>2.2999999999999998</v>
      </c>
      <c r="I235" s="223">
        <v>2.2999999999999998</v>
      </c>
      <c r="J235" s="11">
        <v>7.7</v>
      </c>
      <c r="K235" s="367">
        <v>7.7</v>
      </c>
      <c r="L235" s="748">
        <v>30.2</v>
      </c>
      <c r="M235" s="606">
        <v>64.900000000000006</v>
      </c>
      <c r="N235" s="489">
        <v>91</v>
      </c>
      <c r="O235" s="866">
        <v>25.9</v>
      </c>
      <c r="P235" s="478">
        <v>219</v>
      </c>
      <c r="Q235" s="533">
        <v>0.23</v>
      </c>
      <c r="R235" s="477"/>
      <c r="S235" s="751"/>
      <c r="T235" s="80"/>
      <c r="U235" s="3" t="s">
        <v>199</v>
      </c>
      <c r="V235" s="893" t="s">
        <v>313</v>
      </c>
      <c r="W235" s="114"/>
      <c r="X235" s="288">
        <v>2</v>
      </c>
    </row>
    <row r="236" spans="1:24" x14ac:dyDescent="0.2">
      <c r="A236" s="1104"/>
      <c r="B236" s="328">
        <v>45591</v>
      </c>
      <c r="C236" s="432" t="str">
        <f t="shared" si="28"/>
        <v>(土)</v>
      </c>
      <c r="D236" s="531" t="s">
        <v>410</v>
      </c>
      <c r="E236" s="475"/>
      <c r="F236" s="11">
        <v>22.3</v>
      </c>
      <c r="G236" s="225">
        <v>22.2</v>
      </c>
      <c r="H236" s="12">
        <v>1.4</v>
      </c>
      <c r="I236" s="223">
        <v>1.5</v>
      </c>
      <c r="J236" s="11">
        <v>7.7</v>
      </c>
      <c r="K236" s="367">
        <v>7.7</v>
      </c>
      <c r="L236" s="748">
        <v>29.8</v>
      </c>
      <c r="M236" s="606"/>
      <c r="N236" s="489"/>
      <c r="O236" s="866"/>
      <c r="P236" s="478"/>
      <c r="Q236" s="533"/>
      <c r="R236" s="477"/>
      <c r="S236" s="751"/>
      <c r="T236" s="80"/>
      <c r="U236" s="3"/>
      <c r="V236" s="289"/>
      <c r="W236" s="290"/>
      <c r="X236" s="289"/>
    </row>
    <row r="237" spans="1:24" x14ac:dyDescent="0.2">
      <c r="A237" s="1104"/>
      <c r="B237" s="328">
        <v>45592</v>
      </c>
      <c r="C237" s="432" t="str">
        <f t="shared" si="28"/>
        <v>(日)</v>
      </c>
      <c r="D237" s="531" t="s">
        <v>408</v>
      </c>
      <c r="E237" s="475"/>
      <c r="F237" s="11">
        <v>22.7</v>
      </c>
      <c r="G237" s="225">
        <v>22.4</v>
      </c>
      <c r="H237" s="12">
        <v>2</v>
      </c>
      <c r="I237" s="223">
        <v>1.6</v>
      </c>
      <c r="J237" s="11">
        <v>7.8</v>
      </c>
      <c r="K237" s="367">
        <v>7.6</v>
      </c>
      <c r="L237" s="748">
        <v>30.3</v>
      </c>
      <c r="M237" s="606"/>
      <c r="N237" s="489"/>
      <c r="O237" s="866"/>
      <c r="P237" s="478"/>
      <c r="Q237" s="533"/>
      <c r="R237" s="477"/>
      <c r="S237" s="751"/>
      <c r="T237" s="80"/>
      <c r="U237" s="3"/>
      <c r="V237" s="289"/>
      <c r="W237" s="290"/>
      <c r="X237" s="289"/>
    </row>
    <row r="238" spans="1:24" x14ac:dyDescent="0.2">
      <c r="A238" s="1104"/>
      <c r="B238" s="328">
        <v>45593</v>
      </c>
      <c r="C238" s="432" t="str">
        <f t="shared" si="28"/>
        <v>(月)</v>
      </c>
      <c r="D238" s="531" t="s">
        <v>407</v>
      </c>
      <c r="E238" s="475"/>
      <c r="F238" s="11">
        <v>21.5</v>
      </c>
      <c r="G238" s="225">
        <v>21.6</v>
      </c>
      <c r="H238" s="12">
        <v>1.8</v>
      </c>
      <c r="I238" s="223">
        <v>1.8</v>
      </c>
      <c r="J238" s="11">
        <v>7.7</v>
      </c>
      <c r="K238" s="367">
        <v>7.7</v>
      </c>
      <c r="L238" s="748">
        <v>31.3</v>
      </c>
      <c r="M238" s="606">
        <v>67.099999999999994</v>
      </c>
      <c r="N238" s="489">
        <v>93.2</v>
      </c>
      <c r="O238" s="866">
        <v>27.3</v>
      </c>
      <c r="P238" s="478">
        <v>175</v>
      </c>
      <c r="Q238" s="533">
        <v>0.2</v>
      </c>
      <c r="R238" s="477"/>
      <c r="S238" s="751"/>
      <c r="T238" s="80"/>
      <c r="U238" s="371"/>
      <c r="V238" s="372"/>
      <c r="W238" s="373"/>
      <c r="X238" s="372"/>
    </row>
    <row r="239" spans="1:24" x14ac:dyDescent="0.2">
      <c r="A239" s="1104"/>
      <c r="B239" s="328">
        <v>45594</v>
      </c>
      <c r="C239" s="432" t="str">
        <f t="shared" si="28"/>
        <v>(火)</v>
      </c>
      <c r="D239" s="531" t="s">
        <v>410</v>
      </c>
      <c r="E239" s="475"/>
      <c r="F239" s="11">
        <v>21.2</v>
      </c>
      <c r="G239" s="225">
        <v>21.3</v>
      </c>
      <c r="H239" s="12">
        <v>1.5</v>
      </c>
      <c r="I239" s="223">
        <v>1.8</v>
      </c>
      <c r="J239" s="11">
        <v>7.7</v>
      </c>
      <c r="K239" s="367">
        <v>7.7</v>
      </c>
      <c r="L239" s="748">
        <v>30.8</v>
      </c>
      <c r="M239" s="606">
        <v>66.7</v>
      </c>
      <c r="N239" s="489">
        <v>93</v>
      </c>
      <c r="O239" s="866">
        <v>26.4</v>
      </c>
      <c r="P239" s="478">
        <v>187</v>
      </c>
      <c r="Q239" s="533">
        <v>0.26</v>
      </c>
      <c r="R239" s="477"/>
      <c r="S239" s="751"/>
      <c r="T239" s="80"/>
      <c r="U239" s="104" t="s">
        <v>23</v>
      </c>
      <c r="V239" s="392" t="s">
        <v>24</v>
      </c>
      <c r="W239" s="392" t="s">
        <v>24</v>
      </c>
      <c r="X239" s="105" t="s">
        <v>24</v>
      </c>
    </row>
    <row r="240" spans="1:24" x14ac:dyDescent="0.2">
      <c r="A240" s="1104"/>
      <c r="B240" s="328">
        <v>45595</v>
      </c>
      <c r="C240" s="432" t="str">
        <f t="shared" si="28"/>
        <v>(水)</v>
      </c>
      <c r="D240" s="531" t="s">
        <v>407</v>
      </c>
      <c r="E240" s="475"/>
      <c r="F240" s="11">
        <v>21</v>
      </c>
      <c r="G240" s="225">
        <v>21</v>
      </c>
      <c r="H240" s="12">
        <v>1.4</v>
      </c>
      <c r="I240" s="223">
        <v>1.6</v>
      </c>
      <c r="J240" s="11">
        <v>7.7</v>
      </c>
      <c r="K240" s="367">
        <v>7.7</v>
      </c>
      <c r="L240" s="748">
        <v>30.4</v>
      </c>
      <c r="M240" s="606">
        <v>65</v>
      </c>
      <c r="N240" s="489">
        <v>99.8</v>
      </c>
      <c r="O240" s="866">
        <v>27.2</v>
      </c>
      <c r="P240" s="478">
        <v>161</v>
      </c>
      <c r="Q240" s="533">
        <v>0.18</v>
      </c>
      <c r="R240" s="477"/>
      <c r="S240" s="751"/>
      <c r="T240" s="80"/>
      <c r="U240" s="1114" t="s">
        <v>463</v>
      </c>
      <c r="V240" s="1115"/>
      <c r="W240" s="1115"/>
      <c r="X240" s="1116"/>
    </row>
    <row r="241" spans="1:24" x14ac:dyDescent="0.2">
      <c r="A241" s="1104"/>
      <c r="B241" s="328">
        <v>45596</v>
      </c>
      <c r="C241" s="432" t="str">
        <f t="shared" si="28"/>
        <v>(木)</v>
      </c>
      <c r="D241" s="544" t="s">
        <v>408</v>
      </c>
      <c r="E241" s="535"/>
      <c r="F241" s="366">
        <v>21.3</v>
      </c>
      <c r="G241" s="300">
        <v>21</v>
      </c>
      <c r="H241" s="537">
        <v>1.9</v>
      </c>
      <c r="I241" s="536">
        <v>1.9</v>
      </c>
      <c r="J241" s="366">
        <v>7.8</v>
      </c>
      <c r="K241" s="369">
        <v>7.7</v>
      </c>
      <c r="L241" s="788">
        <v>30.5</v>
      </c>
      <c r="M241" s="659">
        <v>65.5</v>
      </c>
      <c r="N241" s="735">
        <v>90.2</v>
      </c>
      <c r="O241" s="871">
        <v>25.2</v>
      </c>
      <c r="P241" s="540">
        <v>147</v>
      </c>
      <c r="Q241" s="541">
        <v>0.25</v>
      </c>
      <c r="R241" s="545"/>
      <c r="S241" s="784"/>
      <c r="T241" s="80"/>
      <c r="U241" s="1117"/>
      <c r="V241" s="1115"/>
      <c r="W241" s="1115"/>
      <c r="X241" s="1116"/>
    </row>
    <row r="242" spans="1:24" s="1" customFormat="1" ht="13.5" customHeight="1" x14ac:dyDescent="0.2">
      <c r="A242" s="1104"/>
      <c r="B242" s="1043" t="s">
        <v>239</v>
      </c>
      <c r="C242" s="1043"/>
      <c r="D242" s="479"/>
      <c r="E242" s="480">
        <f t="shared" ref="E242:R242" si="29">IF(COUNT(E211:E241)=0,"",MAX(E211:E241))</f>
        <v>24.7</v>
      </c>
      <c r="F242" s="10">
        <f t="shared" si="29"/>
        <v>25.2</v>
      </c>
      <c r="G242" s="222">
        <f t="shared" si="29"/>
        <v>25.9</v>
      </c>
      <c r="H242" s="466">
        <f t="shared" si="29"/>
        <v>5.3</v>
      </c>
      <c r="I242" s="467">
        <f t="shared" si="29"/>
        <v>3.1</v>
      </c>
      <c r="J242" s="10">
        <f t="shared" si="29"/>
        <v>7.8</v>
      </c>
      <c r="K242" s="615">
        <f t="shared" si="29"/>
        <v>7.8</v>
      </c>
      <c r="L242" s="744">
        <f t="shared" si="29"/>
        <v>31.3</v>
      </c>
      <c r="M242" s="598">
        <f t="shared" si="29"/>
        <v>67.099999999999994</v>
      </c>
      <c r="N242" s="482">
        <f t="shared" si="29"/>
        <v>99.8</v>
      </c>
      <c r="O242" s="868">
        <f t="shared" si="29"/>
        <v>28.1</v>
      </c>
      <c r="P242" s="484">
        <f t="shared" si="29"/>
        <v>230</v>
      </c>
      <c r="Q242" s="485">
        <f t="shared" si="29"/>
        <v>0.28999999999999998</v>
      </c>
      <c r="R242" s="519">
        <f t="shared" si="29"/>
        <v>13</v>
      </c>
      <c r="S242" s="778">
        <f t="shared" ref="S242" si="30">IF(COUNT(S211:S241)=0,"",MAX(S211:S241))</f>
        <v>7</v>
      </c>
      <c r="T242" s="80"/>
      <c r="U242" s="1117"/>
      <c r="V242" s="1115"/>
      <c r="W242" s="1115"/>
      <c r="X242" s="1116"/>
    </row>
    <row r="243" spans="1:24" s="1" customFormat="1" ht="13.5" customHeight="1" x14ac:dyDescent="0.2">
      <c r="A243" s="1104"/>
      <c r="B243" s="1044" t="s">
        <v>240</v>
      </c>
      <c r="C243" s="1044"/>
      <c r="D243" s="233"/>
      <c r="E243" s="487">
        <f t="shared" ref="E243:Q243" si="31">IF(COUNT(E211:E241)=0,"",MIN(E211:E241))</f>
        <v>24.7</v>
      </c>
      <c r="F243" s="11">
        <f t="shared" si="31"/>
        <v>21</v>
      </c>
      <c r="G243" s="223">
        <f t="shared" si="31"/>
        <v>21</v>
      </c>
      <c r="H243" s="12">
        <f t="shared" si="31"/>
        <v>1.4</v>
      </c>
      <c r="I243" s="225">
        <f t="shared" si="31"/>
        <v>1.5</v>
      </c>
      <c r="J243" s="11">
        <f t="shared" si="31"/>
        <v>7.6</v>
      </c>
      <c r="K243" s="367">
        <f t="shared" si="31"/>
        <v>7.6</v>
      </c>
      <c r="L243" s="748">
        <f t="shared" si="31"/>
        <v>27</v>
      </c>
      <c r="M243" s="606">
        <f t="shared" si="31"/>
        <v>60.6</v>
      </c>
      <c r="N243" s="489">
        <f t="shared" si="31"/>
        <v>82.2</v>
      </c>
      <c r="O243" s="864">
        <f t="shared" si="31"/>
        <v>21.9</v>
      </c>
      <c r="P243" s="491">
        <f t="shared" si="31"/>
        <v>147</v>
      </c>
      <c r="Q243" s="492">
        <f t="shared" si="31"/>
        <v>0.11</v>
      </c>
      <c r="R243" s="806"/>
      <c r="S243" s="780"/>
      <c r="T243" s="80"/>
      <c r="U243" s="1117"/>
      <c r="V243" s="1115"/>
      <c r="W243" s="1115"/>
      <c r="X243" s="1116"/>
    </row>
    <row r="244" spans="1:24" s="1" customFormat="1" ht="13.5" customHeight="1" x14ac:dyDescent="0.2">
      <c r="A244" s="1104"/>
      <c r="B244" s="1044" t="s">
        <v>241</v>
      </c>
      <c r="C244" s="1044"/>
      <c r="D244" s="233"/>
      <c r="E244" s="494">
        <f t="shared" ref="E244:Q244" si="32">IF(COUNT(E211:E241)=0,"",AVERAGE(E211:E241))</f>
        <v>24.7</v>
      </c>
      <c r="F244" s="309">
        <f t="shared" si="32"/>
        <v>23.141935483870967</v>
      </c>
      <c r="G244" s="510">
        <f t="shared" si="32"/>
        <v>23.309677419354834</v>
      </c>
      <c r="H244" s="511">
        <f t="shared" si="32"/>
        <v>2.6193548387096781</v>
      </c>
      <c r="I244" s="512">
        <f t="shared" si="32"/>
        <v>2.2580645161290325</v>
      </c>
      <c r="J244" s="309">
        <f t="shared" si="32"/>
        <v>7.7064516129032246</v>
      </c>
      <c r="K244" s="645">
        <f t="shared" si="32"/>
        <v>7.6741935483870929</v>
      </c>
      <c r="L244" s="752">
        <f t="shared" si="32"/>
        <v>29.351612903225803</v>
      </c>
      <c r="M244" s="647">
        <f t="shared" si="32"/>
        <v>64.545454545454561</v>
      </c>
      <c r="N244" s="733">
        <f t="shared" si="32"/>
        <v>88.072727272727292</v>
      </c>
      <c r="O244" s="869">
        <f t="shared" si="32"/>
        <v>24.872727272727275</v>
      </c>
      <c r="P244" s="521">
        <f t="shared" si="32"/>
        <v>195.18181818181819</v>
      </c>
      <c r="Q244" s="522">
        <f t="shared" si="32"/>
        <v>0.21818181818181817</v>
      </c>
      <c r="R244" s="807"/>
      <c r="S244" s="793"/>
      <c r="T244" s="80"/>
      <c r="U244" s="1117"/>
      <c r="V244" s="1115"/>
      <c r="W244" s="1115"/>
      <c r="X244" s="1116"/>
    </row>
    <row r="245" spans="1:24" s="1" customFormat="1" ht="13.5" customHeight="1" x14ac:dyDescent="0.2">
      <c r="A245" s="1105"/>
      <c r="B245" s="1045" t="s">
        <v>242</v>
      </c>
      <c r="C245" s="1045"/>
      <c r="D245" s="496"/>
      <c r="E245" s="236"/>
      <c r="F245" s="236"/>
      <c r="G245" s="388"/>
      <c r="H245" s="236"/>
      <c r="I245" s="388"/>
      <c r="J245" s="499"/>
      <c r="K245" s="500"/>
      <c r="L245" s="781"/>
      <c r="M245" s="633"/>
      <c r="N245" s="504"/>
      <c r="O245" s="870"/>
      <c r="P245" s="238"/>
      <c r="Q245" s="239"/>
      <c r="R245" s="528">
        <f>SUM(R211:R241)</f>
        <v>33</v>
      </c>
      <c r="S245" s="787">
        <f>SUM(S211:S241)</f>
        <v>7</v>
      </c>
      <c r="T245" s="80"/>
      <c r="U245" s="1118"/>
      <c r="V245" s="1119"/>
      <c r="W245" s="1119"/>
      <c r="X245" s="1120"/>
    </row>
    <row r="246" spans="1:24" ht="13.5" customHeight="1" x14ac:dyDescent="0.2">
      <c r="A246" s="1103" t="s">
        <v>233</v>
      </c>
      <c r="B246" s="327">
        <v>45597</v>
      </c>
      <c r="C246" s="431" t="str">
        <f>IF(B246="","",IF(WEEKDAY(B246)=1,"(日)",IF(WEEKDAY(B246)=2,"(月)",IF(WEEKDAY(B246)=3,"(火)",IF(WEEKDAY(B246)=4,"(水)",IF(WEEKDAY(B246)=5,"(木)",IF(WEEKDAY(B246)=6,"(金)","(土)")))))))</f>
        <v>(金)</v>
      </c>
      <c r="D246" s="529" t="s">
        <v>410</v>
      </c>
      <c r="E246" s="465"/>
      <c r="F246" s="10">
        <v>21.3</v>
      </c>
      <c r="G246" s="467">
        <v>20.8</v>
      </c>
      <c r="H246" s="466">
        <v>2.6</v>
      </c>
      <c r="I246" s="222">
        <v>2.6</v>
      </c>
      <c r="J246" s="10">
        <v>7.7</v>
      </c>
      <c r="K246" s="615">
        <v>7.7</v>
      </c>
      <c r="L246" s="744">
        <v>29.6</v>
      </c>
      <c r="M246" s="598">
        <v>64.900000000000006</v>
      </c>
      <c r="N246" s="482">
        <v>89</v>
      </c>
      <c r="O246" s="868">
        <v>25.5</v>
      </c>
      <c r="P246" s="472">
        <v>183</v>
      </c>
      <c r="Q246" s="530">
        <v>0.24</v>
      </c>
      <c r="R246" s="471"/>
      <c r="S246" s="747"/>
      <c r="T246" s="83" t="s">
        <v>24</v>
      </c>
      <c r="U246" s="395" t="s">
        <v>286</v>
      </c>
      <c r="V246" s="396"/>
      <c r="W246" s="397">
        <v>45603</v>
      </c>
      <c r="X246" s="398"/>
    </row>
    <row r="247" spans="1:24" x14ac:dyDescent="0.2">
      <c r="A247" s="1104"/>
      <c r="B247" s="328">
        <v>45598</v>
      </c>
      <c r="C247" s="432" t="str">
        <f t="shared" ref="C247:C275" si="33">IF(B247="","",IF(WEEKDAY(B247)=1,"(日)",IF(WEEKDAY(B247)=2,"(月)",IF(WEEKDAY(B247)=3,"(火)",IF(WEEKDAY(B247)=4,"(水)",IF(WEEKDAY(B247)=5,"(木)",IF(WEEKDAY(B247)=6,"(金)","(土)")))))))</f>
        <v>(土)</v>
      </c>
      <c r="D247" s="531" t="s">
        <v>407</v>
      </c>
      <c r="E247" s="475"/>
      <c r="F247" s="11">
        <v>20.399999999999999</v>
      </c>
      <c r="G247" s="225">
        <v>20.2</v>
      </c>
      <c r="H247" s="12">
        <v>2.4</v>
      </c>
      <c r="I247" s="223">
        <v>2.4</v>
      </c>
      <c r="J247" s="11">
        <v>7.6</v>
      </c>
      <c r="K247" s="367">
        <v>7.7</v>
      </c>
      <c r="L247" s="748">
        <v>29.1</v>
      </c>
      <c r="M247" s="606"/>
      <c r="N247" s="489"/>
      <c r="O247" s="866"/>
      <c r="P247" s="478"/>
      <c r="Q247" s="533"/>
      <c r="R247" s="477"/>
      <c r="S247" s="751"/>
      <c r="T247" s="83" t="s">
        <v>24</v>
      </c>
      <c r="U247" s="343" t="s">
        <v>2</v>
      </c>
      <c r="V247" s="344" t="s">
        <v>305</v>
      </c>
      <c r="W247" s="355">
        <v>19.899999999999999</v>
      </c>
      <c r="X247" s="348"/>
    </row>
    <row r="248" spans="1:24" x14ac:dyDescent="0.2">
      <c r="A248" s="1104"/>
      <c r="B248" s="328">
        <v>45599</v>
      </c>
      <c r="C248" s="432" t="str">
        <f t="shared" si="33"/>
        <v>(日)</v>
      </c>
      <c r="D248" s="531" t="s">
        <v>408</v>
      </c>
      <c r="E248" s="475"/>
      <c r="F248" s="11">
        <v>20.5</v>
      </c>
      <c r="G248" s="225">
        <v>20.399999999999999</v>
      </c>
      <c r="H248" s="12">
        <v>2</v>
      </c>
      <c r="I248" s="223">
        <v>1.9</v>
      </c>
      <c r="J248" s="11">
        <v>7.6</v>
      </c>
      <c r="K248" s="367">
        <v>7.7</v>
      </c>
      <c r="L248" s="748">
        <v>29.8</v>
      </c>
      <c r="M248" s="606"/>
      <c r="N248" s="489"/>
      <c r="O248" s="866"/>
      <c r="P248" s="478"/>
      <c r="Q248" s="533"/>
      <c r="R248" s="477"/>
      <c r="S248" s="751"/>
      <c r="T248" s="83" t="s">
        <v>24</v>
      </c>
      <c r="U248" s="4" t="s">
        <v>19</v>
      </c>
      <c r="V248" s="5" t="s">
        <v>20</v>
      </c>
      <c r="W248" s="350" t="s">
        <v>21</v>
      </c>
      <c r="X248" s="5" t="s">
        <v>22</v>
      </c>
    </row>
    <row r="249" spans="1:24" x14ac:dyDescent="0.2">
      <c r="A249" s="1104"/>
      <c r="B249" s="328">
        <v>45600</v>
      </c>
      <c r="C249" s="432" t="str">
        <f t="shared" si="33"/>
        <v>(月)</v>
      </c>
      <c r="D249" s="531" t="s">
        <v>408</v>
      </c>
      <c r="E249" s="475"/>
      <c r="F249" s="11">
        <v>20.2</v>
      </c>
      <c r="G249" s="225">
        <v>20.3</v>
      </c>
      <c r="H249" s="12">
        <v>4</v>
      </c>
      <c r="I249" s="223">
        <v>2.8</v>
      </c>
      <c r="J249" s="11">
        <v>7.6</v>
      </c>
      <c r="K249" s="367">
        <v>7.7</v>
      </c>
      <c r="L249" s="748">
        <v>28.3</v>
      </c>
      <c r="M249" s="606"/>
      <c r="N249" s="489"/>
      <c r="O249" s="866"/>
      <c r="P249" s="478"/>
      <c r="Q249" s="533"/>
      <c r="R249" s="477"/>
      <c r="S249" s="751"/>
      <c r="T249" s="83" t="s">
        <v>24</v>
      </c>
      <c r="U249" s="2" t="s">
        <v>182</v>
      </c>
      <c r="V249" s="396" t="s">
        <v>11</v>
      </c>
      <c r="W249" s="351">
        <v>19.5</v>
      </c>
      <c r="X249" s="222">
        <v>20.2</v>
      </c>
    </row>
    <row r="250" spans="1:24" x14ac:dyDescent="0.2">
      <c r="A250" s="1104"/>
      <c r="B250" s="328">
        <v>45601</v>
      </c>
      <c r="C250" s="432" t="str">
        <f t="shared" si="33"/>
        <v>(火)</v>
      </c>
      <c r="D250" s="531" t="s">
        <v>410</v>
      </c>
      <c r="E250" s="475"/>
      <c r="F250" s="11">
        <v>20</v>
      </c>
      <c r="G250" s="225">
        <v>20</v>
      </c>
      <c r="H250" s="12">
        <v>3</v>
      </c>
      <c r="I250" s="223">
        <v>3</v>
      </c>
      <c r="J250" s="11">
        <v>7.6</v>
      </c>
      <c r="K250" s="367">
        <v>7.7</v>
      </c>
      <c r="L250" s="748">
        <v>28.2</v>
      </c>
      <c r="M250" s="606">
        <v>63.3</v>
      </c>
      <c r="N250" s="489">
        <v>85.4</v>
      </c>
      <c r="O250" s="866">
        <v>24.1</v>
      </c>
      <c r="P250" s="478">
        <v>182</v>
      </c>
      <c r="Q250" s="533">
        <v>0.34</v>
      </c>
      <c r="R250" s="477">
        <v>35</v>
      </c>
      <c r="S250" s="751"/>
      <c r="T250" s="83" t="s">
        <v>24</v>
      </c>
      <c r="U250" s="3" t="s">
        <v>183</v>
      </c>
      <c r="V250" s="893" t="s">
        <v>184</v>
      </c>
      <c r="W250" s="11">
        <v>3.2</v>
      </c>
      <c r="X250" s="223">
        <v>1.9</v>
      </c>
    </row>
    <row r="251" spans="1:24" x14ac:dyDescent="0.2">
      <c r="A251" s="1104"/>
      <c r="B251" s="328">
        <v>45602</v>
      </c>
      <c r="C251" s="432" t="str">
        <f t="shared" si="33"/>
        <v>(水)</v>
      </c>
      <c r="D251" s="531" t="s">
        <v>400</v>
      </c>
      <c r="E251" s="475"/>
      <c r="F251" s="11">
        <v>19.8</v>
      </c>
      <c r="G251" s="225">
        <v>19.7</v>
      </c>
      <c r="H251" s="12">
        <v>2.2000000000000002</v>
      </c>
      <c r="I251" s="223">
        <v>2.4</v>
      </c>
      <c r="J251" s="11">
        <v>7.7</v>
      </c>
      <c r="K251" s="367">
        <v>7.6</v>
      </c>
      <c r="L251" s="748">
        <v>29.2</v>
      </c>
      <c r="M251" s="606">
        <v>63.4</v>
      </c>
      <c r="N251" s="489">
        <v>86.8</v>
      </c>
      <c r="O251" s="866">
        <v>22.9</v>
      </c>
      <c r="P251" s="478">
        <v>185</v>
      </c>
      <c r="Q251" s="533">
        <v>0.28999999999999998</v>
      </c>
      <c r="R251" s="477">
        <v>13</v>
      </c>
      <c r="S251" s="751"/>
      <c r="T251" s="83" t="s">
        <v>24</v>
      </c>
      <c r="U251" s="3" t="s">
        <v>12</v>
      </c>
      <c r="V251" s="893"/>
      <c r="W251" s="11">
        <v>7.7</v>
      </c>
      <c r="X251" s="223">
        <v>7.7</v>
      </c>
    </row>
    <row r="252" spans="1:24" x14ac:dyDescent="0.2">
      <c r="A252" s="1104"/>
      <c r="B252" s="328">
        <v>45603</v>
      </c>
      <c r="C252" s="432" t="str">
        <f t="shared" si="33"/>
        <v>(木)</v>
      </c>
      <c r="D252" s="531" t="s">
        <v>400</v>
      </c>
      <c r="E252" s="475">
        <v>19.899999999999999</v>
      </c>
      <c r="F252" s="11">
        <v>19.5</v>
      </c>
      <c r="G252" s="225">
        <v>20.2</v>
      </c>
      <c r="H252" s="12">
        <v>3.2</v>
      </c>
      <c r="I252" s="223">
        <v>1.9</v>
      </c>
      <c r="J252" s="11">
        <v>7.7</v>
      </c>
      <c r="K252" s="367">
        <v>7.7</v>
      </c>
      <c r="L252" s="748">
        <v>29.2</v>
      </c>
      <c r="M252" s="606">
        <v>65.2</v>
      </c>
      <c r="N252" s="489">
        <v>90</v>
      </c>
      <c r="O252" s="866">
        <v>25.3</v>
      </c>
      <c r="P252" s="478">
        <v>191</v>
      </c>
      <c r="Q252" s="533">
        <v>0.24</v>
      </c>
      <c r="R252" s="477"/>
      <c r="S252" s="751"/>
      <c r="T252" s="83" t="s">
        <v>24</v>
      </c>
      <c r="U252" s="3" t="s">
        <v>185</v>
      </c>
      <c r="V252" s="893" t="s">
        <v>13</v>
      </c>
      <c r="W252" s="11"/>
      <c r="X252" s="223">
        <v>29.2</v>
      </c>
    </row>
    <row r="253" spans="1:24" x14ac:dyDescent="0.2">
      <c r="A253" s="1104"/>
      <c r="B253" s="328">
        <v>45604</v>
      </c>
      <c r="C253" s="432" t="str">
        <f t="shared" si="33"/>
        <v>(金)</v>
      </c>
      <c r="D253" s="531" t="s">
        <v>408</v>
      </c>
      <c r="E253" s="475"/>
      <c r="F253" s="11">
        <v>19.2</v>
      </c>
      <c r="G253" s="225">
        <v>19.100000000000001</v>
      </c>
      <c r="H253" s="12">
        <v>2.4</v>
      </c>
      <c r="I253" s="223">
        <v>2</v>
      </c>
      <c r="J253" s="11">
        <v>7.7</v>
      </c>
      <c r="K253" s="367">
        <v>7.8</v>
      </c>
      <c r="L253" s="748">
        <v>29.6</v>
      </c>
      <c r="M253" s="606">
        <v>64.400000000000006</v>
      </c>
      <c r="N253" s="489">
        <v>91</v>
      </c>
      <c r="O253" s="866">
        <v>25.6</v>
      </c>
      <c r="P253" s="478">
        <v>209</v>
      </c>
      <c r="Q253" s="533">
        <v>0.21</v>
      </c>
      <c r="R253" s="477"/>
      <c r="S253" s="751"/>
      <c r="T253" s="83" t="s">
        <v>24</v>
      </c>
      <c r="U253" s="3" t="s">
        <v>186</v>
      </c>
      <c r="V253" s="893" t="s">
        <v>313</v>
      </c>
      <c r="W253" s="114"/>
      <c r="X253" s="224">
        <v>65.2</v>
      </c>
    </row>
    <row r="254" spans="1:24" x14ac:dyDescent="0.2">
      <c r="A254" s="1104"/>
      <c r="B254" s="328">
        <v>45605</v>
      </c>
      <c r="C254" s="432" t="str">
        <f t="shared" si="33"/>
        <v>(土)</v>
      </c>
      <c r="D254" s="531" t="s">
        <v>408</v>
      </c>
      <c r="E254" s="475"/>
      <c r="F254" s="11">
        <v>18.8</v>
      </c>
      <c r="G254" s="225">
        <v>18.8</v>
      </c>
      <c r="H254" s="12">
        <v>2</v>
      </c>
      <c r="I254" s="223">
        <v>2.2000000000000002</v>
      </c>
      <c r="J254" s="11">
        <v>7.7</v>
      </c>
      <c r="K254" s="367">
        <v>7.8</v>
      </c>
      <c r="L254" s="748">
        <v>29.8</v>
      </c>
      <c r="M254" s="606"/>
      <c r="N254" s="489"/>
      <c r="O254" s="866"/>
      <c r="P254" s="478"/>
      <c r="Q254" s="533"/>
      <c r="R254" s="477"/>
      <c r="S254" s="751"/>
      <c r="T254" s="83" t="s">
        <v>24</v>
      </c>
      <c r="U254" s="3" t="s">
        <v>187</v>
      </c>
      <c r="V254" s="893" t="s">
        <v>313</v>
      </c>
      <c r="W254" s="114"/>
      <c r="X254" s="224">
        <v>90</v>
      </c>
    </row>
    <row r="255" spans="1:24" x14ac:dyDescent="0.2">
      <c r="A255" s="1104"/>
      <c r="B255" s="328">
        <v>45606</v>
      </c>
      <c r="C255" s="432" t="str">
        <f t="shared" si="33"/>
        <v>(日)</v>
      </c>
      <c r="D255" s="531" t="s">
        <v>410</v>
      </c>
      <c r="E255" s="475"/>
      <c r="F255" s="11">
        <v>18.5</v>
      </c>
      <c r="G255" s="225">
        <v>18.7</v>
      </c>
      <c r="H255" s="12">
        <v>1.9</v>
      </c>
      <c r="I255" s="223">
        <v>1.9</v>
      </c>
      <c r="J255" s="11">
        <v>7.7</v>
      </c>
      <c r="K255" s="367">
        <v>7.8</v>
      </c>
      <c r="L255" s="748">
        <v>29.9</v>
      </c>
      <c r="M255" s="606"/>
      <c r="N255" s="489"/>
      <c r="O255" s="866"/>
      <c r="P255" s="478"/>
      <c r="Q255" s="533"/>
      <c r="R255" s="477"/>
      <c r="S255" s="751"/>
      <c r="T255" s="83" t="s">
        <v>24</v>
      </c>
      <c r="U255" s="3" t="s">
        <v>188</v>
      </c>
      <c r="V255" s="893" t="s">
        <v>313</v>
      </c>
      <c r="W255" s="114"/>
      <c r="X255" s="224">
        <v>53</v>
      </c>
    </row>
    <row r="256" spans="1:24" x14ac:dyDescent="0.2">
      <c r="A256" s="1104"/>
      <c r="B256" s="328">
        <v>45607</v>
      </c>
      <c r="C256" s="432" t="str">
        <f t="shared" si="33"/>
        <v>(月)</v>
      </c>
      <c r="D256" s="531" t="s">
        <v>410</v>
      </c>
      <c r="E256" s="475"/>
      <c r="F256" s="11">
        <v>17.5</v>
      </c>
      <c r="G256" s="225">
        <v>18.5</v>
      </c>
      <c r="H256" s="12">
        <v>1.7</v>
      </c>
      <c r="I256" s="223">
        <v>1.9</v>
      </c>
      <c r="J256" s="11">
        <v>7.7</v>
      </c>
      <c r="K256" s="367">
        <v>7.8</v>
      </c>
      <c r="L256" s="748">
        <v>30.7</v>
      </c>
      <c r="M256" s="606">
        <v>68.099999999999994</v>
      </c>
      <c r="N256" s="489">
        <v>93</v>
      </c>
      <c r="O256" s="866">
        <v>24.3</v>
      </c>
      <c r="P256" s="478">
        <v>227</v>
      </c>
      <c r="Q256" s="533">
        <v>0.2</v>
      </c>
      <c r="R256" s="477">
        <v>16</v>
      </c>
      <c r="S256" s="751"/>
      <c r="T256" s="83" t="s">
        <v>24</v>
      </c>
      <c r="U256" s="3" t="s">
        <v>189</v>
      </c>
      <c r="V256" s="893" t="s">
        <v>313</v>
      </c>
      <c r="W256" s="114"/>
      <c r="X256" s="224">
        <v>37</v>
      </c>
    </row>
    <row r="257" spans="1:24" x14ac:dyDescent="0.2">
      <c r="A257" s="1104"/>
      <c r="B257" s="328">
        <v>45608</v>
      </c>
      <c r="C257" s="432" t="str">
        <f t="shared" si="33"/>
        <v>(火)</v>
      </c>
      <c r="D257" s="531" t="s">
        <v>408</v>
      </c>
      <c r="E257" s="475"/>
      <c r="F257" s="11">
        <v>18.2</v>
      </c>
      <c r="G257" s="225">
        <v>18.899999999999999</v>
      </c>
      <c r="H257" s="12">
        <v>1.7</v>
      </c>
      <c r="I257" s="223">
        <v>1.8</v>
      </c>
      <c r="J257" s="11">
        <v>7.7</v>
      </c>
      <c r="K257" s="367">
        <v>7.7</v>
      </c>
      <c r="L257" s="748">
        <v>30.1</v>
      </c>
      <c r="M257" s="606">
        <v>66.7</v>
      </c>
      <c r="N257" s="489">
        <v>93.6</v>
      </c>
      <c r="O257" s="866">
        <v>24.5</v>
      </c>
      <c r="P257" s="478">
        <v>210</v>
      </c>
      <c r="Q257" s="533">
        <v>0.23</v>
      </c>
      <c r="R257" s="477">
        <v>16</v>
      </c>
      <c r="S257" s="751"/>
      <c r="T257" s="83" t="s">
        <v>24</v>
      </c>
      <c r="U257" s="3" t="s">
        <v>190</v>
      </c>
      <c r="V257" s="893" t="s">
        <v>313</v>
      </c>
      <c r="W257" s="12"/>
      <c r="X257" s="225">
        <v>25.3</v>
      </c>
    </row>
    <row r="258" spans="1:24" x14ac:dyDescent="0.2">
      <c r="A258" s="1104"/>
      <c r="B258" s="328">
        <v>45609</v>
      </c>
      <c r="C258" s="432" t="str">
        <f t="shared" si="33"/>
        <v>(水)</v>
      </c>
      <c r="D258" s="531" t="s">
        <v>408</v>
      </c>
      <c r="E258" s="475"/>
      <c r="F258" s="11">
        <v>18.2</v>
      </c>
      <c r="G258" s="225">
        <v>18.8</v>
      </c>
      <c r="H258" s="12">
        <v>1.8</v>
      </c>
      <c r="I258" s="223">
        <v>1.8</v>
      </c>
      <c r="J258" s="11">
        <v>7.7</v>
      </c>
      <c r="K258" s="367">
        <v>7.8</v>
      </c>
      <c r="L258" s="748">
        <v>30.4</v>
      </c>
      <c r="M258" s="606">
        <v>66.900000000000006</v>
      </c>
      <c r="N258" s="489">
        <v>93.2</v>
      </c>
      <c r="O258" s="866">
        <v>26.7</v>
      </c>
      <c r="P258" s="478">
        <v>179</v>
      </c>
      <c r="Q258" s="533">
        <v>0.15</v>
      </c>
      <c r="R258" s="477">
        <v>12</v>
      </c>
      <c r="S258" s="751"/>
      <c r="T258" s="83" t="s">
        <v>24</v>
      </c>
      <c r="U258" s="3" t="s">
        <v>191</v>
      </c>
      <c r="V258" s="893" t="s">
        <v>313</v>
      </c>
      <c r="W258" s="15"/>
      <c r="X258" s="226">
        <v>191</v>
      </c>
    </row>
    <row r="259" spans="1:24" x14ac:dyDescent="0.2">
      <c r="A259" s="1104"/>
      <c r="B259" s="328">
        <v>45610</v>
      </c>
      <c r="C259" s="432" t="str">
        <f t="shared" si="33"/>
        <v>(木)</v>
      </c>
      <c r="D259" s="531" t="s">
        <v>408</v>
      </c>
      <c r="E259" s="475"/>
      <c r="F259" s="11">
        <v>18.2</v>
      </c>
      <c r="G259" s="225">
        <v>18.899999999999999</v>
      </c>
      <c r="H259" s="12">
        <v>2.4</v>
      </c>
      <c r="I259" s="223">
        <v>1.9</v>
      </c>
      <c r="J259" s="11">
        <v>7.8</v>
      </c>
      <c r="K259" s="367">
        <v>7.9</v>
      </c>
      <c r="L259" s="748">
        <v>30.6</v>
      </c>
      <c r="M259" s="606">
        <v>67.099999999999994</v>
      </c>
      <c r="N259" s="489">
        <v>92.6</v>
      </c>
      <c r="O259" s="866">
        <v>27.1</v>
      </c>
      <c r="P259" s="478">
        <v>190</v>
      </c>
      <c r="Q259" s="533">
        <v>0.23</v>
      </c>
      <c r="R259" s="477">
        <v>14</v>
      </c>
      <c r="S259" s="751"/>
      <c r="T259" s="83" t="s">
        <v>24</v>
      </c>
      <c r="U259" s="3" t="s">
        <v>192</v>
      </c>
      <c r="V259" s="893" t="s">
        <v>313</v>
      </c>
      <c r="W259" s="13"/>
      <c r="X259" s="227">
        <v>0.24</v>
      </c>
    </row>
    <row r="260" spans="1:24" x14ac:dyDescent="0.2">
      <c r="A260" s="1104"/>
      <c r="B260" s="328">
        <v>45611</v>
      </c>
      <c r="C260" s="432" t="str">
        <f t="shared" si="33"/>
        <v>(金)</v>
      </c>
      <c r="D260" s="531" t="s">
        <v>407</v>
      </c>
      <c r="E260" s="475"/>
      <c r="F260" s="11">
        <v>18</v>
      </c>
      <c r="G260" s="225">
        <v>18.5</v>
      </c>
      <c r="H260" s="12">
        <v>1.5</v>
      </c>
      <c r="I260" s="223">
        <v>2</v>
      </c>
      <c r="J260" s="11">
        <v>7.8</v>
      </c>
      <c r="K260" s="367">
        <v>7.8</v>
      </c>
      <c r="L260" s="748">
        <v>30.5</v>
      </c>
      <c r="M260" s="606">
        <v>67.400000000000006</v>
      </c>
      <c r="N260" s="489">
        <v>93.2</v>
      </c>
      <c r="O260" s="866">
        <v>24.1</v>
      </c>
      <c r="P260" s="478">
        <v>224</v>
      </c>
      <c r="Q260" s="533">
        <v>0.24</v>
      </c>
      <c r="R260" s="477"/>
      <c r="S260" s="751"/>
      <c r="T260" s="83" t="s">
        <v>24</v>
      </c>
      <c r="U260" s="3" t="s">
        <v>14</v>
      </c>
      <c r="V260" s="893" t="s">
        <v>313</v>
      </c>
      <c r="W260" s="11"/>
      <c r="X260" s="228">
        <v>2.5</v>
      </c>
    </row>
    <row r="261" spans="1:24" x14ac:dyDescent="0.2">
      <c r="A261" s="1104"/>
      <c r="B261" s="328">
        <v>45612</v>
      </c>
      <c r="C261" s="432" t="str">
        <f t="shared" si="33"/>
        <v>(土)</v>
      </c>
      <c r="D261" s="531" t="s">
        <v>408</v>
      </c>
      <c r="E261" s="475"/>
      <c r="F261" s="11">
        <v>18.399999999999999</v>
      </c>
      <c r="G261" s="225">
        <v>18.600000000000001</v>
      </c>
      <c r="H261" s="12">
        <v>1.5</v>
      </c>
      <c r="I261" s="223">
        <v>1.4</v>
      </c>
      <c r="J261" s="11">
        <v>7.7</v>
      </c>
      <c r="K261" s="367">
        <v>7.9</v>
      </c>
      <c r="L261" s="748">
        <v>31.2</v>
      </c>
      <c r="M261" s="606"/>
      <c r="N261" s="489"/>
      <c r="O261" s="866"/>
      <c r="P261" s="478"/>
      <c r="Q261" s="533"/>
      <c r="R261" s="477"/>
      <c r="S261" s="751"/>
      <c r="T261" s="83" t="s">
        <v>24</v>
      </c>
      <c r="U261" s="3" t="s">
        <v>15</v>
      </c>
      <c r="V261" s="893" t="s">
        <v>313</v>
      </c>
      <c r="W261" s="11"/>
      <c r="X261" s="228">
        <v>0.8</v>
      </c>
    </row>
    <row r="262" spans="1:24" x14ac:dyDescent="0.2">
      <c r="A262" s="1104"/>
      <c r="B262" s="328">
        <v>45613</v>
      </c>
      <c r="C262" s="432" t="str">
        <f t="shared" si="33"/>
        <v>(日)</v>
      </c>
      <c r="D262" s="531" t="s">
        <v>410</v>
      </c>
      <c r="E262" s="475"/>
      <c r="F262" s="11">
        <v>18.3</v>
      </c>
      <c r="G262" s="225">
        <v>18.8</v>
      </c>
      <c r="H262" s="12">
        <v>2.2999999999999998</v>
      </c>
      <c r="I262" s="223">
        <v>1.5</v>
      </c>
      <c r="J262" s="11">
        <v>7.7</v>
      </c>
      <c r="K262" s="367">
        <v>7.8</v>
      </c>
      <c r="L262" s="748">
        <v>31.1</v>
      </c>
      <c r="M262" s="606"/>
      <c r="N262" s="489"/>
      <c r="O262" s="866"/>
      <c r="P262" s="478"/>
      <c r="Q262" s="533"/>
      <c r="R262" s="477"/>
      <c r="S262" s="751"/>
      <c r="T262" s="83" t="s">
        <v>24</v>
      </c>
      <c r="U262" s="3" t="s">
        <v>193</v>
      </c>
      <c r="V262" s="893" t="s">
        <v>313</v>
      </c>
      <c r="W262" s="11"/>
      <c r="X262" s="228">
        <v>8.6999999999999993</v>
      </c>
    </row>
    <row r="263" spans="1:24" x14ac:dyDescent="0.2">
      <c r="A263" s="1104"/>
      <c r="B263" s="328">
        <v>45614</v>
      </c>
      <c r="C263" s="432" t="str">
        <f t="shared" si="33"/>
        <v>(月)</v>
      </c>
      <c r="D263" s="531" t="s">
        <v>410</v>
      </c>
      <c r="E263" s="475"/>
      <c r="F263" s="11">
        <v>17.8</v>
      </c>
      <c r="G263" s="225">
        <v>17.600000000000001</v>
      </c>
      <c r="H263" s="12">
        <v>1.7</v>
      </c>
      <c r="I263" s="223">
        <v>1.6</v>
      </c>
      <c r="J263" s="11">
        <v>7.7</v>
      </c>
      <c r="K263" s="367">
        <v>7.8</v>
      </c>
      <c r="L263" s="748">
        <v>31.1</v>
      </c>
      <c r="M263" s="606">
        <v>68.8</v>
      </c>
      <c r="N263" s="489">
        <v>95</v>
      </c>
      <c r="O263" s="866">
        <v>26</v>
      </c>
      <c r="P263" s="478">
        <v>191</v>
      </c>
      <c r="Q263" s="533">
        <v>0.17</v>
      </c>
      <c r="R263" s="477"/>
      <c r="S263" s="751"/>
      <c r="T263" s="83" t="s">
        <v>24</v>
      </c>
      <c r="U263" s="3" t="s">
        <v>194</v>
      </c>
      <c r="V263" s="893" t="s">
        <v>313</v>
      </c>
      <c r="W263" s="13"/>
      <c r="X263" s="229">
        <v>2.1999999999999999E-2</v>
      </c>
    </row>
    <row r="264" spans="1:24" x14ac:dyDescent="0.2">
      <c r="A264" s="1104"/>
      <c r="B264" s="328">
        <v>45615</v>
      </c>
      <c r="C264" s="432" t="str">
        <f t="shared" si="33"/>
        <v>(火)</v>
      </c>
      <c r="D264" s="531" t="s">
        <v>408</v>
      </c>
      <c r="E264" s="475"/>
      <c r="F264" s="11">
        <v>17.7</v>
      </c>
      <c r="G264" s="225">
        <v>16.5</v>
      </c>
      <c r="H264" s="12">
        <v>1.2</v>
      </c>
      <c r="I264" s="223">
        <v>1.3</v>
      </c>
      <c r="J264" s="11">
        <v>7.8</v>
      </c>
      <c r="K264" s="367">
        <v>7.8</v>
      </c>
      <c r="L264" s="748">
        <v>30.6</v>
      </c>
      <c r="M264" s="606">
        <v>67.099999999999994</v>
      </c>
      <c r="N264" s="489">
        <v>93.4</v>
      </c>
      <c r="O264" s="866">
        <v>26.3</v>
      </c>
      <c r="P264" s="478">
        <v>175</v>
      </c>
      <c r="Q264" s="533">
        <v>0.26</v>
      </c>
      <c r="R264" s="477">
        <v>10</v>
      </c>
      <c r="S264" s="751">
        <v>7</v>
      </c>
      <c r="T264" s="83" t="s">
        <v>24</v>
      </c>
      <c r="U264" s="3" t="s">
        <v>280</v>
      </c>
      <c r="V264" s="893" t="s">
        <v>313</v>
      </c>
      <c r="W264" s="13"/>
      <c r="X264" s="229">
        <v>2.2599999999999998</v>
      </c>
    </row>
    <row r="265" spans="1:24" x14ac:dyDescent="0.2">
      <c r="A265" s="1104"/>
      <c r="B265" s="328">
        <v>45616</v>
      </c>
      <c r="C265" s="432" t="str">
        <f t="shared" si="33"/>
        <v>(水)</v>
      </c>
      <c r="D265" s="531" t="s">
        <v>407</v>
      </c>
      <c r="E265" s="475"/>
      <c r="F265" s="11">
        <v>16.899999999999999</v>
      </c>
      <c r="G265" s="225">
        <v>16.3</v>
      </c>
      <c r="H265" s="12">
        <v>1.1000000000000001</v>
      </c>
      <c r="I265" s="223">
        <v>1.3</v>
      </c>
      <c r="J265" s="11">
        <v>7.8</v>
      </c>
      <c r="K265" s="367">
        <v>7.7</v>
      </c>
      <c r="L265" s="748">
        <v>30.8</v>
      </c>
      <c r="M265" s="606">
        <v>66.7</v>
      </c>
      <c r="N265" s="489">
        <v>93.8</v>
      </c>
      <c r="O265" s="866">
        <v>24.1</v>
      </c>
      <c r="P265" s="478">
        <v>184</v>
      </c>
      <c r="Q265" s="533">
        <v>0.28000000000000003</v>
      </c>
      <c r="R265" s="477"/>
      <c r="S265" s="751"/>
      <c r="T265" s="83" t="s">
        <v>24</v>
      </c>
      <c r="U265" s="3" t="s">
        <v>195</v>
      </c>
      <c r="V265" s="893" t="s">
        <v>313</v>
      </c>
      <c r="W265" s="13"/>
      <c r="X265" s="229">
        <v>2.96</v>
      </c>
    </row>
    <row r="266" spans="1:24" x14ac:dyDescent="0.2">
      <c r="A266" s="1104"/>
      <c r="B266" s="328">
        <v>45617</v>
      </c>
      <c r="C266" s="432" t="str">
        <f t="shared" si="33"/>
        <v>(木)</v>
      </c>
      <c r="D266" s="531" t="s">
        <v>410</v>
      </c>
      <c r="E266" s="475"/>
      <c r="F266" s="11">
        <v>16.7</v>
      </c>
      <c r="G266" s="225">
        <v>16.600000000000001</v>
      </c>
      <c r="H266" s="12">
        <v>1.7</v>
      </c>
      <c r="I266" s="223">
        <v>1.4</v>
      </c>
      <c r="J266" s="11">
        <v>7.8</v>
      </c>
      <c r="K266" s="367">
        <v>7.7</v>
      </c>
      <c r="L266" s="748">
        <v>31.2</v>
      </c>
      <c r="M266" s="606">
        <v>67.099999999999994</v>
      </c>
      <c r="N266" s="489">
        <v>95</v>
      </c>
      <c r="O266" s="866">
        <v>26.1</v>
      </c>
      <c r="P266" s="478">
        <v>184</v>
      </c>
      <c r="Q266" s="533">
        <v>0.2</v>
      </c>
      <c r="R266" s="477"/>
      <c r="S266" s="751"/>
      <c r="T266" s="83" t="s">
        <v>24</v>
      </c>
      <c r="U266" s="3" t="s">
        <v>196</v>
      </c>
      <c r="V266" s="893" t="s">
        <v>313</v>
      </c>
      <c r="W266" s="13"/>
      <c r="X266" s="229">
        <v>0.17799999999999999</v>
      </c>
    </row>
    <row r="267" spans="1:24" x14ac:dyDescent="0.2">
      <c r="A267" s="1104"/>
      <c r="B267" s="328">
        <v>45618</v>
      </c>
      <c r="C267" s="432" t="str">
        <f t="shared" si="33"/>
        <v>(金)</v>
      </c>
      <c r="D267" s="531" t="s">
        <v>408</v>
      </c>
      <c r="E267" s="475"/>
      <c r="F267" s="11">
        <v>16.899999999999999</v>
      </c>
      <c r="G267" s="225">
        <v>16.899999999999999</v>
      </c>
      <c r="H267" s="12">
        <v>1.7</v>
      </c>
      <c r="I267" s="223">
        <v>1.3</v>
      </c>
      <c r="J267" s="11">
        <v>7.7</v>
      </c>
      <c r="K267" s="367">
        <v>7.7</v>
      </c>
      <c r="L267" s="748">
        <v>31.8</v>
      </c>
      <c r="M267" s="606">
        <v>68.099999999999994</v>
      </c>
      <c r="N267" s="489">
        <v>95.8</v>
      </c>
      <c r="O267" s="866">
        <v>27.4</v>
      </c>
      <c r="P267" s="478">
        <v>191</v>
      </c>
      <c r="Q267" s="533">
        <v>0.15</v>
      </c>
      <c r="R267" s="477"/>
      <c r="S267" s="751"/>
      <c r="T267" s="83" t="s">
        <v>24</v>
      </c>
      <c r="U267" s="3" t="s">
        <v>197</v>
      </c>
      <c r="V267" s="893" t="s">
        <v>313</v>
      </c>
      <c r="W267" s="11"/>
      <c r="X267" s="228">
        <v>20.8</v>
      </c>
    </row>
    <row r="268" spans="1:24" x14ac:dyDescent="0.2">
      <c r="A268" s="1104"/>
      <c r="B268" s="328">
        <v>45619</v>
      </c>
      <c r="C268" s="432" t="str">
        <f t="shared" si="33"/>
        <v>(土)</v>
      </c>
      <c r="D268" s="531" t="s">
        <v>408</v>
      </c>
      <c r="E268" s="475"/>
      <c r="F268" s="11">
        <v>16.5</v>
      </c>
      <c r="G268" s="225">
        <v>16.2</v>
      </c>
      <c r="H268" s="12">
        <v>1.5</v>
      </c>
      <c r="I268" s="223">
        <v>1.5</v>
      </c>
      <c r="J268" s="11">
        <v>7.7</v>
      </c>
      <c r="K268" s="367">
        <v>7.7</v>
      </c>
      <c r="L268" s="748">
        <v>32.1</v>
      </c>
      <c r="M268" s="606"/>
      <c r="N268" s="489"/>
      <c r="O268" s="866"/>
      <c r="P268" s="478"/>
      <c r="Q268" s="533"/>
      <c r="R268" s="477"/>
      <c r="S268" s="751"/>
      <c r="T268" s="83" t="s">
        <v>24</v>
      </c>
      <c r="U268" s="3" t="s">
        <v>17</v>
      </c>
      <c r="V268" s="893" t="s">
        <v>313</v>
      </c>
      <c r="W268" s="11"/>
      <c r="X268" s="228">
        <v>20.5</v>
      </c>
    </row>
    <row r="269" spans="1:24" x14ac:dyDescent="0.2">
      <c r="A269" s="1104"/>
      <c r="B269" s="328">
        <v>45620</v>
      </c>
      <c r="C269" s="432" t="str">
        <f t="shared" si="33"/>
        <v>(日)</v>
      </c>
      <c r="D269" s="531" t="s">
        <v>410</v>
      </c>
      <c r="E269" s="475"/>
      <c r="F269" s="11">
        <v>16.2</v>
      </c>
      <c r="G269" s="225">
        <v>16.100000000000001</v>
      </c>
      <c r="H269" s="12">
        <v>1.5</v>
      </c>
      <c r="I269" s="223">
        <v>1.5</v>
      </c>
      <c r="J269" s="11">
        <v>7.8</v>
      </c>
      <c r="K269" s="367">
        <v>7.8</v>
      </c>
      <c r="L269" s="748">
        <v>32</v>
      </c>
      <c r="M269" s="606"/>
      <c r="N269" s="489"/>
      <c r="O269" s="866"/>
      <c r="P269" s="478"/>
      <c r="Q269" s="533"/>
      <c r="R269" s="477"/>
      <c r="S269" s="751"/>
      <c r="T269" s="83" t="s">
        <v>24</v>
      </c>
      <c r="U269" s="3" t="s">
        <v>198</v>
      </c>
      <c r="V269" s="893" t="s">
        <v>184</v>
      </c>
      <c r="W269" s="11"/>
      <c r="X269" s="288">
        <v>7</v>
      </c>
    </row>
    <row r="270" spans="1:24" x14ac:dyDescent="0.2">
      <c r="A270" s="1104"/>
      <c r="B270" s="328">
        <v>45621</v>
      </c>
      <c r="C270" s="432" t="str">
        <f t="shared" si="33"/>
        <v>(月)</v>
      </c>
      <c r="D270" s="531" t="s">
        <v>408</v>
      </c>
      <c r="E270" s="475"/>
      <c r="F270" s="11">
        <v>16</v>
      </c>
      <c r="G270" s="225">
        <v>15.7</v>
      </c>
      <c r="H270" s="12">
        <v>1.3</v>
      </c>
      <c r="I270" s="223">
        <v>1.4</v>
      </c>
      <c r="J270" s="11">
        <v>7.7</v>
      </c>
      <c r="K270" s="367">
        <v>7.8</v>
      </c>
      <c r="L270" s="748">
        <v>31.8</v>
      </c>
      <c r="M270" s="606">
        <v>69.400000000000006</v>
      </c>
      <c r="N270" s="489">
        <v>98</v>
      </c>
      <c r="O270" s="866">
        <v>28.7</v>
      </c>
      <c r="P270" s="478">
        <v>160</v>
      </c>
      <c r="Q270" s="533">
        <v>0.14000000000000001</v>
      </c>
      <c r="R270" s="477"/>
      <c r="S270" s="751"/>
      <c r="T270" s="83" t="s">
        <v>24</v>
      </c>
      <c r="U270" s="3" t="s">
        <v>199</v>
      </c>
      <c r="V270" s="893" t="s">
        <v>313</v>
      </c>
      <c r="W270" s="114"/>
      <c r="X270" s="288">
        <v>3</v>
      </c>
    </row>
    <row r="271" spans="1:24" x14ac:dyDescent="0.2">
      <c r="A271" s="1104"/>
      <c r="B271" s="328">
        <v>45622</v>
      </c>
      <c r="C271" s="432" t="str">
        <f t="shared" si="33"/>
        <v>(火)</v>
      </c>
      <c r="D271" s="531" t="s">
        <v>408</v>
      </c>
      <c r="E271" s="475"/>
      <c r="F271" s="11">
        <v>16.2</v>
      </c>
      <c r="G271" s="225">
        <v>15.8</v>
      </c>
      <c r="H271" s="12">
        <v>1.8</v>
      </c>
      <c r="I271" s="223">
        <v>1.5</v>
      </c>
      <c r="J271" s="11">
        <v>7.7</v>
      </c>
      <c r="K271" s="367">
        <v>7.8</v>
      </c>
      <c r="L271" s="748">
        <v>32.200000000000003</v>
      </c>
      <c r="M271" s="606">
        <v>70.3</v>
      </c>
      <c r="N271" s="489">
        <v>97</v>
      </c>
      <c r="O271" s="866">
        <v>27.6</v>
      </c>
      <c r="P271" s="478">
        <v>160</v>
      </c>
      <c r="Q271" s="533">
        <v>0.16</v>
      </c>
      <c r="R271" s="477"/>
      <c r="S271" s="751"/>
      <c r="T271" s="83" t="s">
        <v>24</v>
      </c>
      <c r="U271" s="3"/>
      <c r="V271" s="893"/>
      <c r="W271" s="290"/>
      <c r="X271" s="289"/>
    </row>
    <row r="272" spans="1:24" x14ac:dyDescent="0.2">
      <c r="A272" s="1104"/>
      <c r="B272" s="328">
        <v>45623</v>
      </c>
      <c r="C272" s="432" t="str">
        <f t="shared" si="33"/>
        <v>(水)</v>
      </c>
      <c r="D272" s="531" t="s">
        <v>408</v>
      </c>
      <c r="E272" s="475"/>
      <c r="F272" s="11">
        <v>16.899999999999999</v>
      </c>
      <c r="G272" s="225">
        <v>16.2</v>
      </c>
      <c r="H272" s="12">
        <v>1.8</v>
      </c>
      <c r="I272" s="223">
        <v>1.6</v>
      </c>
      <c r="J272" s="11">
        <v>7.9</v>
      </c>
      <c r="K272" s="367">
        <v>7.8</v>
      </c>
      <c r="L272" s="748">
        <v>32.4</v>
      </c>
      <c r="M272" s="606">
        <v>70</v>
      </c>
      <c r="N272" s="489">
        <v>99.2</v>
      </c>
      <c r="O272" s="866">
        <v>29</v>
      </c>
      <c r="P272" s="478">
        <v>162</v>
      </c>
      <c r="Q272" s="533">
        <v>0.15</v>
      </c>
      <c r="R272" s="477"/>
      <c r="S272" s="751"/>
      <c r="T272" s="83" t="s">
        <v>24</v>
      </c>
      <c r="U272" s="3"/>
      <c r="V272" s="289"/>
      <c r="W272" s="290"/>
      <c r="X272" s="289"/>
    </row>
    <row r="273" spans="1:24" x14ac:dyDescent="0.2">
      <c r="A273" s="1104"/>
      <c r="B273" s="328">
        <v>45624</v>
      </c>
      <c r="C273" s="432" t="str">
        <f t="shared" si="33"/>
        <v>(木)</v>
      </c>
      <c r="D273" s="531" t="s">
        <v>408</v>
      </c>
      <c r="E273" s="475"/>
      <c r="F273" s="11">
        <v>16</v>
      </c>
      <c r="G273" s="225">
        <v>19.100000000000001</v>
      </c>
      <c r="H273" s="12">
        <v>2.2000000000000002</v>
      </c>
      <c r="I273" s="223">
        <v>1.2</v>
      </c>
      <c r="J273" s="11">
        <v>8</v>
      </c>
      <c r="K273" s="367">
        <v>7.6</v>
      </c>
      <c r="L273" s="748">
        <v>32.4</v>
      </c>
      <c r="M273" s="606">
        <v>69.2</v>
      </c>
      <c r="N273" s="489">
        <v>98</v>
      </c>
      <c r="O273" s="866">
        <v>26.2</v>
      </c>
      <c r="P273" s="478">
        <v>187</v>
      </c>
      <c r="Q273" s="533">
        <v>0.13</v>
      </c>
      <c r="R273" s="477">
        <v>193</v>
      </c>
      <c r="S273" s="751"/>
      <c r="T273" s="83" t="s">
        <v>24</v>
      </c>
      <c r="U273" s="371"/>
      <c r="V273" s="372"/>
      <c r="W273" s="373"/>
      <c r="X273" s="372"/>
    </row>
    <row r="274" spans="1:24" x14ac:dyDescent="0.2">
      <c r="A274" s="1104"/>
      <c r="B274" s="328">
        <v>45625</v>
      </c>
      <c r="C274" s="432" t="str">
        <f t="shared" si="33"/>
        <v>(金)</v>
      </c>
      <c r="D274" s="531" t="s">
        <v>408</v>
      </c>
      <c r="E274" s="475"/>
      <c r="F274" s="11">
        <v>15.6</v>
      </c>
      <c r="G274" s="225">
        <v>17.100000000000001</v>
      </c>
      <c r="H274" s="12">
        <v>1.7</v>
      </c>
      <c r="I274" s="223">
        <v>1.1000000000000001</v>
      </c>
      <c r="J274" s="11">
        <v>8</v>
      </c>
      <c r="K274" s="367">
        <v>7.7</v>
      </c>
      <c r="L274" s="748">
        <v>32.200000000000003</v>
      </c>
      <c r="M274" s="606">
        <v>68.5</v>
      </c>
      <c r="N274" s="489">
        <v>95.2</v>
      </c>
      <c r="O274" s="866">
        <v>26.1</v>
      </c>
      <c r="P274" s="478">
        <v>174</v>
      </c>
      <c r="Q274" s="533">
        <v>0.15</v>
      </c>
      <c r="R274" s="477"/>
      <c r="S274" s="751"/>
      <c r="T274" s="83" t="s">
        <v>24</v>
      </c>
      <c r="U274" s="104" t="s">
        <v>23</v>
      </c>
      <c r="V274" s="392" t="s">
        <v>24</v>
      </c>
      <c r="W274" s="392" t="s">
        <v>24</v>
      </c>
      <c r="X274" s="105" t="s">
        <v>24</v>
      </c>
    </row>
    <row r="275" spans="1:24" x14ac:dyDescent="0.2">
      <c r="A275" s="1104"/>
      <c r="B275" s="328">
        <v>45626</v>
      </c>
      <c r="C275" s="432" t="str">
        <f t="shared" si="33"/>
        <v>(土)</v>
      </c>
      <c r="D275" s="534" t="s">
        <v>408</v>
      </c>
      <c r="E275" s="535"/>
      <c r="F275" s="366">
        <v>15.3</v>
      </c>
      <c r="G275" s="536">
        <v>15.6</v>
      </c>
      <c r="H275" s="537">
        <v>2</v>
      </c>
      <c r="I275" s="300">
        <v>1.3</v>
      </c>
      <c r="J275" s="366">
        <v>8</v>
      </c>
      <c r="K275" s="369">
        <v>7.8</v>
      </c>
      <c r="L275" s="788">
        <v>31.4</v>
      </c>
      <c r="M275" s="659"/>
      <c r="N275" s="735"/>
      <c r="O275" s="871"/>
      <c r="P275" s="540"/>
      <c r="Q275" s="541"/>
      <c r="R275" s="542"/>
      <c r="S275" s="791"/>
      <c r="T275" s="83" t="s">
        <v>24</v>
      </c>
      <c r="U275" s="1114" t="s">
        <v>469</v>
      </c>
      <c r="V275" s="1115"/>
      <c r="W275" s="1115"/>
      <c r="X275" s="1116"/>
    </row>
    <row r="276" spans="1:24" s="1" customFormat="1" ht="13.5" customHeight="1" x14ac:dyDescent="0.2">
      <c r="A276" s="1104"/>
      <c r="B276" s="1043" t="s">
        <v>239</v>
      </c>
      <c r="C276" s="1043"/>
      <c r="D276" s="479"/>
      <c r="E276" s="480">
        <f t="shared" ref="E276:R276" si="34">IF(COUNT(E246:E275)=0,"",MAX(E246:E275))</f>
        <v>19.899999999999999</v>
      </c>
      <c r="F276" s="10">
        <f t="shared" si="34"/>
        <v>21.3</v>
      </c>
      <c r="G276" s="222">
        <f t="shared" si="34"/>
        <v>20.8</v>
      </c>
      <c r="H276" s="466">
        <f t="shared" si="34"/>
        <v>4</v>
      </c>
      <c r="I276" s="467">
        <f t="shared" si="34"/>
        <v>3</v>
      </c>
      <c r="J276" s="10">
        <f t="shared" si="34"/>
        <v>8</v>
      </c>
      <c r="K276" s="615">
        <f t="shared" si="34"/>
        <v>7.9</v>
      </c>
      <c r="L276" s="744">
        <f t="shared" si="34"/>
        <v>32.4</v>
      </c>
      <c r="M276" s="481">
        <f t="shared" si="34"/>
        <v>70.3</v>
      </c>
      <c r="N276" s="482">
        <f t="shared" si="34"/>
        <v>99.2</v>
      </c>
      <c r="O276" s="868">
        <f t="shared" si="34"/>
        <v>29</v>
      </c>
      <c r="P276" s="484">
        <f t="shared" si="34"/>
        <v>227</v>
      </c>
      <c r="Q276" s="485">
        <f t="shared" si="34"/>
        <v>0.34</v>
      </c>
      <c r="R276" s="808">
        <f t="shared" si="34"/>
        <v>193</v>
      </c>
      <c r="S276" s="778">
        <f t="shared" ref="S276" si="35">IF(COUNT(S246:S275)=0,"",MAX(S246:S275))</f>
        <v>7</v>
      </c>
      <c r="T276" s="80"/>
      <c r="U276" s="1117"/>
      <c r="V276" s="1115"/>
      <c r="W276" s="1115"/>
      <c r="X276" s="1116"/>
    </row>
    <row r="277" spans="1:24" s="1" customFormat="1" ht="13.5" customHeight="1" x14ac:dyDescent="0.2">
      <c r="A277" s="1104"/>
      <c r="B277" s="1044" t="s">
        <v>240</v>
      </c>
      <c r="C277" s="1044"/>
      <c r="D277" s="233"/>
      <c r="E277" s="487">
        <f t="shared" ref="E277:Q277" si="36">IF(COUNT(E246:E275)=0,"",MIN(E246:E275))</f>
        <v>19.899999999999999</v>
      </c>
      <c r="F277" s="11">
        <f t="shared" si="36"/>
        <v>15.3</v>
      </c>
      <c r="G277" s="223">
        <f t="shared" si="36"/>
        <v>15.6</v>
      </c>
      <c r="H277" s="12">
        <f t="shared" si="36"/>
        <v>1.1000000000000001</v>
      </c>
      <c r="I277" s="244">
        <f t="shared" si="36"/>
        <v>1.1000000000000001</v>
      </c>
      <c r="J277" s="11">
        <f t="shared" si="36"/>
        <v>7.6</v>
      </c>
      <c r="K277" s="607">
        <f t="shared" si="36"/>
        <v>7.6</v>
      </c>
      <c r="L277" s="748">
        <f t="shared" si="36"/>
        <v>28.2</v>
      </c>
      <c r="M277" s="488">
        <f t="shared" si="36"/>
        <v>63.3</v>
      </c>
      <c r="N277" s="489">
        <f t="shared" si="36"/>
        <v>85.4</v>
      </c>
      <c r="O277" s="864">
        <f t="shared" si="36"/>
        <v>22.9</v>
      </c>
      <c r="P277" s="491">
        <f t="shared" si="36"/>
        <v>160</v>
      </c>
      <c r="Q277" s="492">
        <f t="shared" si="36"/>
        <v>0.13</v>
      </c>
      <c r="R277" s="806"/>
      <c r="S277" s="780"/>
      <c r="T277" s="80"/>
      <c r="U277" s="1117"/>
      <c r="V277" s="1115"/>
      <c r="W277" s="1115"/>
      <c r="X277" s="1116"/>
    </row>
    <row r="278" spans="1:24" s="1" customFormat="1" ht="13.5" customHeight="1" x14ac:dyDescent="0.2">
      <c r="A278" s="1104"/>
      <c r="B278" s="1044" t="s">
        <v>241</v>
      </c>
      <c r="C278" s="1044"/>
      <c r="D278" s="233"/>
      <c r="E278" s="494">
        <f t="shared" ref="E278:Q278" si="37">IF(COUNT(E246:E275)=0,"",AVERAGE(E246:E275))</f>
        <v>19.899999999999999</v>
      </c>
      <c r="F278" s="11">
        <f t="shared" si="37"/>
        <v>17.989999999999995</v>
      </c>
      <c r="G278" s="487">
        <f t="shared" si="37"/>
        <v>18.163333333333338</v>
      </c>
      <c r="H278" s="12">
        <f t="shared" si="37"/>
        <v>1.9933333333333334</v>
      </c>
      <c r="I278" s="244">
        <f t="shared" si="37"/>
        <v>1.7799999999999998</v>
      </c>
      <c r="J278" s="11">
        <f t="shared" si="37"/>
        <v>7.7433333333333341</v>
      </c>
      <c r="K278" s="607">
        <f t="shared" si="37"/>
        <v>7.7533333333333339</v>
      </c>
      <c r="L278" s="748">
        <f t="shared" si="37"/>
        <v>30.643333333333331</v>
      </c>
      <c r="M278" s="488">
        <f t="shared" si="37"/>
        <v>67.13000000000001</v>
      </c>
      <c r="N278" s="489">
        <f t="shared" si="37"/>
        <v>93.410000000000011</v>
      </c>
      <c r="O278" s="864">
        <f t="shared" si="37"/>
        <v>25.880000000000003</v>
      </c>
      <c r="P278" s="495">
        <f t="shared" si="37"/>
        <v>187.4</v>
      </c>
      <c r="Q278" s="492">
        <f t="shared" si="37"/>
        <v>0.20800000000000005</v>
      </c>
      <c r="R278" s="806"/>
      <c r="S278" s="780"/>
      <c r="T278" s="80"/>
      <c r="U278" s="1117"/>
      <c r="V278" s="1115"/>
      <c r="W278" s="1115"/>
      <c r="X278" s="1116"/>
    </row>
    <row r="279" spans="1:24" s="1" customFormat="1" ht="13.5" customHeight="1" x14ac:dyDescent="0.2">
      <c r="A279" s="1105"/>
      <c r="B279" s="1045" t="s">
        <v>242</v>
      </c>
      <c r="C279" s="1045"/>
      <c r="D279" s="496"/>
      <c r="E279" s="236"/>
      <c r="F279" s="237"/>
      <c r="G279" s="498"/>
      <c r="H279" s="237"/>
      <c r="I279" s="498"/>
      <c r="J279" s="499"/>
      <c r="K279" s="500"/>
      <c r="L279" s="781"/>
      <c r="M279" s="503"/>
      <c r="N279" s="504"/>
      <c r="O279" s="865"/>
      <c r="P279" s="238"/>
      <c r="Q279" s="239"/>
      <c r="R279" s="506">
        <f>SUM(R246:R275)</f>
        <v>309</v>
      </c>
      <c r="S279" s="776">
        <f>SUM(S246:S275)</f>
        <v>7</v>
      </c>
      <c r="T279" s="80"/>
      <c r="U279" s="1118"/>
      <c r="V279" s="1119"/>
      <c r="W279" s="1119"/>
      <c r="X279" s="1120"/>
    </row>
    <row r="280" spans="1:24" ht="13.5" customHeight="1" x14ac:dyDescent="0.2">
      <c r="A280" s="1103" t="s">
        <v>234</v>
      </c>
      <c r="B280" s="327">
        <v>45627</v>
      </c>
      <c r="C280" s="431" t="str">
        <f>IF(B280="","",IF(WEEKDAY(B280)=1,"(日)",IF(WEEKDAY(B280)=2,"(月)",IF(WEEKDAY(B280)=3,"(火)",IF(WEEKDAY(B280)=4,"(水)",IF(WEEKDAY(B280)=5,"(木)",IF(WEEKDAY(B280)=6,"(金)","(土)")))))))</f>
        <v>(日)</v>
      </c>
      <c r="D280" s="529" t="s">
        <v>408</v>
      </c>
      <c r="E280" s="465"/>
      <c r="F280" s="10">
        <v>14.9</v>
      </c>
      <c r="G280" s="467">
        <v>15.4</v>
      </c>
      <c r="H280" s="466">
        <v>2.9</v>
      </c>
      <c r="I280" s="222">
        <v>1.5</v>
      </c>
      <c r="J280" s="10">
        <v>7.9</v>
      </c>
      <c r="K280" s="615">
        <v>7.8</v>
      </c>
      <c r="L280" s="744">
        <v>31.8</v>
      </c>
      <c r="M280" s="598"/>
      <c r="N280" s="482"/>
      <c r="O280" s="868"/>
      <c r="P280" s="472"/>
      <c r="Q280" s="530"/>
      <c r="R280" s="471"/>
      <c r="S280" s="747"/>
      <c r="T280" s="83"/>
      <c r="U280" s="395" t="s">
        <v>286</v>
      </c>
      <c r="V280" s="396"/>
      <c r="W280" s="397">
        <v>45631</v>
      </c>
      <c r="X280" s="398"/>
    </row>
    <row r="281" spans="1:24" x14ac:dyDescent="0.2">
      <c r="A281" s="1104"/>
      <c r="B281" s="389">
        <v>45628</v>
      </c>
      <c r="C281" s="432" t="str">
        <f t="shared" ref="C281:C310" si="38">IF(B281="","",IF(WEEKDAY(B281)=1,"(日)",IF(WEEKDAY(B281)=2,"(月)",IF(WEEKDAY(B281)=3,"(火)",IF(WEEKDAY(B281)=4,"(水)",IF(WEEKDAY(B281)=5,"(木)",IF(WEEKDAY(B281)=6,"(金)","(土)")))))))</f>
        <v>(月)</v>
      </c>
      <c r="D281" s="531" t="s">
        <v>408</v>
      </c>
      <c r="E281" s="475"/>
      <c r="F281" s="11">
        <v>14.5</v>
      </c>
      <c r="G281" s="225">
        <v>15.1</v>
      </c>
      <c r="H281" s="12">
        <v>2.8</v>
      </c>
      <c r="I281" s="223">
        <v>1.6</v>
      </c>
      <c r="J281" s="11">
        <v>7.9</v>
      </c>
      <c r="K281" s="367">
        <v>7.7</v>
      </c>
      <c r="L281" s="748">
        <v>32.200000000000003</v>
      </c>
      <c r="M281" s="606">
        <v>69.2</v>
      </c>
      <c r="N281" s="489">
        <v>98.6</v>
      </c>
      <c r="O281" s="866">
        <v>31.1</v>
      </c>
      <c r="P281" s="478">
        <v>205</v>
      </c>
      <c r="Q281" s="533">
        <v>0.31</v>
      </c>
      <c r="R281" s="547"/>
      <c r="S281" s="795"/>
      <c r="T281" s="83"/>
      <c r="U281" s="343" t="s">
        <v>2</v>
      </c>
      <c r="V281" s="344" t="s">
        <v>305</v>
      </c>
      <c r="W281" s="355">
        <v>19.399999999999999</v>
      </c>
      <c r="X281" s="348"/>
    </row>
    <row r="282" spans="1:24" x14ac:dyDescent="0.2">
      <c r="A282" s="1104"/>
      <c r="B282" s="389">
        <v>45629</v>
      </c>
      <c r="C282" s="432" t="str">
        <f t="shared" si="38"/>
        <v>(火)</v>
      </c>
      <c r="D282" s="531" t="s">
        <v>408</v>
      </c>
      <c r="E282" s="475"/>
      <c r="F282" s="11">
        <v>14.5</v>
      </c>
      <c r="G282" s="225">
        <v>15</v>
      </c>
      <c r="H282" s="12">
        <v>2.6</v>
      </c>
      <c r="I282" s="223">
        <v>1.5</v>
      </c>
      <c r="J282" s="11">
        <v>7.9</v>
      </c>
      <c r="K282" s="367">
        <v>7.8</v>
      </c>
      <c r="L282" s="748">
        <v>32.200000000000003</v>
      </c>
      <c r="M282" s="606">
        <v>69.400000000000006</v>
      </c>
      <c r="N282" s="489">
        <v>99.4</v>
      </c>
      <c r="O282" s="866">
        <v>28.9</v>
      </c>
      <c r="P282" s="478">
        <v>196</v>
      </c>
      <c r="Q282" s="533">
        <v>0.27</v>
      </c>
      <c r="R282" s="477"/>
      <c r="S282" s="751"/>
      <c r="T282" s="83"/>
      <c r="U282" s="4" t="s">
        <v>19</v>
      </c>
      <c r="V282" s="5" t="s">
        <v>20</v>
      </c>
      <c r="W282" s="350" t="s">
        <v>21</v>
      </c>
      <c r="X282" s="5" t="s">
        <v>22</v>
      </c>
    </row>
    <row r="283" spans="1:24" x14ac:dyDescent="0.2">
      <c r="A283" s="1104"/>
      <c r="B283" s="389">
        <v>45630</v>
      </c>
      <c r="C283" s="432" t="str">
        <f t="shared" si="38"/>
        <v>(水)</v>
      </c>
      <c r="D283" s="531" t="s">
        <v>400</v>
      </c>
      <c r="E283" s="475"/>
      <c r="F283" s="11">
        <v>14.8</v>
      </c>
      <c r="G283" s="225">
        <v>15.4</v>
      </c>
      <c r="H283" s="12">
        <v>2.5</v>
      </c>
      <c r="I283" s="223">
        <v>1.3</v>
      </c>
      <c r="J283" s="11">
        <v>7.9</v>
      </c>
      <c r="K283" s="367">
        <v>7.8</v>
      </c>
      <c r="L283" s="748">
        <v>32.299999999999997</v>
      </c>
      <c r="M283" s="606">
        <v>69.2</v>
      </c>
      <c r="N283" s="489">
        <v>98.4</v>
      </c>
      <c r="O283" s="866">
        <v>26.8</v>
      </c>
      <c r="P283" s="478">
        <v>192</v>
      </c>
      <c r="Q283" s="533">
        <v>0.19</v>
      </c>
      <c r="R283" s="477"/>
      <c r="S283" s="751"/>
      <c r="T283" s="83"/>
      <c r="U283" s="2" t="s">
        <v>182</v>
      </c>
      <c r="V283" s="396" t="s">
        <v>11</v>
      </c>
      <c r="W283" s="351">
        <v>14.7</v>
      </c>
      <c r="X283" s="222">
        <v>15.5</v>
      </c>
    </row>
    <row r="284" spans="1:24" x14ac:dyDescent="0.2">
      <c r="A284" s="1104"/>
      <c r="B284" s="389">
        <v>45631</v>
      </c>
      <c r="C284" s="432" t="str">
        <f t="shared" si="38"/>
        <v>(木)</v>
      </c>
      <c r="D284" s="531" t="s">
        <v>400</v>
      </c>
      <c r="E284" s="475">
        <v>19.399999999999999</v>
      </c>
      <c r="F284" s="11">
        <v>14.7</v>
      </c>
      <c r="G284" s="225">
        <v>15.5</v>
      </c>
      <c r="H284" s="12">
        <v>2.2000000000000002</v>
      </c>
      <c r="I284" s="223">
        <v>1.3</v>
      </c>
      <c r="J284" s="11">
        <v>8</v>
      </c>
      <c r="K284" s="367">
        <v>7.8</v>
      </c>
      <c r="L284" s="748">
        <v>32.299999999999997</v>
      </c>
      <c r="M284" s="606">
        <v>69.8</v>
      </c>
      <c r="N284" s="489">
        <v>98.2</v>
      </c>
      <c r="O284" s="866">
        <v>26.1</v>
      </c>
      <c r="P284" s="478">
        <v>178</v>
      </c>
      <c r="Q284" s="533">
        <v>0.24</v>
      </c>
      <c r="R284" s="477"/>
      <c r="S284" s="751"/>
      <c r="T284" s="83"/>
      <c r="U284" s="3" t="s">
        <v>183</v>
      </c>
      <c r="V284" s="893" t="s">
        <v>184</v>
      </c>
      <c r="W284" s="11">
        <v>2.2000000000000002</v>
      </c>
      <c r="X284" s="223">
        <v>1.3</v>
      </c>
    </row>
    <row r="285" spans="1:24" x14ac:dyDescent="0.2">
      <c r="A285" s="1104"/>
      <c r="B285" s="389">
        <v>45632</v>
      </c>
      <c r="C285" s="432" t="str">
        <f t="shared" si="38"/>
        <v>(金)</v>
      </c>
      <c r="D285" s="531" t="s">
        <v>408</v>
      </c>
      <c r="E285" s="475"/>
      <c r="F285" s="11">
        <v>14.6</v>
      </c>
      <c r="G285" s="225">
        <v>14.9</v>
      </c>
      <c r="H285" s="12">
        <v>1.8</v>
      </c>
      <c r="I285" s="223">
        <v>1.2</v>
      </c>
      <c r="J285" s="11">
        <v>7.9</v>
      </c>
      <c r="K285" s="367">
        <v>7.7</v>
      </c>
      <c r="L285" s="748">
        <v>32.4</v>
      </c>
      <c r="M285" s="606">
        <v>69.400000000000006</v>
      </c>
      <c r="N285" s="489">
        <v>99.2</v>
      </c>
      <c r="O285" s="866">
        <v>28</v>
      </c>
      <c r="P285" s="478">
        <v>210</v>
      </c>
      <c r="Q285" s="533">
        <v>0.17</v>
      </c>
      <c r="R285" s="477"/>
      <c r="S285" s="751"/>
      <c r="T285" s="83"/>
      <c r="U285" s="3" t="s">
        <v>12</v>
      </c>
      <c r="V285" s="893"/>
      <c r="W285" s="11">
        <v>8</v>
      </c>
      <c r="X285" s="223">
        <v>7.8</v>
      </c>
    </row>
    <row r="286" spans="1:24" x14ac:dyDescent="0.2">
      <c r="A286" s="1104"/>
      <c r="B286" s="389">
        <v>45633</v>
      </c>
      <c r="C286" s="432" t="str">
        <f t="shared" si="38"/>
        <v>(土)</v>
      </c>
      <c r="D286" s="531" t="s">
        <v>408</v>
      </c>
      <c r="E286" s="475"/>
      <c r="F286" s="11">
        <v>14.3</v>
      </c>
      <c r="G286" s="225">
        <v>14.2</v>
      </c>
      <c r="H286" s="12">
        <v>1.7</v>
      </c>
      <c r="I286" s="223">
        <v>1</v>
      </c>
      <c r="J286" s="11">
        <v>8</v>
      </c>
      <c r="K286" s="367">
        <v>7.8</v>
      </c>
      <c r="L286" s="748">
        <v>32.5</v>
      </c>
      <c r="M286" s="606"/>
      <c r="N286" s="489"/>
      <c r="O286" s="866"/>
      <c r="P286" s="478"/>
      <c r="Q286" s="533"/>
      <c r="R286" s="477"/>
      <c r="S286" s="751"/>
      <c r="T286" s="83"/>
      <c r="U286" s="3" t="s">
        <v>185</v>
      </c>
      <c r="V286" s="893" t="s">
        <v>13</v>
      </c>
      <c r="W286" s="11"/>
      <c r="X286" s="223">
        <v>32.299999999999997</v>
      </c>
    </row>
    <row r="287" spans="1:24" x14ac:dyDescent="0.2">
      <c r="A287" s="1104"/>
      <c r="B287" s="389">
        <v>45634</v>
      </c>
      <c r="C287" s="432" t="str">
        <f t="shared" si="38"/>
        <v>(日)</v>
      </c>
      <c r="D287" s="531" t="s">
        <v>408</v>
      </c>
      <c r="E287" s="475"/>
      <c r="F287" s="11">
        <v>13.9</v>
      </c>
      <c r="G287" s="225">
        <v>13.6</v>
      </c>
      <c r="H287" s="12">
        <v>1.5</v>
      </c>
      <c r="I287" s="223">
        <v>1</v>
      </c>
      <c r="J287" s="11">
        <v>7.9</v>
      </c>
      <c r="K287" s="367">
        <v>7.8</v>
      </c>
      <c r="L287" s="748">
        <v>32.9</v>
      </c>
      <c r="M287" s="606"/>
      <c r="N287" s="489"/>
      <c r="O287" s="866"/>
      <c r="P287" s="478"/>
      <c r="Q287" s="533"/>
      <c r="R287" s="477"/>
      <c r="S287" s="751"/>
      <c r="T287" s="83"/>
      <c r="U287" s="3" t="s">
        <v>186</v>
      </c>
      <c r="V287" s="893" t="s">
        <v>313</v>
      </c>
      <c r="W287" s="114"/>
      <c r="X287" s="224">
        <v>69.8</v>
      </c>
    </row>
    <row r="288" spans="1:24" x14ac:dyDescent="0.2">
      <c r="A288" s="1104"/>
      <c r="B288" s="389">
        <v>45635</v>
      </c>
      <c r="C288" s="432" t="str">
        <f t="shared" si="38"/>
        <v>(月)</v>
      </c>
      <c r="D288" s="531" t="s">
        <v>408</v>
      </c>
      <c r="E288" s="475"/>
      <c r="F288" s="11">
        <v>13.5</v>
      </c>
      <c r="G288" s="225">
        <v>13.4</v>
      </c>
      <c r="H288" s="12">
        <v>1.6</v>
      </c>
      <c r="I288" s="223">
        <v>1.1000000000000001</v>
      </c>
      <c r="J288" s="11">
        <v>8</v>
      </c>
      <c r="K288" s="367">
        <v>7.9</v>
      </c>
      <c r="L288" s="748">
        <v>32.799999999999997</v>
      </c>
      <c r="M288" s="606">
        <v>69.8</v>
      </c>
      <c r="N288" s="489">
        <v>98.8</v>
      </c>
      <c r="O288" s="866">
        <v>28</v>
      </c>
      <c r="P288" s="478">
        <v>202</v>
      </c>
      <c r="Q288" s="533">
        <v>0.17</v>
      </c>
      <c r="R288" s="477"/>
      <c r="S288" s="751"/>
      <c r="T288" s="83"/>
      <c r="U288" s="3" t="s">
        <v>187</v>
      </c>
      <c r="V288" s="893" t="s">
        <v>313</v>
      </c>
      <c r="W288" s="114"/>
      <c r="X288" s="224">
        <v>98.2</v>
      </c>
    </row>
    <row r="289" spans="1:24" x14ac:dyDescent="0.2">
      <c r="A289" s="1104"/>
      <c r="B289" s="389">
        <v>45636</v>
      </c>
      <c r="C289" s="432" t="str">
        <f t="shared" si="38"/>
        <v>(火)</v>
      </c>
      <c r="D289" s="531" t="s">
        <v>408</v>
      </c>
      <c r="E289" s="475"/>
      <c r="F289" s="11">
        <v>13.4</v>
      </c>
      <c r="G289" s="225">
        <v>13.6</v>
      </c>
      <c r="H289" s="12">
        <v>1.8</v>
      </c>
      <c r="I289" s="223">
        <v>1</v>
      </c>
      <c r="J289" s="11">
        <v>8</v>
      </c>
      <c r="K289" s="367">
        <v>7.9</v>
      </c>
      <c r="L289" s="748">
        <v>33.200000000000003</v>
      </c>
      <c r="M289" s="606">
        <v>69.400000000000006</v>
      </c>
      <c r="N289" s="489">
        <v>99</v>
      </c>
      <c r="O289" s="866">
        <v>28</v>
      </c>
      <c r="P289" s="478">
        <v>214</v>
      </c>
      <c r="Q289" s="533">
        <v>0.18</v>
      </c>
      <c r="R289" s="477"/>
      <c r="S289" s="751"/>
      <c r="T289" s="83"/>
      <c r="U289" s="3" t="s">
        <v>188</v>
      </c>
      <c r="V289" s="893" t="s">
        <v>313</v>
      </c>
      <c r="W289" s="114"/>
      <c r="X289" s="224">
        <v>57</v>
      </c>
    </row>
    <row r="290" spans="1:24" x14ac:dyDescent="0.2">
      <c r="A290" s="1104"/>
      <c r="B290" s="389">
        <v>45637</v>
      </c>
      <c r="C290" s="432" t="str">
        <f t="shared" si="38"/>
        <v>(水)</v>
      </c>
      <c r="D290" s="531" t="s">
        <v>408</v>
      </c>
      <c r="E290" s="475"/>
      <c r="F290" s="11">
        <v>13.2</v>
      </c>
      <c r="G290" s="225">
        <v>13.5</v>
      </c>
      <c r="H290" s="12">
        <v>1.7</v>
      </c>
      <c r="I290" s="223">
        <v>1</v>
      </c>
      <c r="J290" s="11">
        <v>7.9</v>
      </c>
      <c r="K290" s="367">
        <v>7.9</v>
      </c>
      <c r="L290" s="748">
        <v>32.799999999999997</v>
      </c>
      <c r="M290" s="606">
        <v>68.8</v>
      </c>
      <c r="N290" s="489">
        <v>98.2</v>
      </c>
      <c r="O290" s="866">
        <v>31.4</v>
      </c>
      <c r="P290" s="478">
        <v>208</v>
      </c>
      <c r="Q290" s="533">
        <v>0.14000000000000001</v>
      </c>
      <c r="R290" s="477"/>
      <c r="S290" s="751"/>
      <c r="T290" s="83"/>
      <c r="U290" s="3" t="s">
        <v>189</v>
      </c>
      <c r="V290" s="893" t="s">
        <v>313</v>
      </c>
      <c r="W290" s="114"/>
      <c r="X290" s="224">
        <v>41.2</v>
      </c>
    </row>
    <row r="291" spans="1:24" x14ac:dyDescent="0.2">
      <c r="A291" s="1104"/>
      <c r="B291" s="389">
        <v>45638</v>
      </c>
      <c r="C291" s="432" t="str">
        <f t="shared" si="38"/>
        <v>(木)</v>
      </c>
      <c r="D291" s="531" t="s">
        <v>408</v>
      </c>
      <c r="E291" s="475"/>
      <c r="F291" s="11">
        <v>12.9</v>
      </c>
      <c r="G291" s="225">
        <v>12.4</v>
      </c>
      <c r="H291" s="12">
        <v>1.5</v>
      </c>
      <c r="I291" s="223">
        <v>1</v>
      </c>
      <c r="J291" s="11">
        <v>8</v>
      </c>
      <c r="K291" s="367">
        <v>7.9</v>
      </c>
      <c r="L291" s="748">
        <v>33</v>
      </c>
      <c r="M291" s="606">
        <v>71</v>
      </c>
      <c r="N291" s="489">
        <v>98.8</v>
      </c>
      <c r="O291" s="866">
        <v>28.7</v>
      </c>
      <c r="P291" s="478">
        <v>211</v>
      </c>
      <c r="Q291" s="533">
        <v>0.15</v>
      </c>
      <c r="R291" s="477">
        <v>17</v>
      </c>
      <c r="S291" s="751">
        <v>7</v>
      </c>
      <c r="T291" s="83"/>
      <c r="U291" s="3" t="s">
        <v>190</v>
      </c>
      <c r="V291" s="893" t="s">
        <v>313</v>
      </c>
      <c r="W291" s="12"/>
      <c r="X291" s="225">
        <v>26.1</v>
      </c>
    </row>
    <row r="292" spans="1:24" x14ac:dyDescent="0.2">
      <c r="A292" s="1104"/>
      <c r="B292" s="389">
        <v>45639</v>
      </c>
      <c r="C292" s="432" t="str">
        <f t="shared" si="38"/>
        <v>(金)</v>
      </c>
      <c r="D292" s="531" t="s">
        <v>410</v>
      </c>
      <c r="E292" s="475"/>
      <c r="F292" s="11">
        <v>12.6</v>
      </c>
      <c r="G292" s="225">
        <v>12.4</v>
      </c>
      <c r="H292" s="12">
        <v>1.3</v>
      </c>
      <c r="I292" s="223">
        <v>0.9</v>
      </c>
      <c r="J292" s="11">
        <v>8</v>
      </c>
      <c r="K292" s="367">
        <v>7.9</v>
      </c>
      <c r="L292" s="748">
        <v>33</v>
      </c>
      <c r="M292" s="606">
        <v>71.099999999999994</v>
      </c>
      <c r="N292" s="489">
        <v>99.6</v>
      </c>
      <c r="O292" s="866">
        <v>28.8</v>
      </c>
      <c r="P292" s="478">
        <v>194</v>
      </c>
      <c r="Q292" s="533">
        <v>0.15</v>
      </c>
      <c r="R292" s="477"/>
      <c r="S292" s="751"/>
      <c r="T292" s="83"/>
      <c r="U292" s="3" t="s">
        <v>191</v>
      </c>
      <c r="V292" s="893" t="s">
        <v>313</v>
      </c>
      <c r="W292" s="15"/>
      <c r="X292" s="226">
        <v>178</v>
      </c>
    </row>
    <row r="293" spans="1:24" x14ac:dyDescent="0.2">
      <c r="A293" s="1104"/>
      <c r="B293" s="389">
        <v>45640</v>
      </c>
      <c r="C293" s="432" t="str">
        <f t="shared" si="38"/>
        <v>(土)</v>
      </c>
      <c r="D293" s="531" t="s">
        <v>408</v>
      </c>
      <c r="E293" s="475"/>
      <c r="F293" s="11">
        <v>12.2</v>
      </c>
      <c r="G293" s="225">
        <v>12.2</v>
      </c>
      <c r="H293" s="12">
        <v>1.5</v>
      </c>
      <c r="I293" s="223">
        <v>1</v>
      </c>
      <c r="J293" s="11">
        <v>7.8</v>
      </c>
      <c r="K293" s="367">
        <v>7.8</v>
      </c>
      <c r="L293" s="748">
        <v>33.200000000000003</v>
      </c>
      <c r="M293" s="606"/>
      <c r="N293" s="489"/>
      <c r="O293" s="866"/>
      <c r="P293" s="478"/>
      <c r="Q293" s="533"/>
      <c r="R293" s="477"/>
      <c r="S293" s="751"/>
      <c r="T293" s="83"/>
      <c r="U293" s="3" t="s">
        <v>192</v>
      </c>
      <c r="V293" s="893" t="s">
        <v>313</v>
      </c>
      <c r="W293" s="13"/>
      <c r="X293" s="227">
        <v>0.24</v>
      </c>
    </row>
    <row r="294" spans="1:24" x14ac:dyDescent="0.2">
      <c r="A294" s="1104"/>
      <c r="B294" s="389">
        <v>45641</v>
      </c>
      <c r="C294" s="432" t="str">
        <f t="shared" si="38"/>
        <v>(日)</v>
      </c>
      <c r="D294" s="531" t="s">
        <v>408</v>
      </c>
      <c r="E294" s="475"/>
      <c r="F294" s="11">
        <v>12.1</v>
      </c>
      <c r="G294" s="225">
        <v>12.1</v>
      </c>
      <c r="H294" s="12">
        <v>1.6</v>
      </c>
      <c r="I294" s="223">
        <v>1.1000000000000001</v>
      </c>
      <c r="J294" s="11">
        <v>7.8</v>
      </c>
      <c r="K294" s="367">
        <v>7.8</v>
      </c>
      <c r="L294" s="748">
        <v>33.299999999999997</v>
      </c>
      <c r="M294" s="606"/>
      <c r="N294" s="489"/>
      <c r="O294" s="866"/>
      <c r="P294" s="478"/>
      <c r="Q294" s="533"/>
      <c r="R294" s="477"/>
      <c r="S294" s="751"/>
      <c r="T294" s="83"/>
      <c r="U294" s="3" t="s">
        <v>14</v>
      </c>
      <c r="V294" s="893" t="s">
        <v>313</v>
      </c>
      <c r="W294" s="11"/>
      <c r="X294" s="228">
        <v>2.6</v>
      </c>
    </row>
    <row r="295" spans="1:24" x14ac:dyDescent="0.2">
      <c r="A295" s="1104"/>
      <c r="B295" s="389">
        <v>45642</v>
      </c>
      <c r="C295" s="432" t="str">
        <f t="shared" si="38"/>
        <v>(月)</v>
      </c>
      <c r="D295" s="531" t="s">
        <v>408</v>
      </c>
      <c r="E295" s="475"/>
      <c r="F295" s="11">
        <v>11.8</v>
      </c>
      <c r="G295" s="225">
        <v>12.4</v>
      </c>
      <c r="H295" s="12">
        <v>1.8</v>
      </c>
      <c r="I295" s="223">
        <v>1.1000000000000001</v>
      </c>
      <c r="J295" s="11">
        <v>7.9</v>
      </c>
      <c r="K295" s="367">
        <v>7.8</v>
      </c>
      <c r="L295" s="748">
        <v>33.6</v>
      </c>
      <c r="M295" s="606">
        <v>70.3</v>
      </c>
      <c r="N295" s="489">
        <v>98.2</v>
      </c>
      <c r="O295" s="866">
        <v>28.6</v>
      </c>
      <c r="P295" s="478">
        <v>210</v>
      </c>
      <c r="Q295" s="533">
        <v>0.21</v>
      </c>
      <c r="R295" s="477"/>
      <c r="S295" s="751"/>
      <c r="T295" s="83"/>
      <c r="U295" s="3" t="s">
        <v>15</v>
      </c>
      <c r="V295" s="893" t="s">
        <v>313</v>
      </c>
      <c r="W295" s="11"/>
      <c r="X295" s="228">
        <v>0.7</v>
      </c>
    </row>
    <row r="296" spans="1:24" x14ac:dyDescent="0.2">
      <c r="A296" s="1104"/>
      <c r="B296" s="389">
        <v>45643</v>
      </c>
      <c r="C296" s="432" t="str">
        <f t="shared" si="38"/>
        <v>(火)</v>
      </c>
      <c r="D296" s="531" t="s">
        <v>408</v>
      </c>
      <c r="E296" s="475"/>
      <c r="F296" s="11">
        <v>11.8</v>
      </c>
      <c r="G296" s="225">
        <v>12.1</v>
      </c>
      <c r="H296" s="12">
        <v>1.6</v>
      </c>
      <c r="I296" s="223">
        <v>1.1000000000000001</v>
      </c>
      <c r="J296" s="11">
        <v>7.8</v>
      </c>
      <c r="K296" s="367">
        <v>7.9</v>
      </c>
      <c r="L296" s="748">
        <v>33.5</v>
      </c>
      <c r="M296" s="606">
        <v>70.599999999999994</v>
      </c>
      <c r="N296" s="489">
        <v>100.3</v>
      </c>
      <c r="O296" s="866">
        <v>29.2</v>
      </c>
      <c r="P296" s="478">
        <v>176</v>
      </c>
      <c r="Q296" s="533">
        <v>0.21</v>
      </c>
      <c r="R296" s="477"/>
      <c r="S296" s="751"/>
      <c r="T296" s="83"/>
      <c r="U296" s="3" t="s">
        <v>193</v>
      </c>
      <c r="V296" s="893" t="s">
        <v>313</v>
      </c>
      <c r="W296" s="11"/>
      <c r="X296" s="228">
        <v>9.4</v>
      </c>
    </row>
    <row r="297" spans="1:24" x14ac:dyDescent="0.2">
      <c r="A297" s="1104"/>
      <c r="B297" s="389">
        <v>45644</v>
      </c>
      <c r="C297" s="432" t="str">
        <f t="shared" si="38"/>
        <v>(水)</v>
      </c>
      <c r="D297" s="531" t="s">
        <v>408</v>
      </c>
      <c r="E297" s="475"/>
      <c r="F297" s="11">
        <v>11.8</v>
      </c>
      <c r="G297" s="225">
        <v>12.1</v>
      </c>
      <c r="H297" s="12">
        <v>1.6</v>
      </c>
      <c r="I297" s="223">
        <v>1.1000000000000001</v>
      </c>
      <c r="J297" s="11">
        <v>7.8</v>
      </c>
      <c r="K297" s="367">
        <v>7.8</v>
      </c>
      <c r="L297" s="748">
        <v>34</v>
      </c>
      <c r="M297" s="606">
        <v>71.2</v>
      </c>
      <c r="N297" s="489">
        <v>99</v>
      </c>
      <c r="O297" s="866">
        <v>29.7</v>
      </c>
      <c r="P297" s="478">
        <v>211</v>
      </c>
      <c r="Q297" s="533">
        <v>0.26</v>
      </c>
      <c r="R297" s="477"/>
      <c r="S297" s="751"/>
      <c r="T297" s="83"/>
      <c r="U297" s="3" t="s">
        <v>194</v>
      </c>
      <c r="V297" s="893" t="s">
        <v>313</v>
      </c>
      <c r="W297" s="13"/>
      <c r="X297" s="229">
        <v>8.9999999999999993E-3</v>
      </c>
    </row>
    <row r="298" spans="1:24" x14ac:dyDescent="0.2">
      <c r="A298" s="1104"/>
      <c r="B298" s="389">
        <v>45645</v>
      </c>
      <c r="C298" s="432" t="str">
        <f t="shared" si="38"/>
        <v>(木)</v>
      </c>
      <c r="D298" s="531" t="s">
        <v>407</v>
      </c>
      <c r="E298" s="475"/>
      <c r="F298" s="11">
        <v>11.3</v>
      </c>
      <c r="G298" s="225">
        <v>10.4</v>
      </c>
      <c r="H298" s="12">
        <v>1.2</v>
      </c>
      <c r="I298" s="223">
        <v>1.1000000000000001</v>
      </c>
      <c r="J298" s="11">
        <v>7.8</v>
      </c>
      <c r="K298" s="367">
        <v>7.9</v>
      </c>
      <c r="L298" s="748">
        <v>33.799999999999997</v>
      </c>
      <c r="M298" s="606">
        <v>71.599999999999994</v>
      </c>
      <c r="N298" s="489">
        <v>101.3</v>
      </c>
      <c r="O298" s="866">
        <v>28.6</v>
      </c>
      <c r="P298" s="478">
        <v>194</v>
      </c>
      <c r="Q298" s="533">
        <v>0.21</v>
      </c>
      <c r="R298" s="477"/>
      <c r="S298" s="751"/>
      <c r="T298" s="83"/>
      <c r="U298" s="3" t="s">
        <v>280</v>
      </c>
      <c r="V298" s="893" t="s">
        <v>313</v>
      </c>
      <c r="W298" s="13"/>
      <c r="X298" s="229">
        <v>2.71</v>
      </c>
    </row>
    <row r="299" spans="1:24" x14ac:dyDescent="0.2">
      <c r="A299" s="1104"/>
      <c r="B299" s="389">
        <v>45646</v>
      </c>
      <c r="C299" s="432" t="str">
        <f t="shared" si="38"/>
        <v>(金)</v>
      </c>
      <c r="D299" s="531" t="s">
        <v>408</v>
      </c>
      <c r="E299" s="475"/>
      <c r="F299" s="11">
        <v>11.3</v>
      </c>
      <c r="G299" s="225">
        <v>11.2</v>
      </c>
      <c r="H299" s="12">
        <v>1.4</v>
      </c>
      <c r="I299" s="223">
        <v>1.1000000000000001</v>
      </c>
      <c r="J299" s="11">
        <v>7.8</v>
      </c>
      <c r="K299" s="367">
        <v>7.8</v>
      </c>
      <c r="L299" s="748">
        <v>33.6</v>
      </c>
      <c r="M299" s="606">
        <v>71.2</v>
      </c>
      <c r="N299" s="489">
        <v>102.1</v>
      </c>
      <c r="O299" s="866">
        <v>28.1</v>
      </c>
      <c r="P299" s="478">
        <v>198</v>
      </c>
      <c r="Q299" s="533">
        <v>0.14000000000000001</v>
      </c>
      <c r="R299" s="477"/>
      <c r="S299" s="751"/>
      <c r="T299" s="83"/>
      <c r="U299" s="3" t="s">
        <v>195</v>
      </c>
      <c r="V299" s="893" t="s">
        <v>313</v>
      </c>
      <c r="W299" s="13"/>
      <c r="X299" s="229">
        <v>3.41</v>
      </c>
    </row>
    <row r="300" spans="1:24" x14ac:dyDescent="0.2">
      <c r="A300" s="1104"/>
      <c r="B300" s="389">
        <v>45647</v>
      </c>
      <c r="C300" s="432" t="str">
        <f t="shared" si="38"/>
        <v>(土)</v>
      </c>
      <c r="D300" s="531" t="s">
        <v>408</v>
      </c>
      <c r="E300" s="475"/>
      <c r="F300" s="11">
        <v>11.2</v>
      </c>
      <c r="G300" s="225">
        <v>11.8</v>
      </c>
      <c r="H300" s="12">
        <v>1.7</v>
      </c>
      <c r="I300" s="223">
        <v>1.2</v>
      </c>
      <c r="J300" s="11">
        <v>7.8</v>
      </c>
      <c r="K300" s="367">
        <v>7.8</v>
      </c>
      <c r="L300" s="748">
        <v>33.4</v>
      </c>
      <c r="M300" s="606"/>
      <c r="N300" s="489"/>
      <c r="O300" s="866"/>
      <c r="P300" s="478"/>
      <c r="Q300" s="533"/>
      <c r="R300" s="477"/>
      <c r="S300" s="751"/>
      <c r="T300" s="83"/>
      <c r="U300" s="3" t="s">
        <v>196</v>
      </c>
      <c r="V300" s="893" t="s">
        <v>313</v>
      </c>
      <c r="W300" s="13"/>
      <c r="X300" s="229">
        <v>0.17299999999999999</v>
      </c>
    </row>
    <row r="301" spans="1:24" x14ac:dyDescent="0.2">
      <c r="A301" s="1104"/>
      <c r="B301" s="389">
        <v>45648</v>
      </c>
      <c r="C301" s="432" t="str">
        <f t="shared" si="38"/>
        <v>(日)</v>
      </c>
      <c r="D301" s="531" t="s">
        <v>408</v>
      </c>
      <c r="E301" s="475"/>
      <c r="F301" s="11">
        <v>11.1</v>
      </c>
      <c r="G301" s="225">
        <v>11.6</v>
      </c>
      <c r="H301" s="12">
        <v>1.5</v>
      </c>
      <c r="I301" s="223">
        <v>1.2</v>
      </c>
      <c r="J301" s="11">
        <v>7.8</v>
      </c>
      <c r="K301" s="367">
        <v>7.9</v>
      </c>
      <c r="L301" s="748">
        <v>33.799999999999997</v>
      </c>
      <c r="M301" s="606"/>
      <c r="N301" s="489"/>
      <c r="O301" s="866"/>
      <c r="P301" s="478"/>
      <c r="Q301" s="533"/>
      <c r="R301" s="477"/>
      <c r="S301" s="751"/>
      <c r="T301" s="83"/>
      <c r="U301" s="3" t="s">
        <v>197</v>
      </c>
      <c r="V301" s="893" t="s">
        <v>313</v>
      </c>
      <c r="W301" s="11"/>
      <c r="X301" s="228">
        <v>22.9</v>
      </c>
    </row>
    <row r="302" spans="1:24" x14ac:dyDescent="0.2">
      <c r="A302" s="1104"/>
      <c r="B302" s="389">
        <v>45649</v>
      </c>
      <c r="C302" s="432" t="str">
        <f t="shared" si="38"/>
        <v>(月)</v>
      </c>
      <c r="D302" s="531" t="s">
        <v>408</v>
      </c>
      <c r="E302" s="475"/>
      <c r="F302" s="11">
        <v>10.6</v>
      </c>
      <c r="G302" s="225">
        <v>10.6</v>
      </c>
      <c r="H302" s="12">
        <v>1.3</v>
      </c>
      <c r="I302" s="223">
        <v>1.2</v>
      </c>
      <c r="J302" s="11">
        <v>7.8</v>
      </c>
      <c r="K302" s="367">
        <v>7.9</v>
      </c>
      <c r="L302" s="748">
        <v>33.6</v>
      </c>
      <c r="M302" s="606">
        <v>71.7</v>
      </c>
      <c r="N302" s="489">
        <v>103.1</v>
      </c>
      <c r="O302" s="866">
        <v>29.9</v>
      </c>
      <c r="P302" s="478">
        <v>193</v>
      </c>
      <c r="Q302" s="533">
        <v>0.2</v>
      </c>
      <c r="R302" s="477"/>
      <c r="S302" s="751"/>
      <c r="T302" s="83"/>
      <c r="U302" s="3" t="s">
        <v>17</v>
      </c>
      <c r="V302" s="893" t="s">
        <v>313</v>
      </c>
      <c r="W302" s="11"/>
      <c r="X302" s="228">
        <v>30.7</v>
      </c>
    </row>
    <row r="303" spans="1:24" x14ac:dyDescent="0.2">
      <c r="A303" s="1104"/>
      <c r="B303" s="389">
        <v>45650</v>
      </c>
      <c r="C303" s="432" t="str">
        <f t="shared" si="38"/>
        <v>(火)</v>
      </c>
      <c r="D303" s="531" t="s">
        <v>408</v>
      </c>
      <c r="E303" s="475"/>
      <c r="F303" s="11">
        <v>10.5</v>
      </c>
      <c r="G303" s="225">
        <v>10.6</v>
      </c>
      <c r="H303" s="12">
        <v>1.5</v>
      </c>
      <c r="I303" s="223">
        <v>1.3</v>
      </c>
      <c r="J303" s="11">
        <v>7.8</v>
      </c>
      <c r="K303" s="367">
        <v>7.9</v>
      </c>
      <c r="L303" s="748">
        <v>33.799999999999997</v>
      </c>
      <c r="M303" s="606">
        <v>71.400000000000006</v>
      </c>
      <c r="N303" s="489">
        <v>102.9</v>
      </c>
      <c r="O303" s="866">
        <v>28.9</v>
      </c>
      <c r="P303" s="478">
        <v>202</v>
      </c>
      <c r="Q303" s="533">
        <v>0.19</v>
      </c>
      <c r="R303" s="477"/>
      <c r="S303" s="751"/>
      <c r="T303" s="83"/>
      <c r="U303" s="3" t="s">
        <v>198</v>
      </c>
      <c r="V303" s="893" t="s">
        <v>184</v>
      </c>
      <c r="W303" s="11"/>
      <c r="X303" s="288">
        <v>4</v>
      </c>
    </row>
    <row r="304" spans="1:24" x14ac:dyDescent="0.2">
      <c r="A304" s="1104"/>
      <c r="B304" s="389">
        <v>45651</v>
      </c>
      <c r="C304" s="432" t="str">
        <f t="shared" si="38"/>
        <v>(水)</v>
      </c>
      <c r="D304" s="531" t="s">
        <v>408</v>
      </c>
      <c r="E304" s="475"/>
      <c r="F304" s="11">
        <v>10.199999999999999</v>
      </c>
      <c r="G304" s="225">
        <v>10.5</v>
      </c>
      <c r="H304" s="12">
        <v>1.7</v>
      </c>
      <c r="I304" s="223">
        <v>1.4</v>
      </c>
      <c r="J304" s="11">
        <v>7.9</v>
      </c>
      <c r="K304" s="367">
        <v>7.9</v>
      </c>
      <c r="L304" s="748">
        <v>34.5</v>
      </c>
      <c r="M304" s="606">
        <v>73</v>
      </c>
      <c r="N304" s="489">
        <v>104.7</v>
      </c>
      <c r="O304" s="866">
        <v>30.6</v>
      </c>
      <c r="P304" s="478">
        <v>220</v>
      </c>
      <c r="Q304" s="533">
        <v>0.18</v>
      </c>
      <c r="R304" s="477"/>
      <c r="S304" s="751"/>
      <c r="T304" s="83"/>
      <c r="U304" s="3" t="s">
        <v>199</v>
      </c>
      <c r="V304" s="893" t="s">
        <v>313</v>
      </c>
      <c r="W304" s="114"/>
      <c r="X304" s="288">
        <v>1</v>
      </c>
    </row>
    <row r="305" spans="1:24" x14ac:dyDescent="0.2">
      <c r="A305" s="1104"/>
      <c r="B305" s="389">
        <v>45652</v>
      </c>
      <c r="C305" s="432" t="str">
        <f t="shared" si="38"/>
        <v>(木)</v>
      </c>
      <c r="D305" s="531" t="s">
        <v>408</v>
      </c>
      <c r="E305" s="475"/>
      <c r="F305" s="11">
        <v>10.3</v>
      </c>
      <c r="G305" s="225">
        <v>11.4</v>
      </c>
      <c r="H305" s="12">
        <v>1.7</v>
      </c>
      <c r="I305" s="223">
        <v>1.3</v>
      </c>
      <c r="J305" s="11">
        <v>7.8</v>
      </c>
      <c r="K305" s="367">
        <v>7.9</v>
      </c>
      <c r="L305" s="748">
        <v>34.6</v>
      </c>
      <c r="M305" s="606">
        <v>72.5</v>
      </c>
      <c r="N305" s="489">
        <v>102.3</v>
      </c>
      <c r="O305" s="866">
        <v>28.9</v>
      </c>
      <c r="P305" s="478">
        <v>230</v>
      </c>
      <c r="Q305" s="533">
        <v>0.21</v>
      </c>
      <c r="R305" s="477"/>
      <c r="S305" s="751"/>
      <c r="T305" s="83"/>
      <c r="U305" s="3"/>
      <c r="V305" s="289"/>
      <c r="W305" s="290"/>
      <c r="X305" s="289"/>
    </row>
    <row r="306" spans="1:24" x14ac:dyDescent="0.2">
      <c r="A306" s="1104"/>
      <c r="B306" s="389">
        <v>45653</v>
      </c>
      <c r="C306" s="432" t="str">
        <f t="shared" si="38"/>
        <v>(金)</v>
      </c>
      <c r="D306" s="531" t="s">
        <v>408</v>
      </c>
      <c r="E306" s="475"/>
      <c r="F306" s="11">
        <v>10</v>
      </c>
      <c r="G306" s="225">
        <v>10.8</v>
      </c>
      <c r="H306" s="12">
        <v>1.9</v>
      </c>
      <c r="I306" s="223">
        <v>1.5</v>
      </c>
      <c r="J306" s="11">
        <v>7.8</v>
      </c>
      <c r="K306" s="367">
        <v>7.8</v>
      </c>
      <c r="L306" s="748">
        <v>34.700000000000003</v>
      </c>
      <c r="M306" s="606">
        <v>72.5</v>
      </c>
      <c r="N306" s="489">
        <v>105.3</v>
      </c>
      <c r="O306" s="866">
        <v>29.6</v>
      </c>
      <c r="P306" s="478">
        <v>214</v>
      </c>
      <c r="Q306" s="533">
        <v>0.3</v>
      </c>
      <c r="R306" s="477"/>
      <c r="S306" s="751"/>
      <c r="T306" s="83"/>
      <c r="U306" s="3"/>
      <c r="V306" s="289"/>
      <c r="W306" s="290"/>
      <c r="X306" s="289"/>
    </row>
    <row r="307" spans="1:24" x14ac:dyDescent="0.2">
      <c r="A307" s="1104"/>
      <c r="B307" s="389">
        <v>45654</v>
      </c>
      <c r="C307" s="432" t="str">
        <f t="shared" si="38"/>
        <v>(土)</v>
      </c>
      <c r="D307" s="531" t="s">
        <v>408</v>
      </c>
      <c r="E307" s="475"/>
      <c r="F307" s="11">
        <v>9.9</v>
      </c>
      <c r="G307" s="225">
        <v>10.199999999999999</v>
      </c>
      <c r="H307" s="12">
        <v>1.8</v>
      </c>
      <c r="I307" s="223">
        <v>1.2</v>
      </c>
      <c r="J307" s="11">
        <v>7.7</v>
      </c>
      <c r="K307" s="367">
        <v>7.8</v>
      </c>
      <c r="L307" s="748">
        <v>34.700000000000003</v>
      </c>
      <c r="M307" s="606"/>
      <c r="N307" s="489"/>
      <c r="O307" s="866"/>
      <c r="P307" s="478"/>
      <c r="Q307" s="533"/>
      <c r="R307" s="547"/>
      <c r="S307" s="795"/>
      <c r="T307" s="83"/>
      <c r="U307" s="371"/>
      <c r="V307" s="372"/>
      <c r="W307" s="373"/>
      <c r="X307" s="372"/>
    </row>
    <row r="308" spans="1:24" x14ac:dyDescent="0.2">
      <c r="A308" s="1104"/>
      <c r="B308" s="389">
        <v>45655</v>
      </c>
      <c r="C308" s="432" t="str">
        <f t="shared" si="38"/>
        <v>(日)</v>
      </c>
      <c r="D308" s="531" t="s">
        <v>408</v>
      </c>
      <c r="E308" s="475"/>
      <c r="F308" s="11">
        <v>9.9</v>
      </c>
      <c r="G308" s="225">
        <v>10.1</v>
      </c>
      <c r="H308" s="12">
        <v>1.6</v>
      </c>
      <c r="I308" s="223">
        <v>1.2</v>
      </c>
      <c r="J308" s="11">
        <v>7.8</v>
      </c>
      <c r="K308" s="367">
        <v>7.9</v>
      </c>
      <c r="L308" s="748">
        <v>34.5</v>
      </c>
      <c r="M308" s="606"/>
      <c r="N308" s="489"/>
      <c r="O308" s="866"/>
      <c r="P308" s="478"/>
      <c r="Q308" s="533"/>
      <c r="R308" s="477"/>
      <c r="S308" s="751"/>
      <c r="T308" s="83"/>
      <c r="U308" s="104" t="s">
        <v>23</v>
      </c>
      <c r="V308" s="392" t="s">
        <v>24</v>
      </c>
      <c r="W308" s="392" t="s">
        <v>24</v>
      </c>
      <c r="X308" s="105" t="s">
        <v>24</v>
      </c>
    </row>
    <row r="309" spans="1:24" ht="13.5" customHeight="1" x14ac:dyDescent="0.2">
      <c r="A309" s="1104"/>
      <c r="B309" s="389">
        <v>45656</v>
      </c>
      <c r="C309" s="432" t="str">
        <f t="shared" si="38"/>
        <v>(月)</v>
      </c>
      <c r="D309" s="531" t="s">
        <v>408</v>
      </c>
      <c r="E309" s="475"/>
      <c r="F309" s="11">
        <v>9.6999999999999993</v>
      </c>
      <c r="G309" s="225">
        <v>9.5</v>
      </c>
      <c r="H309" s="12">
        <v>1.1000000000000001</v>
      </c>
      <c r="I309" s="223">
        <v>1</v>
      </c>
      <c r="J309" s="11">
        <v>7.8</v>
      </c>
      <c r="K309" s="367">
        <v>7.9</v>
      </c>
      <c r="L309" s="748">
        <v>34.299999999999997</v>
      </c>
      <c r="M309" s="606"/>
      <c r="N309" s="489"/>
      <c r="O309" s="866"/>
      <c r="P309" s="478"/>
      <c r="Q309" s="533"/>
      <c r="R309" s="477"/>
      <c r="S309" s="751"/>
      <c r="T309" s="83"/>
      <c r="U309" s="1114" t="s">
        <v>473</v>
      </c>
      <c r="V309" s="1124"/>
      <c r="W309" s="1124"/>
      <c r="X309" s="1125"/>
    </row>
    <row r="310" spans="1:24" x14ac:dyDescent="0.2">
      <c r="A310" s="1104"/>
      <c r="B310" s="389">
        <v>45657</v>
      </c>
      <c r="C310" s="432" t="str">
        <f t="shared" si="38"/>
        <v>(火)</v>
      </c>
      <c r="D310" s="473" t="s">
        <v>408</v>
      </c>
      <c r="E310" s="535"/>
      <c r="F310" s="366">
        <v>9.6</v>
      </c>
      <c r="G310" s="300">
        <v>10</v>
      </c>
      <c r="H310" s="537">
        <v>1.6</v>
      </c>
      <c r="I310" s="536">
        <v>1.2</v>
      </c>
      <c r="J310" s="366">
        <v>7.8</v>
      </c>
      <c r="K310" s="369">
        <v>7.9</v>
      </c>
      <c r="L310" s="788">
        <v>34.9</v>
      </c>
      <c r="M310" s="659"/>
      <c r="N310" s="735"/>
      <c r="O310" s="871"/>
      <c r="P310" s="540"/>
      <c r="Q310" s="541"/>
      <c r="R310" s="548"/>
      <c r="S310" s="797"/>
      <c r="T310" s="83"/>
      <c r="U310" s="1114"/>
      <c r="V310" s="1124"/>
      <c r="W310" s="1124"/>
      <c r="X310" s="1125"/>
    </row>
    <row r="311" spans="1:24" ht="13.5" customHeight="1" x14ac:dyDescent="0.2">
      <c r="A311" s="1109"/>
      <c r="B311" s="1043" t="s">
        <v>239</v>
      </c>
      <c r="C311" s="1043"/>
      <c r="D311" s="479"/>
      <c r="E311" s="480">
        <f t="shared" ref="E311:R311" si="39">IF(COUNT(E280:E310)=0,"",MAX(E280:E310))</f>
        <v>19.399999999999999</v>
      </c>
      <c r="F311" s="10">
        <f t="shared" si="39"/>
        <v>14.9</v>
      </c>
      <c r="G311" s="222">
        <f t="shared" si="39"/>
        <v>15.5</v>
      </c>
      <c r="H311" s="466">
        <f t="shared" si="39"/>
        <v>2.9</v>
      </c>
      <c r="I311" s="467">
        <f t="shared" si="39"/>
        <v>1.6</v>
      </c>
      <c r="J311" s="10">
        <f t="shared" si="39"/>
        <v>8</v>
      </c>
      <c r="K311" s="615">
        <f t="shared" si="39"/>
        <v>7.9</v>
      </c>
      <c r="L311" s="744">
        <f t="shared" si="39"/>
        <v>34.9</v>
      </c>
      <c r="M311" s="598">
        <f t="shared" si="39"/>
        <v>73</v>
      </c>
      <c r="N311" s="482">
        <f t="shared" si="39"/>
        <v>105.3</v>
      </c>
      <c r="O311" s="868">
        <f t="shared" si="39"/>
        <v>31.4</v>
      </c>
      <c r="P311" s="484">
        <f t="shared" si="39"/>
        <v>230</v>
      </c>
      <c r="Q311" s="485">
        <f t="shared" si="39"/>
        <v>0.31</v>
      </c>
      <c r="R311" s="519">
        <f t="shared" si="39"/>
        <v>17</v>
      </c>
      <c r="S311" s="778">
        <f t="shared" ref="S311" si="40">IF(COUNT(S280:S310)=0,"",MAX(S280:S310))</f>
        <v>7</v>
      </c>
      <c r="T311" s="83"/>
      <c r="U311" s="1114"/>
      <c r="V311" s="1124"/>
      <c r="W311" s="1124"/>
      <c r="X311" s="1125"/>
    </row>
    <row r="312" spans="1:24" x14ac:dyDescent="0.2">
      <c r="A312" s="1109"/>
      <c r="B312" s="1044" t="s">
        <v>240</v>
      </c>
      <c r="C312" s="1044"/>
      <c r="D312" s="233"/>
      <c r="E312" s="487">
        <f t="shared" ref="E312:Q312" si="41">IF(COUNT(E280:E310)=0,"",MIN(E280:E310))</f>
        <v>19.399999999999999</v>
      </c>
      <c r="F312" s="11">
        <f t="shared" si="41"/>
        <v>9.6</v>
      </c>
      <c r="G312" s="223">
        <f t="shared" si="41"/>
        <v>9.5</v>
      </c>
      <c r="H312" s="12">
        <f t="shared" si="41"/>
        <v>1.1000000000000001</v>
      </c>
      <c r="I312" s="225">
        <f t="shared" si="41"/>
        <v>0.9</v>
      </c>
      <c r="J312" s="11">
        <f t="shared" si="41"/>
        <v>7.7</v>
      </c>
      <c r="K312" s="367">
        <f t="shared" si="41"/>
        <v>7.7</v>
      </c>
      <c r="L312" s="748">
        <f t="shared" si="41"/>
        <v>31.8</v>
      </c>
      <c r="M312" s="606">
        <f t="shared" si="41"/>
        <v>68.8</v>
      </c>
      <c r="N312" s="489">
        <f t="shared" si="41"/>
        <v>98.2</v>
      </c>
      <c r="O312" s="864">
        <f t="shared" si="41"/>
        <v>26.1</v>
      </c>
      <c r="P312" s="491">
        <f t="shared" si="41"/>
        <v>176</v>
      </c>
      <c r="Q312" s="492">
        <f t="shared" si="41"/>
        <v>0.14000000000000001</v>
      </c>
      <c r="R312" s="806"/>
      <c r="S312" s="780"/>
      <c r="T312" s="83"/>
      <c r="U312" s="1114"/>
      <c r="V312" s="1124"/>
      <c r="W312" s="1124"/>
      <c r="X312" s="1125"/>
    </row>
    <row r="313" spans="1:24" x14ac:dyDescent="0.2">
      <c r="A313" s="1109"/>
      <c r="B313" s="1044" t="s">
        <v>241</v>
      </c>
      <c r="C313" s="1044"/>
      <c r="D313" s="233"/>
      <c r="E313" s="494">
        <f t="shared" ref="E313:Q313" si="42">IF(COUNT(E280:E310)=0,"",AVERAGE(E280:E310))</f>
        <v>19.399999999999999</v>
      </c>
      <c r="F313" s="309">
        <f t="shared" si="42"/>
        <v>12.164516129032259</v>
      </c>
      <c r="G313" s="510">
        <f t="shared" si="42"/>
        <v>12.38709677419355</v>
      </c>
      <c r="H313" s="511">
        <f t="shared" si="42"/>
        <v>1.7419354838709682</v>
      </c>
      <c r="I313" s="512">
        <f t="shared" si="42"/>
        <v>1.1838709677419361</v>
      </c>
      <c r="J313" s="309">
        <f t="shared" si="42"/>
        <v>7.8645161290322632</v>
      </c>
      <c r="K313" s="645">
        <f t="shared" si="42"/>
        <v>7.8419354838709712</v>
      </c>
      <c r="L313" s="752">
        <f t="shared" si="42"/>
        <v>33.393548387096779</v>
      </c>
      <c r="M313" s="647">
        <f t="shared" si="42"/>
        <v>70.655000000000001</v>
      </c>
      <c r="N313" s="733">
        <f t="shared" si="42"/>
        <v>100.36999999999998</v>
      </c>
      <c r="O313" s="869">
        <f t="shared" si="42"/>
        <v>28.895</v>
      </c>
      <c r="P313" s="521">
        <f t="shared" si="42"/>
        <v>202.9</v>
      </c>
      <c r="Q313" s="522">
        <f t="shared" si="42"/>
        <v>0.20400000000000001</v>
      </c>
      <c r="R313" s="807"/>
      <c r="S313" s="793"/>
      <c r="T313" s="83"/>
      <c r="U313" s="1114"/>
      <c r="V313" s="1124"/>
      <c r="W313" s="1124"/>
      <c r="X313" s="1125"/>
    </row>
    <row r="314" spans="1:24" ht="13.5" customHeight="1" x14ac:dyDescent="0.2">
      <c r="A314" s="1110"/>
      <c r="B314" s="1045" t="s">
        <v>242</v>
      </c>
      <c r="C314" s="1045"/>
      <c r="D314" s="496"/>
      <c r="E314" s="236"/>
      <c r="F314" s="236"/>
      <c r="G314" s="388"/>
      <c r="H314" s="236"/>
      <c r="I314" s="388"/>
      <c r="J314" s="499"/>
      <c r="K314" s="500"/>
      <c r="L314" s="781"/>
      <c r="M314" s="633"/>
      <c r="N314" s="504"/>
      <c r="O314" s="870"/>
      <c r="P314" s="238"/>
      <c r="Q314" s="239"/>
      <c r="R314" s="528">
        <f>SUM(R280:R310)</f>
        <v>17</v>
      </c>
      <c r="S314" s="787">
        <f>SUM(S280:S310)</f>
        <v>7</v>
      </c>
      <c r="T314" s="83"/>
      <c r="U314" s="1126"/>
      <c r="V314" s="1127"/>
      <c r="W314" s="1127"/>
      <c r="X314" s="1128"/>
    </row>
    <row r="315" spans="1:24" x14ac:dyDescent="0.2">
      <c r="A315" s="1103" t="s">
        <v>235</v>
      </c>
      <c r="B315" s="327">
        <v>45658</v>
      </c>
      <c r="C315" s="431" t="str">
        <f>IF(B315="","",IF(WEEKDAY(B315)=1,"(日)",IF(WEEKDAY(B315)=2,"(月)",IF(WEEKDAY(B315)=3,"(火)",IF(WEEKDAY(B315)=4,"(水)",IF(WEEKDAY(B315)=5,"(木)",IF(WEEKDAY(B315)=6,"(金)","(土)")))))))</f>
        <v>(水)</v>
      </c>
      <c r="D315" s="529" t="s">
        <v>408</v>
      </c>
      <c r="E315" s="465"/>
      <c r="F315" s="10">
        <v>9.5</v>
      </c>
      <c r="G315" s="467">
        <v>10</v>
      </c>
      <c r="H315" s="466">
        <v>1.3</v>
      </c>
      <c r="I315" s="222">
        <v>1.3</v>
      </c>
      <c r="J315" s="10">
        <v>7.9</v>
      </c>
      <c r="K315" s="615">
        <v>7.9</v>
      </c>
      <c r="L315" s="744">
        <v>34.9</v>
      </c>
      <c r="M315" s="598"/>
      <c r="N315" s="482"/>
      <c r="O315" s="868"/>
      <c r="P315" s="472"/>
      <c r="Q315" s="530"/>
      <c r="R315" s="471"/>
      <c r="S315" s="747"/>
      <c r="T315" s="83"/>
      <c r="U315" s="395" t="s">
        <v>286</v>
      </c>
      <c r="V315" s="396"/>
      <c r="W315" s="397">
        <v>45666</v>
      </c>
      <c r="X315" s="398"/>
    </row>
    <row r="316" spans="1:24" x14ac:dyDescent="0.2">
      <c r="A316" s="1109"/>
      <c r="B316" s="328">
        <v>45659</v>
      </c>
      <c r="C316" s="432" t="str">
        <f t="shared" ref="C316:C345" si="43">IF(B316="","",IF(WEEKDAY(B316)=1,"(日)",IF(WEEKDAY(B316)=2,"(月)",IF(WEEKDAY(B316)=3,"(火)",IF(WEEKDAY(B316)=4,"(水)",IF(WEEKDAY(B316)=5,"(木)",IF(WEEKDAY(B316)=6,"(金)","(土)")))))))</f>
        <v>(木)</v>
      </c>
      <c r="D316" s="549" t="s">
        <v>408</v>
      </c>
      <c r="E316" s="550"/>
      <c r="F316" s="121">
        <v>9.4</v>
      </c>
      <c r="G316" s="551">
        <v>9.6999999999999993</v>
      </c>
      <c r="H316" s="552">
        <v>1.5</v>
      </c>
      <c r="I316" s="553">
        <v>1.2</v>
      </c>
      <c r="J316" s="121">
        <v>7.9</v>
      </c>
      <c r="K316" s="697">
        <v>7.9</v>
      </c>
      <c r="L316" s="798">
        <v>34.5</v>
      </c>
      <c r="M316" s="699"/>
      <c r="N316" s="415"/>
      <c r="O316" s="872"/>
      <c r="P316" s="558"/>
      <c r="Q316" s="559"/>
      <c r="R316" s="547"/>
      <c r="S316" s="795"/>
      <c r="T316" s="83"/>
      <c r="U316" s="343" t="s">
        <v>2</v>
      </c>
      <c r="V316" s="344" t="s">
        <v>305</v>
      </c>
      <c r="W316" s="355">
        <v>12.9</v>
      </c>
      <c r="X316" s="348"/>
    </row>
    <row r="317" spans="1:24" x14ac:dyDescent="0.2">
      <c r="A317" s="1109"/>
      <c r="B317" s="328">
        <v>45660</v>
      </c>
      <c r="C317" s="432" t="str">
        <f t="shared" si="43"/>
        <v>(金)</v>
      </c>
      <c r="D317" s="531" t="s">
        <v>410</v>
      </c>
      <c r="E317" s="475"/>
      <c r="F317" s="11">
        <v>9.1999999999999993</v>
      </c>
      <c r="G317" s="225">
        <v>9.3000000000000007</v>
      </c>
      <c r="H317" s="12">
        <v>1.5</v>
      </c>
      <c r="I317" s="223">
        <v>1.4</v>
      </c>
      <c r="J317" s="11">
        <v>7.9</v>
      </c>
      <c r="K317" s="367">
        <v>7.9</v>
      </c>
      <c r="L317" s="748">
        <v>34.799999999999997</v>
      </c>
      <c r="M317" s="606"/>
      <c r="N317" s="489"/>
      <c r="O317" s="866"/>
      <c r="P317" s="478"/>
      <c r="Q317" s="533"/>
      <c r="R317" s="477"/>
      <c r="S317" s="751"/>
      <c r="T317" s="83"/>
      <c r="U317" s="4" t="s">
        <v>19</v>
      </c>
      <c r="V317" s="5" t="s">
        <v>20</v>
      </c>
      <c r="W317" s="350" t="s">
        <v>21</v>
      </c>
      <c r="X317" s="5" t="s">
        <v>22</v>
      </c>
    </row>
    <row r="318" spans="1:24" x14ac:dyDescent="0.2">
      <c r="A318" s="1109"/>
      <c r="B318" s="328">
        <v>45661</v>
      </c>
      <c r="C318" s="432" t="str">
        <f t="shared" si="43"/>
        <v>(土)</v>
      </c>
      <c r="D318" s="531" t="s">
        <v>408</v>
      </c>
      <c r="E318" s="475"/>
      <c r="F318" s="11">
        <v>9.1</v>
      </c>
      <c r="G318" s="225">
        <v>8.9</v>
      </c>
      <c r="H318" s="12">
        <v>1.5</v>
      </c>
      <c r="I318" s="223">
        <v>1.5</v>
      </c>
      <c r="J318" s="11">
        <v>7.9</v>
      </c>
      <c r="K318" s="367">
        <v>7.9</v>
      </c>
      <c r="L318" s="748">
        <v>35</v>
      </c>
      <c r="M318" s="606"/>
      <c r="N318" s="489"/>
      <c r="O318" s="866"/>
      <c r="P318" s="478"/>
      <c r="Q318" s="533"/>
      <c r="R318" s="477"/>
      <c r="S318" s="751"/>
      <c r="T318" s="83"/>
      <c r="U318" s="2" t="s">
        <v>182</v>
      </c>
      <c r="V318" s="396" t="s">
        <v>11</v>
      </c>
      <c r="W318" s="351">
        <v>9.1</v>
      </c>
      <c r="X318" s="222">
        <v>9.9</v>
      </c>
    </row>
    <row r="319" spans="1:24" x14ac:dyDescent="0.2">
      <c r="A319" s="1109"/>
      <c r="B319" s="328">
        <v>45662</v>
      </c>
      <c r="C319" s="432" t="str">
        <f t="shared" si="43"/>
        <v>(日)</v>
      </c>
      <c r="D319" s="531" t="s">
        <v>408</v>
      </c>
      <c r="E319" s="475"/>
      <c r="F319" s="11">
        <v>9</v>
      </c>
      <c r="G319" s="225">
        <v>9.1</v>
      </c>
      <c r="H319" s="12">
        <v>1.7</v>
      </c>
      <c r="I319" s="223">
        <v>1.6</v>
      </c>
      <c r="J319" s="11">
        <v>7.9</v>
      </c>
      <c r="K319" s="367">
        <v>7.9</v>
      </c>
      <c r="L319" s="748">
        <v>34.799999999999997</v>
      </c>
      <c r="M319" s="606"/>
      <c r="N319" s="489"/>
      <c r="O319" s="866"/>
      <c r="P319" s="478"/>
      <c r="Q319" s="533"/>
      <c r="R319" s="477"/>
      <c r="S319" s="751"/>
      <c r="T319" s="83"/>
      <c r="U319" s="3" t="s">
        <v>183</v>
      </c>
      <c r="V319" s="893" t="s">
        <v>184</v>
      </c>
      <c r="W319" s="11">
        <v>1.4</v>
      </c>
      <c r="X319" s="223">
        <v>1.2</v>
      </c>
    </row>
    <row r="320" spans="1:24" x14ac:dyDescent="0.2">
      <c r="A320" s="1109"/>
      <c r="B320" s="328">
        <v>45663</v>
      </c>
      <c r="C320" s="432" t="str">
        <f t="shared" si="43"/>
        <v>(月)</v>
      </c>
      <c r="D320" s="531" t="s">
        <v>408</v>
      </c>
      <c r="E320" s="475"/>
      <c r="F320" s="11">
        <v>9</v>
      </c>
      <c r="G320" s="225">
        <v>9.6</v>
      </c>
      <c r="H320" s="12">
        <v>2.2000000000000002</v>
      </c>
      <c r="I320" s="223">
        <v>1.7</v>
      </c>
      <c r="J320" s="11">
        <v>7.8</v>
      </c>
      <c r="K320" s="367">
        <v>7.9</v>
      </c>
      <c r="L320" s="748">
        <v>35</v>
      </c>
      <c r="M320" s="606">
        <v>71.400000000000006</v>
      </c>
      <c r="N320" s="489">
        <v>104.3</v>
      </c>
      <c r="O320" s="866">
        <v>31.9</v>
      </c>
      <c r="P320" s="478">
        <v>223</v>
      </c>
      <c r="Q320" s="533">
        <v>0.24</v>
      </c>
      <c r="R320" s="477"/>
      <c r="S320" s="751"/>
      <c r="T320" s="83"/>
      <c r="U320" s="3" t="s">
        <v>12</v>
      </c>
      <c r="V320" s="893"/>
      <c r="W320" s="11">
        <v>8</v>
      </c>
      <c r="X320" s="223">
        <v>7.9</v>
      </c>
    </row>
    <row r="321" spans="1:24" x14ac:dyDescent="0.2">
      <c r="A321" s="1109"/>
      <c r="B321" s="328">
        <v>45664</v>
      </c>
      <c r="C321" s="432" t="str">
        <f t="shared" si="43"/>
        <v>(火)</v>
      </c>
      <c r="D321" s="531" t="s">
        <v>410</v>
      </c>
      <c r="E321" s="475"/>
      <c r="F321" s="11">
        <v>9.1</v>
      </c>
      <c r="G321" s="225">
        <v>9.5</v>
      </c>
      <c r="H321" s="12">
        <v>2.2000000000000002</v>
      </c>
      <c r="I321" s="223">
        <v>1.6</v>
      </c>
      <c r="J321" s="11">
        <v>7.9</v>
      </c>
      <c r="K321" s="367">
        <v>7.9</v>
      </c>
      <c r="L321" s="748">
        <v>35</v>
      </c>
      <c r="M321" s="606">
        <v>71.8</v>
      </c>
      <c r="N321" s="489">
        <v>103.3</v>
      </c>
      <c r="O321" s="866">
        <v>31.4</v>
      </c>
      <c r="P321" s="478">
        <v>233</v>
      </c>
      <c r="Q321" s="533">
        <v>0.28999999999999998</v>
      </c>
      <c r="R321" s="477"/>
      <c r="S321" s="751"/>
      <c r="T321" s="83"/>
      <c r="U321" s="3" t="s">
        <v>185</v>
      </c>
      <c r="V321" s="893" t="s">
        <v>13</v>
      </c>
      <c r="W321" s="11"/>
      <c r="X321" s="223">
        <v>34.799999999999997</v>
      </c>
    </row>
    <row r="322" spans="1:24" x14ac:dyDescent="0.2">
      <c r="A322" s="1109"/>
      <c r="B322" s="328">
        <v>45665</v>
      </c>
      <c r="C322" s="432" t="str">
        <f t="shared" si="43"/>
        <v>(水)</v>
      </c>
      <c r="D322" s="531" t="s">
        <v>400</v>
      </c>
      <c r="E322" s="475"/>
      <c r="F322" s="11">
        <v>9.1</v>
      </c>
      <c r="G322" s="225">
        <v>9.4</v>
      </c>
      <c r="H322" s="12">
        <v>1.5</v>
      </c>
      <c r="I322" s="223">
        <v>1.4</v>
      </c>
      <c r="J322" s="11">
        <v>7.9</v>
      </c>
      <c r="K322" s="367">
        <v>7.9</v>
      </c>
      <c r="L322" s="748">
        <v>35</v>
      </c>
      <c r="M322" s="606">
        <v>71.400000000000006</v>
      </c>
      <c r="N322" s="489">
        <v>102.9</v>
      </c>
      <c r="O322" s="866">
        <v>30.2</v>
      </c>
      <c r="P322" s="478">
        <v>233</v>
      </c>
      <c r="Q322" s="533">
        <v>0.27</v>
      </c>
      <c r="R322" s="477"/>
      <c r="S322" s="751"/>
      <c r="T322" s="83"/>
      <c r="U322" s="3" t="s">
        <v>186</v>
      </c>
      <c r="V322" s="893" t="s">
        <v>313</v>
      </c>
      <c r="W322" s="114"/>
      <c r="X322" s="224">
        <v>72</v>
      </c>
    </row>
    <row r="323" spans="1:24" x14ac:dyDescent="0.2">
      <c r="A323" s="1109"/>
      <c r="B323" s="328">
        <v>45666</v>
      </c>
      <c r="C323" s="432" t="str">
        <f t="shared" si="43"/>
        <v>(木)</v>
      </c>
      <c r="D323" s="531" t="s">
        <v>400</v>
      </c>
      <c r="E323" s="475">
        <v>12.9</v>
      </c>
      <c r="F323" s="11">
        <v>9.1</v>
      </c>
      <c r="G323" s="225">
        <v>9.9</v>
      </c>
      <c r="H323" s="12">
        <v>1.4</v>
      </c>
      <c r="I323" s="223">
        <v>1.2</v>
      </c>
      <c r="J323" s="11">
        <v>8</v>
      </c>
      <c r="K323" s="367">
        <v>7.9</v>
      </c>
      <c r="L323" s="748">
        <v>34.799999999999997</v>
      </c>
      <c r="M323" s="606">
        <v>72</v>
      </c>
      <c r="N323" s="489">
        <v>102.3</v>
      </c>
      <c r="O323" s="866">
        <v>30</v>
      </c>
      <c r="P323" s="478">
        <v>231</v>
      </c>
      <c r="Q323" s="533">
        <v>0.2</v>
      </c>
      <c r="R323" s="477">
        <v>19</v>
      </c>
      <c r="S323" s="751">
        <v>10</v>
      </c>
      <c r="T323" s="83"/>
      <c r="U323" s="3" t="s">
        <v>187</v>
      </c>
      <c r="V323" s="893" t="s">
        <v>313</v>
      </c>
      <c r="W323" s="114"/>
      <c r="X323" s="224">
        <v>102.3</v>
      </c>
    </row>
    <row r="324" spans="1:24" x14ac:dyDescent="0.2">
      <c r="A324" s="1109"/>
      <c r="B324" s="328">
        <v>45667</v>
      </c>
      <c r="C324" s="432" t="str">
        <f t="shared" si="43"/>
        <v>(金)</v>
      </c>
      <c r="D324" s="531" t="s">
        <v>408</v>
      </c>
      <c r="E324" s="475"/>
      <c r="F324" s="11">
        <v>8.8000000000000007</v>
      </c>
      <c r="G324" s="225">
        <v>8.6999999999999993</v>
      </c>
      <c r="H324" s="12">
        <v>1.4</v>
      </c>
      <c r="I324" s="223">
        <v>1.2</v>
      </c>
      <c r="J324" s="11">
        <v>8</v>
      </c>
      <c r="K324" s="367">
        <v>7.9</v>
      </c>
      <c r="L324" s="748">
        <v>34.700000000000003</v>
      </c>
      <c r="M324" s="606">
        <v>71.2</v>
      </c>
      <c r="N324" s="489">
        <v>101.3</v>
      </c>
      <c r="O324" s="866">
        <v>39.1</v>
      </c>
      <c r="P324" s="478">
        <v>223</v>
      </c>
      <c r="Q324" s="533">
        <v>0.14000000000000001</v>
      </c>
      <c r="R324" s="477"/>
      <c r="S324" s="751"/>
      <c r="T324" s="83"/>
      <c r="U324" s="3" t="s">
        <v>188</v>
      </c>
      <c r="V324" s="893" t="s">
        <v>313</v>
      </c>
      <c r="W324" s="114"/>
      <c r="X324" s="224">
        <v>62</v>
      </c>
    </row>
    <row r="325" spans="1:24" x14ac:dyDescent="0.2">
      <c r="A325" s="1109"/>
      <c r="B325" s="328">
        <v>45668</v>
      </c>
      <c r="C325" s="432" t="str">
        <f t="shared" si="43"/>
        <v>(土)</v>
      </c>
      <c r="D325" s="531" t="s">
        <v>408</v>
      </c>
      <c r="E325" s="475"/>
      <c r="F325" s="11">
        <v>8.6999999999999993</v>
      </c>
      <c r="G325" s="225">
        <v>9</v>
      </c>
      <c r="H325" s="12">
        <v>1.6</v>
      </c>
      <c r="I325" s="223">
        <v>1.2</v>
      </c>
      <c r="J325" s="11">
        <v>8</v>
      </c>
      <c r="K325" s="367">
        <v>8</v>
      </c>
      <c r="L325" s="748">
        <v>34.700000000000003</v>
      </c>
      <c r="M325" s="606"/>
      <c r="N325" s="489"/>
      <c r="O325" s="866"/>
      <c r="P325" s="478"/>
      <c r="Q325" s="533"/>
      <c r="R325" s="477"/>
      <c r="S325" s="751"/>
      <c r="T325" s="83"/>
      <c r="U325" s="3" t="s">
        <v>189</v>
      </c>
      <c r="V325" s="893" t="s">
        <v>313</v>
      </c>
      <c r="W325" s="114"/>
      <c r="X325" s="224">
        <v>40.299999999999997</v>
      </c>
    </row>
    <row r="326" spans="1:24" x14ac:dyDescent="0.2">
      <c r="A326" s="1109"/>
      <c r="B326" s="328">
        <v>45669</v>
      </c>
      <c r="C326" s="432" t="str">
        <f t="shared" si="43"/>
        <v>(日)</v>
      </c>
      <c r="D326" s="531" t="s">
        <v>410</v>
      </c>
      <c r="E326" s="475"/>
      <c r="F326" s="11">
        <v>8.4</v>
      </c>
      <c r="G326" s="225">
        <v>8</v>
      </c>
      <c r="H326" s="12">
        <v>1.7</v>
      </c>
      <c r="I326" s="223">
        <v>1.5</v>
      </c>
      <c r="J326" s="11">
        <v>7.9</v>
      </c>
      <c r="K326" s="367">
        <v>7.9</v>
      </c>
      <c r="L326" s="748">
        <v>34.9</v>
      </c>
      <c r="M326" s="606"/>
      <c r="N326" s="489"/>
      <c r="O326" s="866"/>
      <c r="P326" s="478"/>
      <c r="Q326" s="533"/>
      <c r="R326" s="477"/>
      <c r="S326" s="751"/>
      <c r="T326" s="83"/>
      <c r="U326" s="3" t="s">
        <v>190</v>
      </c>
      <c r="V326" s="893" t="s">
        <v>313</v>
      </c>
      <c r="W326" s="12"/>
      <c r="X326" s="225">
        <v>30</v>
      </c>
    </row>
    <row r="327" spans="1:24" x14ac:dyDescent="0.2">
      <c r="A327" s="1109"/>
      <c r="B327" s="328">
        <v>45670</v>
      </c>
      <c r="C327" s="432" t="str">
        <f t="shared" si="43"/>
        <v>(月)</v>
      </c>
      <c r="D327" s="531" t="s">
        <v>408</v>
      </c>
      <c r="E327" s="475"/>
      <c r="F327" s="11">
        <v>8.6</v>
      </c>
      <c r="G327" s="225">
        <v>9.1</v>
      </c>
      <c r="H327" s="12">
        <v>2.6</v>
      </c>
      <c r="I327" s="223">
        <v>1.5</v>
      </c>
      <c r="J327" s="11">
        <v>7.8</v>
      </c>
      <c r="K327" s="367">
        <v>7.9</v>
      </c>
      <c r="L327" s="748">
        <v>35</v>
      </c>
      <c r="M327" s="606"/>
      <c r="N327" s="489"/>
      <c r="O327" s="866"/>
      <c r="P327" s="478"/>
      <c r="Q327" s="533"/>
      <c r="R327" s="477"/>
      <c r="S327" s="751"/>
      <c r="T327" s="83"/>
      <c r="U327" s="3" t="s">
        <v>191</v>
      </c>
      <c r="V327" s="893" t="s">
        <v>313</v>
      </c>
      <c r="W327" s="15"/>
      <c r="X327" s="226">
        <v>231</v>
      </c>
    </row>
    <row r="328" spans="1:24" x14ac:dyDescent="0.2">
      <c r="A328" s="1109"/>
      <c r="B328" s="328">
        <v>45671</v>
      </c>
      <c r="C328" s="432" t="str">
        <f t="shared" si="43"/>
        <v>(火)</v>
      </c>
      <c r="D328" s="531" t="s">
        <v>408</v>
      </c>
      <c r="E328" s="475"/>
      <c r="F328" s="11">
        <v>8.6</v>
      </c>
      <c r="G328" s="225">
        <v>9.3000000000000007</v>
      </c>
      <c r="H328" s="12">
        <v>2.1</v>
      </c>
      <c r="I328" s="223">
        <v>1.8</v>
      </c>
      <c r="J328" s="11">
        <v>7.9</v>
      </c>
      <c r="K328" s="367">
        <v>7.9</v>
      </c>
      <c r="L328" s="748">
        <v>35.200000000000003</v>
      </c>
      <c r="M328" s="606">
        <v>72.5</v>
      </c>
      <c r="N328" s="489">
        <v>104.3</v>
      </c>
      <c r="O328" s="866">
        <v>37.700000000000003</v>
      </c>
      <c r="P328" s="478">
        <v>200</v>
      </c>
      <c r="Q328" s="533">
        <v>0.2</v>
      </c>
      <c r="R328" s="477"/>
      <c r="S328" s="751"/>
      <c r="T328" s="83"/>
      <c r="U328" s="3" t="s">
        <v>192</v>
      </c>
      <c r="V328" s="893" t="s">
        <v>313</v>
      </c>
      <c r="W328" s="13"/>
      <c r="X328" s="227">
        <v>0.2</v>
      </c>
    </row>
    <row r="329" spans="1:24" x14ac:dyDescent="0.2">
      <c r="A329" s="1109"/>
      <c r="B329" s="328">
        <v>45672</v>
      </c>
      <c r="C329" s="432" t="str">
        <f t="shared" si="43"/>
        <v>(水)</v>
      </c>
      <c r="D329" s="531" t="s">
        <v>408</v>
      </c>
      <c r="E329" s="475"/>
      <c r="F329" s="11">
        <v>8.6</v>
      </c>
      <c r="G329" s="225">
        <v>8.6999999999999993</v>
      </c>
      <c r="H329" s="12">
        <v>2</v>
      </c>
      <c r="I329" s="223">
        <v>1.6</v>
      </c>
      <c r="J329" s="11">
        <v>7.9</v>
      </c>
      <c r="K329" s="367">
        <v>7.9</v>
      </c>
      <c r="L329" s="748">
        <v>35.200000000000003</v>
      </c>
      <c r="M329" s="606">
        <v>72.5</v>
      </c>
      <c r="N329" s="489">
        <v>104.3</v>
      </c>
      <c r="O329" s="866">
        <v>36.299999999999997</v>
      </c>
      <c r="P329" s="478">
        <v>227</v>
      </c>
      <c r="Q329" s="533">
        <v>0.19</v>
      </c>
      <c r="R329" s="477"/>
      <c r="S329" s="751"/>
      <c r="T329" s="83"/>
      <c r="U329" s="3" t="s">
        <v>14</v>
      </c>
      <c r="V329" s="893" t="s">
        <v>313</v>
      </c>
      <c r="W329" s="11"/>
      <c r="X329" s="228">
        <v>2.2999999999999998</v>
      </c>
    </row>
    <row r="330" spans="1:24" x14ac:dyDescent="0.2">
      <c r="A330" s="1109"/>
      <c r="B330" s="328">
        <v>45673</v>
      </c>
      <c r="C330" s="432" t="str">
        <f t="shared" si="43"/>
        <v>(木)</v>
      </c>
      <c r="D330" s="531" t="s">
        <v>408</v>
      </c>
      <c r="E330" s="475"/>
      <c r="F330" s="11">
        <v>8.1</v>
      </c>
      <c r="G330" s="225">
        <v>8</v>
      </c>
      <c r="H330" s="12">
        <v>1.7</v>
      </c>
      <c r="I330" s="223">
        <v>1.4</v>
      </c>
      <c r="J330" s="11">
        <v>7.8</v>
      </c>
      <c r="K330" s="367">
        <v>7.9</v>
      </c>
      <c r="L330" s="748">
        <v>35</v>
      </c>
      <c r="M330" s="606">
        <v>71.900000000000006</v>
      </c>
      <c r="N330" s="489">
        <v>105.3</v>
      </c>
      <c r="O330" s="866">
        <v>36.799999999999997</v>
      </c>
      <c r="P330" s="478">
        <v>194</v>
      </c>
      <c r="Q330" s="533">
        <v>0.23</v>
      </c>
      <c r="R330" s="477"/>
      <c r="S330" s="751"/>
      <c r="T330" s="83"/>
      <c r="U330" s="3" t="s">
        <v>15</v>
      </c>
      <c r="V330" s="893" t="s">
        <v>313</v>
      </c>
      <c r="W330" s="11"/>
      <c r="X330" s="228">
        <v>0.6</v>
      </c>
    </row>
    <row r="331" spans="1:24" x14ac:dyDescent="0.2">
      <c r="A331" s="1109"/>
      <c r="B331" s="328">
        <v>45674</v>
      </c>
      <c r="C331" s="432" t="str">
        <f t="shared" si="43"/>
        <v>(金)</v>
      </c>
      <c r="D331" s="531" t="s">
        <v>408</v>
      </c>
      <c r="E331" s="475"/>
      <c r="F331" s="11">
        <v>8.1999999999999993</v>
      </c>
      <c r="G331" s="225">
        <v>8.5</v>
      </c>
      <c r="H331" s="12">
        <v>1.9</v>
      </c>
      <c r="I331" s="223">
        <v>1.4</v>
      </c>
      <c r="J331" s="11">
        <v>8</v>
      </c>
      <c r="K331" s="367">
        <v>8</v>
      </c>
      <c r="L331" s="748">
        <v>35</v>
      </c>
      <c r="M331" s="606">
        <v>71.900000000000006</v>
      </c>
      <c r="N331" s="489">
        <v>103.1</v>
      </c>
      <c r="O331" s="866">
        <v>34.200000000000003</v>
      </c>
      <c r="P331" s="478">
        <v>199</v>
      </c>
      <c r="Q331" s="533">
        <v>0.17</v>
      </c>
      <c r="R331" s="477"/>
      <c r="S331" s="751"/>
      <c r="T331" s="83"/>
      <c r="U331" s="3" t="s">
        <v>193</v>
      </c>
      <c r="V331" s="893" t="s">
        <v>313</v>
      </c>
      <c r="W331" s="11"/>
      <c r="X331" s="228">
        <v>10.9</v>
      </c>
    </row>
    <row r="332" spans="1:24" x14ac:dyDescent="0.2">
      <c r="A332" s="1109"/>
      <c r="B332" s="328">
        <v>45675</v>
      </c>
      <c r="C332" s="432" t="str">
        <f t="shared" si="43"/>
        <v>(土)</v>
      </c>
      <c r="D332" s="531" t="s">
        <v>408</v>
      </c>
      <c r="E332" s="475"/>
      <c r="F332" s="11">
        <v>8.1</v>
      </c>
      <c r="G332" s="225">
        <v>7.9</v>
      </c>
      <c r="H332" s="12">
        <v>1.9</v>
      </c>
      <c r="I332" s="223">
        <v>1.3</v>
      </c>
      <c r="J332" s="11">
        <v>8</v>
      </c>
      <c r="K332" s="367">
        <v>8</v>
      </c>
      <c r="L332" s="748">
        <v>34.799999999999997</v>
      </c>
      <c r="M332" s="606"/>
      <c r="N332" s="489"/>
      <c r="O332" s="866"/>
      <c r="P332" s="478"/>
      <c r="Q332" s="533"/>
      <c r="R332" s="477"/>
      <c r="S332" s="751"/>
      <c r="T332" s="83"/>
      <c r="U332" s="3" t="s">
        <v>194</v>
      </c>
      <c r="V332" s="893" t="s">
        <v>313</v>
      </c>
      <c r="W332" s="13"/>
      <c r="X332" s="229">
        <v>1.2999999999999999E-2</v>
      </c>
    </row>
    <row r="333" spans="1:24" x14ac:dyDescent="0.2">
      <c r="A333" s="1109"/>
      <c r="B333" s="328">
        <v>45676</v>
      </c>
      <c r="C333" s="432" t="str">
        <f t="shared" si="43"/>
        <v>(日)</v>
      </c>
      <c r="D333" s="531" t="s">
        <v>408</v>
      </c>
      <c r="E333" s="475"/>
      <c r="F333" s="11">
        <v>8</v>
      </c>
      <c r="G333" s="225">
        <v>8.1999999999999993</v>
      </c>
      <c r="H333" s="12">
        <v>1.9</v>
      </c>
      <c r="I333" s="223">
        <v>1.5</v>
      </c>
      <c r="J333" s="11">
        <v>8</v>
      </c>
      <c r="K333" s="367">
        <v>8</v>
      </c>
      <c r="L333" s="748">
        <v>34.9</v>
      </c>
      <c r="M333" s="606"/>
      <c r="N333" s="489"/>
      <c r="O333" s="866"/>
      <c r="P333" s="478"/>
      <c r="Q333" s="533"/>
      <c r="R333" s="477"/>
      <c r="S333" s="751"/>
      <c r="T333" s="83"/>
      <c r="U333" s="3" t="s">
        <v>280</v>
      </c>
      <c r="V333" s="893" t="s">
        <v>313</v>
      </c>
      <c r="W333" s="13"/>
      <c r="X333" s="229">
        <v>3.08</v>
      </c>
    </row>
    <row r="334" spans="1:24" x14ac:dyDescent="0.2">
      <c r="A334" s="1109"/>
      <c r="B334" s="328">
        <v>45677</v>
      </c>
      <c r="C334" s="432" t="str">
        <f t="shared" si="43"/>
        <v>(月)</v>
      </c>
      <c r="D334" s="531" t="s">
        <v>410</v>
      </c>
      <c r="E334" s="475"/>
      <c r="F334" s="11">
        <v>8.1999999999999993</v>
      </c>
      <c r="G334" s="225">
        <v>9.1999999999999993</v>
      </c>
      <c r="H334" s="12">
        <v>2.9</v>
      </c>
      <c r="I334" s="223">
        <v>1.6</v>
      </c>
      <c r="J334" s="11">
        <v>7.9</v>
      </c>
      <c r="K334" s="367">
        <v>7.9</v>
      </c>
      <c r="L334" s="748">
        <v>35.299999999999997</v>
      </c>
      <c r="M334" s="606">
        <v>72.5</v>
      </c>
      <c r="N334" s="489">
        <v>103.1</v>
      </c>
      <c r="O334" s="866">
        <v>36</v>
      </c>
      <c r="P334" s="478">
        <v>222</v>
      </c>
      <c r="Q334" s="533">
        <v>0.18</v>
      </c>
      <c r="R334" s="477"/>
      <c r="S334" s="751"/>
      <c r="T334" s="83"/>
      <c r="U334" s="3" t="s">
        <v>195</v>
      </c>
      <c r="V334" s="893" t="s">
        <v>313</v>
      </c>
      <c r="W334" s="13"/>
      <c r="X334" s="229">
        <v>3.41</v>
      </c>
    </row>
    <row r="335" spans="1:24" x14ac:dyDescent="0.2">
      <c r="A335" s="1109"/>
      <c r="B335" s="328">
        <v>45678</v>
      </c>
      <c r="C335" s="432" t="str">
        <f t="shared" si="43"/>
        <v>(火)</v>
      </c>
      <c r="D335" s="531" t="s">
        <v>410</v>
      </c>
      <c r="E335" s="475"/>
      <c r="F335" s="11">
        <v>8.1</v>
      </c>
      <c r="G335" s="225">
        <v>9.3000000000000007</v>
      </c>
      <c r="H335" s="12">
        <v>3.1</v>
      </c>
      <c r="I335" s="223">
        <v>2</v>
      </c>
      <c r="J335" s="11">
        <v>7.9</v>
      </c>
      <c r="K335" s="367">
        <v>7.8</v>
      </c>
      <c r="L335" s="748">
        <v>35.200000000000003</v>
      </c>
      <c r="M335" s="606">
        <v>72.599999999999994</v>
      </c>
      <c r="N335" s="489">
        <v>104.1</v>
      </c>
      <c r="O335" s="866">
        <v>33.799999999999997</v>
      </c>
      <c r="P335" s="478">
        <v>229</v>
      </c>
      <c r="Q335" s="533">
        <v>0.19</v>
      </c>
      <c r="R335" s="477">
        <v>32</v>
      </c>
      <c r="S335" s="751"/>
      <c r="T335" s="83"/>
      <c r="U335" s="3" t="s">
        <v>196</v>
      </c>
      <c r="V335" s="893" t="s">
        <v>313</v>
      </c>
      <c r="W335" s="13"/>
      <c r="X335" s="229">
        <v>0.19700000000000001</v>
      </c>
    </row>
    <row r="336" spans="1:24" x14ac:dyDescent="0.2">
      <c r="A336" s="1109"/>
      <c r="B336" s="328">
        <v>45679</v>
      </c>
      <c r="C336" s="432" t="str">
        <f t="shared" si="43"/>
        <v>(水)</v>
      </c>
      <c r="D336" s="531" t="s">
        <v>408</v>
      </c>
      <c r="E336" s="475"/>
      <c r="F336" s="11">
        <v>8.1</v>
      </c>
      <c r="G336" s="225">
        <v>8.6999999999999993</v>
      </c>
      <c r="H336" s="12">
        <v>2.4</v>
      </c>
      <c r="I336" s="223">
        <v>1.7</v>
      </c>
      <c r="J336" s="11">
        <v>7.9</v>
      </c>
      <c r="K336" s="367">
        <v>7.9</v>
      </c>
      <c r="L336" s="748">
        <v>35.200000000000003</v>
      </c>
      <c r="M336" s="606">
        <v>72.400000000000006</v>
      </c>
      <c r="N336" s="489">
        <v>104.5</v>
      </c>
      <c r="O336" s="866">
        <v>33.799999999999997</v>
      </c>
      <c r="P336" s="478">
        <v>228</v>
      </c>
      <c r="Q336" s="533">
        <v>0.15</v>
      </c>
      <c r="R336" s="477"/>
      <c r="S336" s="751"/>
      <c r="T336" s="83"/>
      <c r="U336" s="3" t="s">
        <v>197</v>
      </c>
      <c r="V336" s="893" t="s">
        <v>313</v>
      </c>
      <c r="W336" s="11"/>
      <c r="X336" s="228">
        <v>25.1</v>
      </c>
    </row>
    <row r="337" spans="1:24" x14ac:dyDescent="0.2">
      <c r="A337" s="1109"/>
      <c r="B337" s="328">
        <v>45680</v>
      </c>
      <c r="C337" s="432" t="str">
        <f t="shared" si="43"/>
        <v>(木)</v>
      </c>
      <c r="D337" s="531" t="s">
        <v>410</v>
      </c>
      <c r="E337" s="475"/>
      <c r="F337" s="11">
        <v>8.1999999999999993</v>
      </c>
      <c r="G337" s="225">
        <v>8.6999999999999993</v>
      </c>
      <c r="H337" s="12">
        <v>2.1</v>
      </c>
      <c r="I337" s="223">
        <v>1.5</v>
      </c>
      <c r="J337" s="11">
        <v>8</v>
      </c>
      <c r="K337" s="367">
        <v>7.9</v>
      </c>
      <c r="L337" s="748">
        <v>35.200000000000003</v>
      </c>
      <c r="M337" s="606">
        <v>72.900000000000006</v>
      </c>
      <c r="N337" s="489">
        <v>105.5</v>
      </c>
      <c r="O337" s="866">
        <v>31.6</v>
      </c>
      <c r="P337" s="478">
        <v>199</v>
      </c>
      <c r="Q337" s="533">
        <v>0.18</v>
      </c>
      <c r="R337" s="477"/>
      <c r="S337" s="751"/>
      <c r="T337" s="83"/>
      <c r="U337" s="3" t="s">
        <v>17</v>
      </c>
      <c r="V337" s="893" t="s">
        <v>313</v>
      </c>
      <c r="W337" s="11"/>
      <c r="X337" s="228">
        <v>29.5</v>
      </c>
    </row>
    <row r="338" spans="1:24" x14ac:dyDescent="0.2">
      <c r="A338" s="1109"/>
      <c r="B338" s="328">
        <v>45681</v>
      </c>
      <c r="C338" s="432" t="str">
        <f t="shared" si="43"/>
        <v>(金)</v>
      </c>
      <c r="D338" s="531" t="s">
        <v>408</v>
      </c>
      <c r="E338" s="475"/>
      <c r="F338" s="11">
        <v>8.1999999999999993</v>
      </c>
      <c r="G338" s="225">
        <v>9</v>
      </c>
      <c r="H338" s="12">
        <v>2.1</v>
      </c>
      <c r="I338" s="223">
        <v>1.6</v>
      </c>
      <c r="J338" s="11">
        <v>8</v>
      </c>
      <c r="K338" s="367">
        <v>7.9</v>
      </c>
      <c r="L338" s="748">
        <v>35.299999999999997</v>
      </c>
      <c r="M338" s="606">
        <v>72.2</v>
      </c>
      <c r="N338" s="489">
        <v>104.1</v>
      </c>
      <c r="O338" s="866">
        <v>30.8</v>
      </c>
      <c r="P338" s="478">
        <v>196</v>
      </c>
      <c r="Q338" s="533">
        <v>0.19</v>
      </c>
      <c r="R338" s="477"/>
      <c r="S338" s="751"/>
      <c r="T338" s="83"/>
      <c r="U338" s="3" t="s">
        <v>198</v>
      </c>
      <c r="V338" s="893" t="s">
        <v>184</v>
      </c>
      <c r="W338" s="11"/>
      <c r="X338" s="288">
        <v>3</v>
      </c>
    </row>
    <row r="339" spans="1:24" x14ac:dyDescent="0.2">
      <c r="A339" s="1109"/>
      <c r="B339" s="328">
        <v>45682</v>
      </c>
      <c r="C339" s="432" t="str">
        <f t="shared" si="43"/>
        <v>(土)</v>
      </c>
      <c r="D339" s="531" t="s">
        <v>407</v>
      </c>
      <c r="E339" s="475"/>
      <c r="F339" s="11">
        <v>8.1</v>
      </c>
      <c r="G339" s="225">
        <v>8.1</v>
      </c>
      <c r="H339" s="12">
        <v>1.5</v>
      </c>
      <c r="I339" s="223">
        <v>1.4</v>
      </c>
      <c r="J339" s="11">
        <v>8</v>
      </c>
      <c r="K339" s="367">
        <v>8</v>
      </c>
      <c r="L339" s="748">
        <v>35</v>
      </c>
      <c r="M339" s="606"/>
      <c r="N339" s="489"/>
      <c r="O339" s="866"/>
      <c r="P339" s="478"/>
      <c r="Q339" s="533"/>
      <c r="R339" s="477"/>
      <c r="S339" s="751"/>
      <c r="T339" s="83"/>
      <c r="U339" s="3" t="s">
        <v>199</v>
      </c>
      <c r="V339" s="893" t="s">
        <v>313</v>
      </c>
      <c r="W339" s="114"/>
      <c r="X339" s="986" t="s">
        <v>438</v>
      </c>
    </row>
    <row r="340" spans="1:24" x14ac:dyDescent="0.2">
      <c r="A340" s="1109"/>
      <c r="B340" s="328">
        <v>45683</v>
      </c>
      <c r="C340" s="432" t="str">
        <f t="shared" si="43"/>
        <v>(日)</v>
      </c>
      <c r="D340" s="531" t="s">
        <v>408</v>
      </c>
      <c r="E340" s="475"/>
      <c r="F340" s="11">
        <v>8.1999999999999993</v>
      </c>
      <c r="G340" s="225">
        <v>8.4</v>
      </c>
      <c r="H340" s="12">
        <v>2.4</v>
      </c>
      <c r="I340" s="223">
        <v>1.5</v>
      </c>
      <c r="J340" s="11">
        <v>8</v>
      </c>
      <c r="K340" s="367">
        <v>8</v>
      </c>
      <c r="L340" s="748">
        <v>35.1</v>
      </c>
      <c r="M340" s="606"/>
      <c r="N340" s="489"/>
      <c r="O340" s="866"/>
      <c r="P340" s="478"/>
      <c r="Q340" s="533"/>
      <c r="R340" s="477"/>
      <c r="S340" s="751"/>
      <c r="T340" s="83"/>
      <c r="U340" s="3"/>
      <c r="V340" s="289"/>
      <c r="W340" s="290"/>
      <c r="X340" s="289"/>
    </row>
    <row r="341" spans="1:24" x14ac:dyDescent="0.2">
      <c r="A341" s="1109"/>
      <c r="B341" s="328">
        <v>45684</v>
      </c>
      <c r="C341" s="432" t="str">
        <f t="shared" si="43"/>
        <v>(月)</v>
      </c>
      <c r="D341" s="531" t="s">
        <v>408</v>
      </c>
      <c r="E341" s="475"/>
      <c r="F341" s="11">
        <v>8.3000000000000007</v>
      </c>
      <c r="G341" s="225">
        <v>8.6</v>
      </c>
      <c r="H341" s="12">
        <v>2.5</v>
      </c>
      <c r="I341" s="223">
        <v>1.7</v>
      </c>
      <c r="J341" s="11">
        <v>8</v>
      </c>
      <c r="K341" s="367">
        <v>8</v>
      </c>
      <c r="L341" s="748">
        <v>35.299999999999997</v>
      </c>
      <c r="M341" s="606">
        <v>71.7</v>
      </c>
      <c r="N341" s="489">
        <v>105.3</v>
      </c>
      <c r="O341" s="866">
        <v>31.1</v>
      </c>
      <c r="P341" s="478">
        <v>243</v>
      </c>
      <c r="Q341" s="533">
        <v>0.19</v>
      </c>
      <c r="R341" s="477"/>
      <c r="S341" s="751"/>
      <c r="T341" s="83"/>
      <c r="U341" s="3"/>
      <c r="V341" s="289"/>
      <c r="W341" s="290"/>
      <c r="X341" s="289"/>
    </row>
    <row r="342" spans="1:24" ht="13.5" customHeight="1" x14ac:dyDescent="0.2">
      <c r="A342" s="1109"/>
      <c r="B342" s="328">
        <v>45685</v>
      </c>
      <c r="C342" s="432" t="str">
        <f t="shared" si="43"/>
        <v>(火)</v>
      </c>
      <c r="D342" s="549" t="s">
        <v>410</v>
      </c>
      <c r="E342" s="550"/>
      <c r="F342" s="121">
        <v>8.1999999999999993</v>
      </c>
      <c r="G342" s="551">
        <v>8.1999999999999993</v>
      </c>
      <c r="H342" s="552">
        <v>2.2000000000000002</v>
      </c>
      <c r="I342" s="553">
        <v>1.8</v>
      </c>
      <c r="J342" s="121">
        <v>8</v>
      </c>
      <c r="K342" s="697">
        <v>8</v>
      </c>
      <c r="L342" s="798">
        <v>35.200000000000003</v>
      </c>
      <c r="M342" s="700">
        <v>71.599999999999994</v>
      </c>
      <c r="N342" s="415">
        <v>104.9</v>
      </c>
      <c r="O342" s="872">
        <v>33.1</v>
      </c>
      <c r="P342" s="558">
        <v>225</v>
      </c>
      <c r="Q342" s="559">
        <v>0.19</v>
      </c>
      <c r="R342" s="547"/>
      <c r="S342" s="795"/>
      <c r="T342" s="83"/>
      <c r="U342" s="371"/>
      <c r="V342" s="372"/>
      <c r="W342" s="373"/>
      <c r="X342" s="372"/>
    </row>
    <row r="343" spans="1:24" x14ac:dyDescent="0.2">
      <c r="A343" s="1109"/>
      <c r="B343" s="328">
        <v>45686</v>
      </c>
      <c r="C343" s="432" t="str">
        <f t="shared" si="43"/>
        <v>(水)</v>
      </c>
      <c r="D343" s="531" t="s">
        <v>408</v>
      </c>
      <c r="E343" s="475"/>
      <c r="F343" s="11">
        <v>8.1999999999999993</v>
      </c>
      <c r="G343" s="225">
        <v>8.6</v>
      </c>
      <c r="H343" s="12">
        <v>2.7</v>
      </c>
      <c r="I343" s="223">
        <v>1.8</v>
      </c>
      <c r="J343" s="11">
        <v>8</v>
      </c>
      <c r="K343" s="367">
        <v>8</v>
      </c>
      <c r="L343" s="748">
        <v>35.299999999999997</v>
      </c>
      <c r="M343" s="606">
        <v>72</v>
      </c>
      <c r="N343" s="489">
        <v>103.9</v>
      </c>
      <c r="O343" s="866">
        <v>30.3</v>
      </c>
      <c r="P343" s="478">
        <v>201</v>
      </c>
      <c r="Q343" s="533">
        <v>0.17</v>
      </c>
      <c r="R343" s="477"/>
      <c r="S343" s="751"/>
      <c r="T343" s="83"/>
      <c r="U343" s="104" t="s">
        <v>23</v>
      </c>
      <c r="V343" s="392" t="s">
        <v>24</v>
      </c>
      <c r="W343" s="392" t="s">
        <v>24</v>
      </c>
      <c r="X343" s="105" t="s">
        <v>24</v>
      </c>
    </row>
    <row r="344" spans="1:24" x14ac:dyDescent="0.2">
      <c r="A344" s="1109"/>
      <c r="B344" s="328">
        <v>45687</v>
      </c>
      <c r="C344" s="432" t="str">
        <f t="shared" si="43"/>
        <v>(木)</v>
      </c>
      <c r="D344" s="531" t="s">
        <v>408</v>
      </c>
      <c r="E344" s="475"/>
      <c r="F344" s="11">
        <v>8.3000000000000007</v>
      </c>
      <c r="G344" s="225">
        <v>8.6999999999999993</v>
      </c>
      <c r="H344" s="12">
        <v>3</v>
      </c>
      <c r="I344" s="223">
        <v>1.8</v>
      </c>
      <c r="J344" s="11">
        <v>8.1</v>
      </c>
      <c r="K344" s="367">
        <v>8</v>
      </c>
      <c r="L344" s="748">
        <v>35.200000000000003</v>
      </c>
      <c r="M344" s="606">
        <v>71.5</v>
      </c>
      <c r="N344" s="489">
        <v>102.9</v>
      </c>
      <c r="O344" s="866">
        <v>31.1</v>
      </c>
      <c r="P344" s="478">
        <v>260</v>
      </c>
      <c r="Q344" s="533">
        <v>0.16</v>
      </c>
      <c r="R344" s="477"/>
      <c r="S344" s="751"/>
      <c r="T344" s="83"/>
      <c r="U344" s="1129" t="s">
        <v>475</v>
      </c>
      <c r="V344" s="1130"/>
      <c r="W344" s="1130"/>
      <c r="X344" s="1131"/>
    </row>
    <row r="345" spans="1:24" x14ac:dyDescent="0.2">
      <c r="A345" s="1109"/>
      <c r="B345" s="328">
        <v>45688</v>
      </c>
      <c r="C345" s="432" t="str">
        <f t="shared" si="43"/>
        <v>(金)</v>
      </c>
      <c r="D345" s="473" t="s">
        <v>408</v>
      </c>
      <c r="E345" s="475"/>
      <c r="F345" s="11">
        <v>8.1999999999999993</v>
      </c>
      <c r="G345" s="223">
        <v>8.5</v>
      </c>
      <c r="H345" s="12">
        <v>2.6</v>
      </c>
      <c r="I345" s="225">
        <v>1.6</v>
      </c>
      <c r="J345" s="11">
        <v>8</v>
      </c>
      <c r="K345" s="367">
        <v>8</v>
      </c>
      <c r="L345" s="748">
        <v>35.4</v>
      </c>
      <c r="M345" s="606">
        <v>72.099999999999994</v>
      </c>
      <c r="N345" s="489">
        <v>105.3</v>
      </c>
      <c r="O345" s="866">
        <v>30.5</v>
      </c>
      <c r="P345" s="478">
        <v>219</v>
      </c>
      <c r="Q345" s="533">
        <v>0.2</v>
      </c>
      <c r="R345" s="548"/>
      <c r="S345" s="797"/>
      <c r="T345" s="83"/>
      <c r="U345" s="1132"/>
      <c r="V345" s="1130"/>
      <c r="W345" s="1130"/>
      <c r="X345" s="1131"/>
    </row>
    <row r="346" spans="1:24" x14ac:dyDescent="0.2">
      <c r="A346" s="1109"/>
      <c r="B346" s="1043" t="s">
        <v>239</v>
      </c>
      <c r="C346" s="1043"/>
      <c r="D346" s="479"/>
      <c r="E346" s="480">
        <f t="shared" ref="E346:R346" si="44">IF(COUNT(E315:E345)=0,"",MAX(E315:E345))</f>
        <v>12.9</v>
      </c>
      <c r="F346" s="10">
        <f t="shared" si="44"/>
        <v>9.5</v>
      </c>
      <c r="G346" s="222">
        <f t="shared" si="44"/>
        <v>10</v>
      </c>
      <c r="H346" s="466">
        <f t="shared" si="44"/>
        <v>3.1</v>
      </c>
      <c r="I346" s="467">
        <f t="shared" si="44"/>
        <v>2</v>
      </c>
      <c r="J346" s="10">
        <f t="shared" si="44"/>
        <v>8.1</v>
      </c>
      <c r="K346" s="615">
        <f t="shared" si="44"/>
        <v>8</v>
      </c>
      <c r="L346" s="744">
        <f t="shared" si="44"/>
        <v>35.4</v>
      </c>
      <c r="M346" s="598">
        <f t="shared" si="44"/>
        <v>72.900000000000006</v>
      </c>
      <c r="N346" s="482">
        <f t="shared" si="44"/>
        <v>105.5</v>
      </c>
      <c r="O346" s="868">
        <f t="shared" si="44"/>
        <v>39.1</v>
      </c>
      <c r="P346" s="484">
        <f t="shared" si="44"/>
        <v>260</v>
      </c>
      <c r="Q346" s="485">
        <f t="shared" si="44"/>
        <v>0.28999999999999998</v>
      </c>
      <c r="R346" s="519">
        <f t="shared" si="44"/>
        <v>32</v>
      </c>
      <c r="S346" s="778">
        <f t="shared" ref="S346" si="45">IF(COUNT(S315:S345)=0,"",MAX(S315:S345))</f>
        <v>10</v>
      </c>
      <c r="T346" s="83"/>
      <c r="U346" s="1132"/>
      <c r="V346" s="1130"/>
      <c r="W346" s="1130"/>
      <c r="X346" s="1131"/>
    </row>
    <row r="347" spans="1:24" x14ac:dyDescent="0.2">
      <c r="A347" s="1109"/>
      <c r="B347" s="1044" t="s">
        <v>240</v>
      </c>
      <c r="C347" s="1044"/>
      <c r="D347" s="233"/>
      <c r="E347" s="487">
        <f t="shared" ref="E347:Q347" si="46">IF(COUNT(E315:E345)=0,"",MIN(E315:E345))</f>
        <v>12.9</v>
      </c>
      <c r="F347" s="11">
        <f t="shared" si="46"/>
        <v>8</v>
      </c>
      <c r="G347" s="223">
        <f t="shared" si="46"/>
        <v>7.9</v>
      </c>
      <c r="H347" s="12">
        <f t="shared" si="46"/>
        <v>1.3</v>
      </c>
      <c r="I347" s="225">
        <f t="shared" si="46"/>
        <v>1.2</v>
      </c>
      <c r="J347" s="11">
        <f t="shared" si="46"/>
        <v>7.8</v>
      </c>
      <c r="K347" s="367">
        <f t="shared" si="46"/>
        <v>7.8</v>
      </c>
      <c r="L347" s="748">
        <f t="shared" si="46"/>
        <v>34.5</v>
      </c>
      <c r="M347" s="606">
        <f t="shared" si="46"/>
        <v>71.2</v>
      </c>
      <c r="N347" s="489">
        <f t="shared" si="46"/>
        <v>101.3</v>
      </c>
      <c r="O347" s="864">
        <f t="shared" si="46"/>
        <v>30</v>
      </c>
      <c r="P347" s="491">
        <f t="shared" si="46"/>
        <v>194</v>
      </c>
      <c r="Q347" s="492">
        <f t="shared" si="46"/>
        <v>0.14000000000000001</v>
      </c>
      <c r="R347" s="806"/>
      <c r="S347" s="780"/>
      <c r="T347" s="83"/>
      <c r="U347" s="1132"/>
      <c r="V347" s="1130"/>
      <c r="W347" s="1130"/>
      <c r="X347" s="1131"/>
    </row>
    <row r="348" spans="1:24" x14ac:dyDescent="0.2">
      <c r="A348" s="1109"/>
      <c r="B348" s="1044" t="s">
        <v>241</v>
      </c>
      <c r="C348" s="1044"/>
      <c r="D348" s="416"/>
      <c r="E348" s="494">
        <f t="shared" ref="E348:Q348" si="47">IF(COUNT(E315:E345)=0,"",AVERAGE(E315:E345))</f>
        <v>12.9</v>
      </c>
      <c r="F348" s="309">
        <f t="shared" si="47"/>
        <v>8.5451612903225769</v>
      </c>
      <c r="G348" s="510">
        <f t="shared" si="47"/>
        <v>8.8645161290322569</v>
      </c>
      <c r="H348" s="511">
        <f t="shared" si="47"/>
        <v>2.0354838709677421</v>
      </c>
      <c r="I348" s="512">
        <f t="shared" si="47"/>
        <v>1.5258064516129031</v>
      </c>
      <c r="J348" s="309">
        <f t="shared" si="47"/>
        <v>7.9419354838709681</v>
      </c>
      <c r="K348" s="645">
        <f t="shared" si="47"/>
        <v>7.9322580645161311</v>
      </c>
      <c r="L348" s="752">
        <f t="shared" si="47"/>
        <v>35.029032258064518</v>
      </c>
      <c r="M348" s="647">
        <f t="shared" si="47"/>
        <v>72.005263157894731</v>
      </c>
      <c r="N348" s="733">
        <f t="shared" si="47"/>
        <v>103.93157894736841</v>
      </c>
      <c r="O348" s="869">
        <f t="shared" si="47"/>
        <v>33.142105263157895</v>
      </c>
      <c r="P348" s="521">
        <f t="shared" si="47"/>
        <v>220.26315789473685</v>
      </c>
      <c r="Q348" s="522">
        <f t="shared" si="47"/>
        <v>0.19631578947368422</v>
      </c>
      <c r="R348" s="807"/>
      <c r="S348" s="793"/>
      <c r="T348" s="83"/>
      <c r="U348" s="1132"/>
      <c r="V348" s="1130"/>
      <c r="W348" s="1130"/>
      <c r="X348" s="1131"/>
    </row>
    <row r="349" spans="1:24" x14ac:dyDescent="0.2">
      <c r="A349" s="1110"/>
      <c r="B349" s="1045" t="s">
        <v>242</v>
      </c>
      <c r="C349" s="1045"/>
      <c r="D349" s="394"/>
      <c r="E349" s="394"/>
      <c r="F349" s="236"/>
      <c r="G349" s="388"/>
      <c r="H349" s="236"/>
      <c r="I349" s="388"/>
      <c r="J349" s="499"/>
      <c r="K349" s="500"/>
      <c r="L349" s="781"/>
      <c r="M349" s="633"/>
      <c r="N349" s="504"/>
      <c r="O349" s="870"/>
      <c r="P349" s="238"/>
      <c r="Q349" s="239"/>
      <c r="R349" s="528">
        <f>SUM(R315:R345)</f>
        <v>51</v>
      </c>
      <c r="S349" s="787">
        <f>SUM(S315:S345)</f>
        <v>10</v>
      </c>
      <c r="T349" s="83"/>
      <c r="U349" s="1133"/>
      <c r="V349" s="1134"/>
      <c r="W349" s="1134"/>
      <c r="X349" s="1135"/>
    </row>
    <row r="350" spans="1:24" x14ac:dyDescent="0.2">
      <c r="A350" s="1103" t="s">
        <v>251</v>
      </c>
      <c r="B350" s="327">
        <v>45689</v>
      </c>
      <c r="C350" s="431" t="str">
        <f>IF(B350="","",IF(WEEKDAY(B350)=1,"(日)",IF(WEEKDAY(B350)=2,"(月)",IF(WEEKDAY(B350)=3,"(火)",IF(WEEKDAY(B350)=4,"(水)",IF(WEEKDAY(B350)=5,"(木)",IF(WEEKDAY(B350)=6,"(金)","(土)")))))))</f>
        <v>(土)</v>
      </c>
      <c r="D350" s="529" t="s">
        <v>408</v>
      </c>
      <c r="E350" s="465"/>
      <c r="F350" s="10">
        <v>8.1</v>
      </c>
      <c r="G350" s="560">
        <v>8.1</v>
      </c>
      <c r="H350" s="466">
        <v>2.5</v>
      </c>
      <c r="I350" s="480">
        <v>1.5</v>
      </c>
      <c r="J350" s="10">
        <v>8</v>
      </c>
      <c r="K350" s="600">
        <v>8</v>
      </c>
      <c r="L350" s="744">
        <v>35.200000000000003</v>
      </c>
      <c r="M350" s="481"/>
      <c r="N350" s="482"/>
      <c r="O350" s="863"/>
      <c r="P350" s="472"/>
      <c r="Q350" s="530"/>
      <c r="R350" s="471"/>
      <c r="S350" s="747"/>
      <c r="T350" s="83"/>
      <c r="U350" s="395" t="s">
        <v>286</v>
      </c>
      <c r="V350" s="396"/>
      <c r="W350" s="397">
        <v>45694</v>
      </c>
      <c r="X350" s="398"/>
    </row>
    <row r="351" spans="1:24" x14ac:dyDescent="0.2">
      <c r="A351" s="1104"/>
      <c r="B351" s="389">
        <v>45690</v>
      </c>
      <c r="C351" s="432" t="str">
        <f t="shared" ref="C351:C377" si="48">IF(B351="","",IF(WEEKDAY(B351)=1,"(日)",IF(WEEKDAY(B351)=2,"(月)",IF(WEEKDAY(B351)=3,"(火)",IF(WEEKDAY(B351)=4,"(水)",IF(WEEKDAY(B351)=5,"(木)",IF(WEEKDAY(B351)=6,"(金)","(土)")))))))</f>
        <v>(日)</v>
      </c>
      <c r="D351" s="531" t="s">
        <v>407</v>
      </c>
      <c r="E351" s="475"/>
      <c r="F351" s="11">
        <v>7.8</v>
      </c>
      <c r="G351" s="244">
        <v>7.8</v>
      </c>
      <c r="H351" s="12">
        <v>2.2000000000000002</v>
      </c>
      <c r="I351" s="487">
        <v>1.5</v>
      </c>
      <c r="J351" s="11">
        <v>8.1</v>
      </c>
      <c r="K351" s="607">
        <v>8</v>
      </c>
      <c r="L351" s="748">
        <v>35.200000000000003</v>
      </c>
      <c r="M351" s="488"/>
      <c r="N351" s="489"/>
      <c r="O351" s="873"/>
      <c r="P351" s="478"/>
      <c r="Q351" s="533"/>
      <c r="R351" s="477"/>
      <c r="S351" s="751"/>
      <c r="T351" s="83"/>
      <c r="U351" s="343" t="s">
        <v>2</v>
      </c>
      <c r="V351" s="344" t="s">
        <v>305</v>
      </c>
      <c r="W351" s="355">
        <v>11.8</v>
      </c>
      <c r="X351" s="348"/>
    </row>
    <row r="352" spans="1:24" x14ac:dyDescent="0.2">
      <c r="A352" s="1104"/>
      <c r="B352" s="389">
        <v>45691</v>
      </c>
      <c r="C352" s="432" t="str">
        <f t="shared" si="48"/>
        <v>(月)</v>
      </c>
      <c r="D352" s="531" t="s">
        <v>408</v>
      </c>
      <c r="E352" s="475"/>
      <c r="F352" s="11">
        <v>8.1</v>
      </c>
      <c r="G352" s="244">
        <v>8.4</v>
      </c>
      <c r="H352" s="12">
        <v>2.6</v>
      </c>
      <c r="I352" s="487">
        <v>1.7</v>
      </c>
      <c r="J352" s="11">
        <v>8</v>
      </c>
      <c r="K352" s="607">
        <v>8</v>
      </c>
      <c r="L352" s="748">
        <v>35.6</v>
      </c>
      <c r="M352" s="488">
        <v>71.5</v>
      </c>
      <c r="N352" s="489">
        <v>106.1</v>
      </c>
      <c r="O352" s="873">
        <v>30.6</v>
      </c>
      <c r="P352" s="478">
        <v>213</v>
      </c>
      <c r="Q352" s="533">
        <v>0.17</v>
      </c>
      <c r="R352" s="477"/>
      <c r="S352" s="751"/>
      <c r="T352" s="83"/>
      <c r="U352" s="4" t="s">
        <v>19</v>
      </c>
      <c r="V352" s="5" t="s">
        <v>20</v>
      </c>
      <c r="W352" s="350" t="s">
        <v>21</v>
      </c>
      <c r="X352" s="5" t="s">
        <v>22</v>
      </c>
    </row>
    <row r="353" spans="1:24" x14ac:dyDescent="0.2">
      <c r="A353" s="1104"/>
      <c r="B353" s="389">
        <v>45692</v>
      </c>
      <c r="C353" s="432" t="str">
        <f t="shared" si="48"/>
        <v>(火)</v>
      </c>
      <c r="D353" s="531" t="s">
        <v>408</v>
      </c>
      <c r="E353" s="475"/>
      <c r="F353" s="11">
        <v>8.1</v>
      </c>
      <c r="G353" s="225">
        <v>8.8000000000000007</v>
      </c>
      <c r="H353" s="12">
        <v>2.6</v>
      </c>
      <c r="I353" s="487">
        <v>1.6</v>
      </c>
      <c r="J353" s="11">
        <v>8</v>
      </c>
      <c r="K353" s="607">
        <v>8</v>
      </c>
      <c r="L353" s="748">
        <v>35.6</v>
      </c>
      <c r="M353" s="606">
        <v>72</v>
      </c>
      <c r="N353" s="489">
        <v>105.5</v>
      </c>
      <c r="O353" s="873">
        <v>28.8</v>
      </c>
      <c r="P353" s="478">
        <v>219</v>
      </c>
      <c r="Q353" s="533">
        <v>0.2</v>
      </c>
      <c r="R353" s="477"/>
      <c r="S353" s="751"/>
      <c r="T353" s="83"/>
      <c r="U353" s="2" t="s">
        <v>182</v>
      </c>
      <c r="V353" s="396" t="s">
        <v>11</v>
      </c>
      <c r="W353" s="351">
        <v>7.9</v>
      </c>
      <c r="X353" s="222">
        <v>8.8000000000000007</v>
      </c>
    </row>
    <row r="354" spans="1:24" x14ac:dyDescent="0.2">
      <c r="A354" s="1104"/>
      <c r="B354" s="389">
        <v>45693</v>
      </c>
      <c r="C354" s="432" t="str">
        <f t="shared" si="48"/>
        <v>(水)</v>
      </c>
      <c r="D354" s="531" t="s">
        <v>400</v>
      </c>
      <c r="E354" s="475"/>
      <c r="F354" s="11">
        <v>8.1</v>
      </c>
      <c r="G354" s="225">
        <v>8.1999999999999993</v>
      </c>
      <c r="H354" s="12">
        <v>2.6</v>
      </c>
      <c r="I354" s="223">
        <v>1.6</v>
      </c>
      <c r="J354" s="11">
        <v>8</v>
      </c>
      <c r="K354" s="367">
        <v>8</v>
      </c>
      <c r="L354" s="748">
        <v>35.299999999999997</v>
      </c>
      <c r="M354" s="606">
        <v>72.099999999999994</v>
      </c>
      <c r="N354" s="489">
        <v>104.1</v>
      </c>
      <c r="O354" s="873">
        <v>31.1</v>
      </c>
      <c r="P354" s="478">
        <v>216</v>
      </c>
      <c r="Q354" s="533">
        <v>0.2</v>
      </c>
      <c r="R354" s="477"/>
      <c r="S354" s="751"/>
      <c r="T354" s="83"/>
      <c r="U354" s="3" t="s">
        <v>183</v>
      </c>
      <c r="V354" s="893" t="s">
        <v>184</v>
      </c>
      <c r="W354" s="11">
        <v>2.4</v>
      </c>
      <c r="X354" s="223">
        <v>1.6</v>
      </c>
    </row>
    <row r="355" spans="1:24" x14ac:dyDescent="0.2">
      <c r="A355" s="1104"/>
      <c r="B355" s="389">
        <v>45694</v>
      </c>
      <c r="C355" s="432" t="str">
        <f t="shared" si="48"/>
        <v>(木)</v>
      </c>
      <c r="D355" s="531" t="s">
        <v>400</v>
      </c>
      <c r="E355" s="475">
        <v>11.8</v>
      </c>
      <c r="F355" s="11">
        <v>7.9</v>
      </c>
      <c r="G355" s="225">
        <v>8.8000000000000007</v>
      </c>
      <c r="H355" s="12">
        <v>2.4</v>
      </c>
      <c r="I355" s="223">
        <v>1.6</v>
      </c>
      <c r="J355" s="11">
        <v>8</v>
      </c>
      <c r="K355" s="367">
        <v>8</v>
      </c>
      <c r="L355" s="748">
        <v>35.5</v>
      </c>
      <c r="M355" s="606">
        <v>71.599999999999994</v>
      </c>
      <c r="N355" s="489">
        <v>105.3</v>
      </c>
      <c r="O355" s="873">
        <v>30.8</v>
      </c>
      <c r="P355" s="478">
        <v>220</v>
      </c>
      <c r="Q355" s="533">
        <v>0.17</v>
      </c>
      <c r="R355" s="477"/>
      <c r="S355" s="751"/>
      <c r="T355" s="83"/>
      <c r="U355" s="3" t="s">
        <v>12</v>
      </c>
      <c r="V355" s="893"/>
      <c r="W355" s="11">
        <v>8</v>
      </c>
      <c r="X355" s="223">
        <v>8</v>
      </c>
    </row>
    <row r="356" spans="1:24" x14ac:dyDescent="0.2">
      <c r="A356" s="1104"/>
      <c r="B356" s="389">
        <v>45695</v>
      </c>
      <c r="C356" s="432" t="str">
        <f t="shared" si="48"/>
        <v>(金)</v>
      </c>
      <c r="D356" s="531" t="s">
        <v>408</v>
      </c>
      <c r="E356" s="475"/>
      <c r="F356" s="11">
        <v>8</v>
      </c>
      <c r="G356" s="225">
        <v>8.1999999999999993</v>
      </c>
      <c r="H356" s="12">
        <v>2.5</v>
      </c>
      <c r="I356" s="223">
        <v>1.7</v>
      </c>
      <c r="J356" s="11">
        <v>8</v>
      </c>
      <c r="K356" s="367">
        <v>7.9</v>
      </c>
      <c r="L356" s="748">
        <v>35.299999999999997</v>
      </c>
      <c r="M356" s="606">
        <v>70.8</v>
      </c>
      <c r="N356" s="489">
        <v>103.1</v>
      </c>
      <c r="O356" s="866">
        <v>33.4</v>
      </c>
      <c r="P356" s="478">
        <v>255</v>
      </c>
      <c r="Q356" s="533">
        <v>0.17</v>
      </c>
      <c r="R356" s="477"/>
      <c r="S356" s="751"/>
      <c r="T356" s="83"/>
      <c r="U356" s="3" t="s">
        <v>185</v>
      </c>
      <c r="V356" s="893" t="s">
        <v>13</v>
      </c>
      <c r="W356" s="11"/>
      <c r="X356" s="223">
        <v>35.5</v>
      </c>
    </row>
    <row r="357" spans="1:24" x14ac:dyDescent="0.2">
      <c r="A357" s="1104"/>
      <c r="B357" s="389">
        <v>45696</v>
      </c>
      <c r="C357" s="432" t="str">
        <f t="shared" si="48"/>
        <v>(土)</v>
      </c>
      <c r="D357" s="531" t="s">
        <v>408</v>
      </c>
      <c r="E357" s="475"/>
      <c r="F357" s="11">
        <v>7.8</v>
      </c>
      <c r="G357" s="225">
        <v>7.8</v>
      </c>
      <c r="H357" s="12">
        <v>2.4</v>
      </c>
      <c r="I357" s="223">
        <v>1.4</v>
      </c>
      <c r="J357" s="11">
        <v>8.1</v>
      </c>
      <c r="K357" s="367">
        <v>8</v>
      </c>
      <c r="L357" s="748">
        <v>35.200000000000003</v>
      </c>
      <c r="M357" s="606"/>
      <c r="N357" s="489"/>
      <c r="O357" s="866"/>
      <c r="P357" s="478"/>
      <c r="Q357" s="533"/>
      <c r="R357" s="477"/>
      <c r="S357" s="751"/>
      <c r="T357" s="83"/>
      <c r="U357" s="3" t="s">
        <v>186</v>
      </c>
      <c r="V357" s="893" t="s">
        <v>313</v>
      </c>
      <c r="W357" s="114"/>
      <c r="X357" s="224">
        <v>71.599999999999994</v>
      </c>
    </row>
    <row r="358" spans="1:24" x14ac:dyDescent="0.2">
      <c r="A358" s="1104"/>
      <c r="B358" s="389">
        <v>45697</v>
      </c>
      <c r="C358" s="432" t="str">
        <f t="shared" si="48"/>
        <v>(日)</v>
      </c>
      <c r="D358" s="531" t="s">
        <v>408</v>
      </c>
      <c r="E358" s="475"/>
      <c r="F358" s="11">
        <v>7.8</v>
      </c>
      <c r="G358" s="225">
        <v>8.1999999999999993</v>
      </c>
      <c r="H358" s="12">
        <v>2.7</v>
      </c>
      <c r="I358" s="223">
        <v>1.5</v>
      </c>
      <c r="J358" s="11">
        <v>8</v>
      </c>
      <c r="K358" s="367">
        <v>8</v>
      </c>
      <c r="L358" s="748">
        <v>35.200000000000003</v>
      </c>
      <c r="M358" s="606"/>
      <c r="N358" s="489"/>
      <c r="O358" s="866"/>
      <c r="P358" s="478"/>
      <c r="Q358" s="533"/>
      <c r="R358" s="477"/>
      <c r="S358" s="751"/>
      <c r="T358" s="83"/>
      <c r="U358" s="3" t="s">
        <v>187</v>
      </c>
      <c r="V358" s="893" t="s">
        <v>313</v>
      </c>
      <c r="W358" s="114"/>
      <c r="X358" s="224">
        <v>105.3</v>
      </c>
    </row>
    <row r="359" spans="1:24" x14ac:dyDescent="0.2">
      <c r="A359" s="1104"/>
      <c r="B359" s="389">
        <v>45698</v>
      </c>
      <c r="C359" s="432" t="str">
        <f t="shared" si="48"/>
        <v>(月)</v>
      </c>
      <c r="D359" s="531" t="s">
        <v>408</v>
      </c>
      <c r="E359" s="475"/>
      <c r="F359" s="11">
        <v>7.8</v>
      </c>
      <c r="G359" s="225">
        <v>8.1999999999999993</v>
      </c>
      <c r="H359" s="12">
        <v>2.5</v>
      </c>
      <c r="I359" s="223">
        <v>1.5</v>
      </c>
      <c r="J359" s="11">
        <v>8</v>
      </c>
      <c r="K359" s="367">
        <v>8</v>
      </c>
      <c r="L359" s="748">
        <v>35.299999999999997</v>
      </c>
      <c r="M359" s="606">
        <v>71.8</v>
      </c>
      <c r="N359" s="489">
        <v>103.7</v>
      </c>
      <c r="O359" s="866">
        <v>31</v>
      </c>
      <c r="P359" s="478">
        <v>253</v>
      </c>
      <c r="Q359" s="533">
        <v>0.21</v>
      </c>
      <c r="R359" s="477"/>
      <c r="S359" s="751"/>
      <c r="T359" s="83"/>
      <c r="U359" s="3" t="s">
        <v>188</v>
      </c>
      <c r="V359" s="893" t="s">
        <v>313</v>
      </c>
      <c r="W359" s="114"/>
      <c r="X359" s="224">
        <v>62.8</v>
      </c>
    </row>
    <row r="360" spans="1:24" x14ac:dyDescent="0.2">
      <c r="A360" s="1104"/>
      <c r="B360" s="389">
        <v>45699</v>
      </c>
      <c r="C360" s="432" t="str">
        <f t="shared" si="48"/>
        <v>(火)</v>
      </c>
      <c r="D360" s="531" t="s">
        <v>408</v>
      </c>
      <c r="E360" s="475"/>
      <c r="F360" s="11">
        <v>7.6</v>
      </c>
      <c r="G360" s="225">
        <v>8.1999999999999993</v>
      </c>
      <c r="H360" s="12">
        <v>2</v>
      </c>
      <c r="I360" s="223">
        <v>1.6</v>
      </c>
      <c r="J360" s="11">
        <v>8</v>
      </c>
      <c r="K360" s="367">
        <v>8</v>
      </c>
      <c r="L360" s="748">
        <v>35.200000000000003</v>
      </c>
      <c r="M360" s="606"/>
      <c r="N360" s="489"/>
      <c r="O360" s="866"/>
      <c r="P360" s="478"/>
      <c r="Q360" s="533"/>
      <c r="R360" s="477"/>
      <c r="S360" s="751"/>
      <c r="T360" s="83"/>
      <c r="U360" s="3" t="s">
        <v>189</v>
      </c>
      <c r="V360" s="893" t="s">
        <v>313</v>
      </c>
      <c r="W360" s="114"/>
      <c r="X360" s="224">
        <v>42.5</v>
      </c>
    </row>
    <row r="361" spans="1:24" x14ac:dyDescent="0.2">
      <c r="A361" s="1104"/>
      <c r="B361" s="389">
        <v>45700</v>
      </c>
      <c r="C361" s="432" t="str">
        <f t="shared" si="48"/>
        <v>(水)</v>
      </c>
      <c r="D361" s="531" t="s">
        <v>408</v>
      </c>
      <c r="E361" s="475"/>
      <c r="F361" s="11">
        <v>7.7</v>
      </c>
      <c r="G361" s="225">
        <v>8.3000000000000007</v>
      </c>
      <c r="H361" s="12">
        <v>2</v>
      </c>
      <c r="I361" s="223">
        <v>1.6</v>
      </c>
      <c r="J361" s="11">
        <v>8</v>
      </c>
      <c r="K361" s="367">
        <v>7.9</v>
      </c>
      <c r="L361" s="748">
        <v>35.4</v>
      </c>
      <c r="M361" s="606">
        <v>71.599999999999994</v>
      </c>
      <c r="N361" s="489">
        <v>104.1</v>
      </c>
      <c r="O361" s="866">
        <v>32.6</v>
      </c>
      <c r="P361" s="478">
        <v>239</v>
      </c>
      <c r="Q361" s="533">
        <v>0.25</v>
      </c>
      <c r="R361" s="477">
        <v>10</v>
      </c>
      <c r="S361" s="751">
        <v>3</v>
      </c>
      <c r="T361" s="83"/>
      <c r="U361" s="3" t="s">
        <v>190</v>
      </c>
      <c r="V361" s="893" t="s">
        <v>313</v>
      </c>
      <c r="W361" s="12"/>
      <c r="X361" s="225">
        <v>30.8</v>
      </c>
    </row>
    <row r="362" spans="1:24" x14ac:dyDescent="0.2">
      <c r="A362" s="1104"/>
      <c r="B362" s="389">
        <v>45701</v>
      </c>
      <c r="C362" s="432" t="str">
        <f t="shared" si="48"/>
        <v>(木)</v>
      </c>
      <c r="D362" s="531" t="s">
        <v>410</v>
      </c>
      <c r="E362" s="475"/>
      <c r="F362" s="11">
        <v>8</v>
      </c>
      <c r="G362" s="225">
        <v>9.1</v>
      </c>
      <c r="H362" s="12">
        <v>2.1</v>
      </c>
      <c r="I362" s="223">
        <v>1.6</v>
      </c>
      <c r="J362" s="11">
        <v>8</v>
      </c>
      <c r="K362" s="367">
        <v>7.9</v>
      </c>
      <c r="L362" s="748">
        <v>35.4</v>
      </c>
      <c r="M362" s="606">
        <v>72</v>
      </c>
      <c r="N362" s="489">
        <v>106.5</v>
      </c>
      <c r="O362" s="866">
        <v>31.2</v>
      </c>
      <c r="P362" s="478">
        <v>241</v>
      </c>
      <c r="Q362" s="533">
        <v>0.21</v>
      </c>
      <c r="R362" s="477"/>
      <c r="S362" s="751"/>
      <c r="T362" s="83"/>
      <c r="U362" s="3" t="s">
        <v>191</v>
      </c>
      <c r="V362" s="893" t="s">
        <v>313</v>
      </c>
      <c r="W362" s="15"/>
      <c r="X362" s="226">
        <v>220</v>
      </c>
    </row>
    <row r="363" spans="1:24" x14ac:dyDescent="0.2">
      <c r="A363" s="1104"/>
      <c r="B363" s="389">
        <v>45702</v>
      </c>
      <c r="C363" s="432" t="str">
        <f t="shared" si="48"/>
        <v>(金)</v>
      </c>
      <c r="D363" s="531" t="s">
        <v>408</v>
      </c>
      <c r="E363" s="475"/>
      <c r="F363" s="11">
        <v>8</v>
      </c>
      <c r="G363" s="225">
        <v>9.1</v>
      </c>
      <c r="H363" s="12">
        <v>2.6</v>
      </c>
      <c r="I363" s="223">
        <v>1.8</v>
      </c>
      <c r="J363" s="11">
        <v>8</v>
      </c>
      <c r="K363" s="367">
        <v>7.9</v>
      </c>
      <c r="L363" s="748">
        <v>35.299999999999997</v>
      </c>
      <c r="M363" s="606">
        <v>71.900000000000006</v>
      </c>
      <c r="N363" s="489">
        <v>103.1</v>
      </c>
      <c r="O363" s="866">
        <v>30.4</v>
      </c>
      <c r="P363" s="478">
        <v>249</v>
      </c>
      <c r="Q363" s="533">
        <v>0.25</v>
      </c>
      <c r="R363" s="477"/>
      <c r="S363" s="751"/>
      <c r="T363" s="83"/>
      <c r="U363" s="3" t="s">
        <v>192</v>
      </c>
      <c r="V363" s="893" t="s">
        <v>313</v>
      </c>
      <c r="W363" s="13"/>
      <c r="X363" s="227">
        <v>0.17</v>
      </c>
    </row>
    <row r="364" spans="1:24" x14ac:dyDescent="0.2">
      <c r="A364" s="1104"/>
      <c r="B364" s="389">
        <v>45703</v>
      </c>
      <c r="C364" s="432" t="str">
        <f t="shared" si="48"/>
        <v>(土)</v>
      </c>
      <c r="D364" s="531" t="s">
        <v>408</v>
      </c>
      <c r="E364" s="475"/>
      <c r="F364" s="11">
        <v>8.1</v>
      </c>
      <c r="G364" s="225">
        <v>9.1</v>
      </c>
      <c r="H364" s="12">
        <v>2.2999999999999998</v>
      </c>
      <c r="I364" s="223">
        <v>1.7</v>
      </c>
      <c r="J364" s="11">
        <v>8</v>
      </c>
      <c r="K364" s="367">
        <v>7.9</v>
      </c>
      <c r="L364" s="748">
        <v>35.200000000000003</v>
      </c>
      <c r="M364" s="606"/>
      <c r="N364" s="489"/>
      <c r="O364" s="866"/>
      <c r="P364" s="478"/>
      <c r="Q364" s="533"/>
      <c r="R364" s="477"/>
      <c r="S364" s="751"/>
      <c r="T364" s="83"/>
      <c r="U364" s="3" t="s">
        <v>14</v>
      </c>
      <c r="V364" s="893" t="s">
        <v>313</v>
      </c>
      <c r="W364" s="11"/>
      <c r="X364" s="228">
        <v>2.7</v>
      </c>
    </row>
    <row r="365" spans="1:24" x14ac:dyDescent="0.2">
      <c r="A365" s="1104"/>
      <c r="B365" s="389">
        <v>45704</v>
      </c>
      <c r="C365" s="432" t="str">
        <f t="shared" si="48"/>
        <v>(日)</v>
      </c>
      <c r="D365" s="531" t="s">
        <v>410</v>
      </c>
      <c r="E365" s="475"/>
      <c r="F365" s="11">
        <v>8.1</v>
      </c>
      <c r="G365" s="225">
        <v>9.1</v>
      </c>
      <c r="H365" s="12">
        <v>2.2000000000000002</v>
      </c>
      <c r="I365" s="223">
        <v>1.7</v>
      </c>
      <c r="J365" s="11">
        <v>7.9</v>
      </c>
      <c r="K365" s="367">
        <v>7.9</v>
      </c>
      <c r="L365" s="748">
        <v>35.200000000000003</v>
      </c>
      <c r="M365" s="606"/>
      <c r="N365" s="489"/>
      <c r="O365" s="866"/>
      <c r="P365" s="478"/>
      <c r="Q365" s="533"/>
      <c r="R365" s="477"/>
      <c r="S365" s="751"/>
      <c r="T365" s="83"/>
      <c r="U365" s="3" t="s">
        <v>15</v>
      </c>
      <c r="V365" s="893" t="s">
        <v>313</v>
      </c>
      <c r="W365" s="11"/>
      <c r="X365" s="228">
        <v>1</v>
      </c>
    </row>
    <row r="366" spans="1:24" x14ac:dyDescent="0.2">
      <c r="A366" s="1104"/>
      <c r="B366" s="389">
        <v>45705</v>
      </c>
      <c r="C366" s="432" t="str">
        <f t="shared" si="48"/>
        <v>(月)</v>
      </c>
      <c r="D366" s="531" t="s">
        <v>410</v>
      </c>
      <c r="E366" s="475"/>
      <c r="F366" s="11">
        <v>8.4</v>
      </c>
      <c r="G366" s="225">
        <v>9.6999999999999993</v>
      </c>
      <c r="H366" s="12">
        <v>2.2000000000000002</v>
      </c>
      <c r="I366" s="223">
        <v>1.7</v>
      </c>
      <c r="J366" s="11">
        <v>7.9</v>
      </c>
      <c r="K366" s="367">
        <v>7.8</v>
      </c>
      <c r="L366" s="748">
        <v>35.200000000000003</v>
      </c>
      <c r="M366" s="606">
        <v>73.8</v>
      </c>
      <c r="N366" s="489">
        <v>106.1</v>
      </c>
      <c r="O366" s="866">
        <v>32.799999999999997</v>
      </c>
      <c r="P366" s="478">
        <v>230</v>
      </c>
      <c r="Q366" s="533">
        <v>0.16</v>
      </c>
      <c r="R366" s="477"/>
      <c r="S366" s="751"/>
      <c r="T366" s="83"/>
      <c r="U366" s="3" t="s">
        <v>193</v>
      </c>
      <c r="V366" s="893" t="s">
        <v>313</v>
      </c>
      <c r="W366" s="11"/>
      <c r="X366" s="228">
        <v>11.3</v>
      </c>
    </row>
    <row r="367" spans="1:24" x14ac:dyDescent="0.2">
      <c r="A367" s="1104"/>
      <c r="B367" s="389">
        <v>45706</v>
      </c>
      <c r="C367" s="432" t="str">
        <f t="shared" si="48"/>
        <v>(火)</v>
      </c>
      <c r="D367" s="531" t="s">
        <v>408</v>
      </c>
      <c r="E367" s="475"/>
      <c r="F367" s="11">
        <v>8</v>
      </c>
      <c r="G367" s="225">
        <v>8.1999999999999993</v>
      </c>
      <c r="H367" s="12">
        <v>2.5</v>
      </c>
      <c r="I367" s="223">
        <v>1.7</v>
      </c>
      <c r="J367" s="11">
        <v>8</v>
      </c>
      <c r="K367" s="367">
        <v>7.8</v>
      </c>
      <c r="L367" s="748">
        <v>35.4</v>
      </c>
      <c r="M367" s="606">
        <v>73.7</v>
      </c>
      <c r="N367" s="489">
        <v>105.5</v>
      </c>
      <c r="O367" s="866">
        <v>33.5</v>
      </c>
      <c r="P367" s="478">
        <v>222</v>
      </c>
      <c r="Q367" s="533">
        <v>0.22</v>
      </c>
      <c r="R367" s="477"/>
      <c r="S367" s="751"/>
      <c r="T367" s="83"/>
      <c r="U367" s="3" t="s">
        <v>194</v>
      </c>
      <c r="V367" s="893" t="s">
        <v>313</v>
      </c>
      <c r="W367" s="13"/>
      <c r="X367" s="229">
        <v>1.4E-2</v>
      </c>
    </row>
    <row r="368" spans="1:24" x14ac:dyDescent="0.2">
      <c r="A368" s="1104"/>
      <c r="B368" s="389">
        <v>45707</v>
      </c>
      <c r="C368" s="432" t="str">
        <f t="shared" si="48"/>
        <v>(水)</v>
      </c>
      <c r="D368" s="531" t="s">
        <v>408</v>
      </c>
      <c r="E368" s="475"/>
      <c r="F368" s="11">
        <v>8.1</v>
      </c>
      <c r="G368" s="225">
        <v>7.9</v>
      </c>
      <c r="H368" s="12">
        <v>2.5</v>
      </c>
      <c r="I368" s="223">
        <v>2.1</v>
      </c>
      <c r="J368" s="11">
        <v>7.9</v>
      </c>
      <c r="K368" s="367">
        <v>7.8</v>
      </c>
      <c r="L368" s="748">
        <v>35.299999999999997</v>
      </c>
      <c r="M368" s="606">
        <v>74.3</v>
      </c>
      <c r="N368" s="489">
        <v>106.3</v>
      </c>
      <c r="O368" s="866">
        <v>29.6</v>
      </c>
      <c r="P368" s="478">
        <v>235</v>
      </c>
      <c r="Q368" s="533">
        <v>0.18</v>
      </c>
      <c r="R368" s="477"/>
      <c r="S368" s="751"/>
      <c r="T368" s="83"/>
      <c r="U368" s="3" t="s">
        <v>280</v>
      </c>
      <c r="V368" s="893" t="s">
        <v>313</v>
      </c>
      <c r="W368" s="13"/>
      <c r="X368" s="229">
        <v>3.11</v>
      </c>
    </row>
    <row r="369" spans="1:24" x14ac:dyDescent="0.2">
      <c r="A369" s="1104"/>
      <c r="B369" s="389">
        <v>45708</v>
      </c>
      <c r="C369" s="432" t="str">
        <f t="shared" si="48"/>
        <v>(木)</v>
      </c>
      <c r="D369" s="562" t="s">
        <v>408</v>
      </c>
      <c r="E369" s="509"/>
      <c r="F369" s="309">
        <v>8.1</v>
      </c>
      <c r="G369" s="512">
        <v>8.3000000000000007</v>
      </c>
      <c r="H369" s="511">
        <v>2.7</v>
      </c>
      <c r="I369" s="510">
        <v>2.2000000000000002</v>
      </c>
      <c r="J369" s="309">
        <v>8</v>
      </c>
      <c r="K369" s="645">
        <v>7.9</v>
      </c>
      <c r="L369" s="752">
        <v>35.200000000000003</v>
      </c>
      <c r="M369" s="647">
        <v>74.2</v>
      </c>
      <c r="N369" s="733">
        <v>106.1</v>
      </c>
      <c r="O369" s="867">
        <v>29.1</v>
      </c>
      <c r="P369" s="515">
        <v>233</v>
      </c>
      <c r="Q369" s="516">
        <v>0.25</v>
      </c>
      <c r="R369" s="563"/>
      <c r="S369" s="755"/>
      <c r="T369" s="83"/>
      <c r="U369" s="3" t="s">
        <v>195</v>
      </c>
      <c r="V369" s="893" t="s">
        <v>313</v>
      </c>
      <c r="W369" s="13"/>
      <c r="X369" s="229">
        <v>3.67</v>
      </c>
    </row>
    <row r="370" spans="1:24" x14ac:dyDescent="0.2">
      <c r="A370" s="1104"/>
      <c r="B370" s="389">
        <v>45709</v>
      </c>
      <c r="C370" s="432" t="str">
        <f t="shared" si="48"/>
        <v>(金)</v>
      </c>
      <c r="D370" s="562" t="s">
        <v>408</v>
      </c>
      <c r="E370" s="509"/>
      <c r="F370" s="309">
        <v>8.1</v>
      </c>
      <c r="G370" s="512">
        <v>7.6</v>
      </c>
      <c r="H370" s="511">
        <v>2.9</v>
      </c>
      <c r="I370" s="510">
        <v>1.9</v>
      </c>
      <c r="J370" s="309">
        <v>7.9</v>
      </c>
      <c r="K370" s="645">
        <v>7.9</v>
      </c>
      <c r="L370" s="752">
        <v>35.299999999999997</v>
      </c>
      <c r="M370" s="647">
        <v>74.7</v>
      </c>
      <c r="N370" s="733">
        <v>107.3</v>
      </c>
      <c r="O370" s="867">
        <v>30.2</v>
      </c>
      <c r="P370" s="515">
        <v>240</v>
      </c>
      <c r="Q370" s="516">
        <v>0.18</v>
      </c>
      <c r="R370" s="563"/>
      <c r="S370" s="755"/>
      <c r="T370" s="83"/>
      <c r="U370" s="3" t="s">
        <v>196</v>
      </c>
      <c r="V370" s="893" t="s">
        <v>313</v>
      </c>
      <c r="W370" s="13"/>
      <c r="X370" s="229">
        <v>0.188</v>
      </c>
    </row>
    <row r="371" spans="1:24" ht="13.5" customHeight="1" x14ac:dyDescent="0.2">
      <c r="A371" s="1104"/>
      <c r="B371" s="389">
        <v>45710</v>
      </c>
      <c r="C371" s="432" t="str">
        <f t="shared" si="48"/>
        <v>(土)</v>
      </c>
      <c r="D371" s="531" t="s">
        <v>408</v>
      </c>
      <c r="E371" s="475"/>
      <c r="F371" s="11">
        <v>8.3000000000000007</v>
      </c>
      <c r="G371" s="225">
        <v>8.5</v>
      </c>
      <c r="H371" s="12">
        <v>4</v>
      </c>
      <c r="I371" s="223">
        <v>2.1</v>
      </c>
      <c r="J371" s="11">
        <v>8</v>
      </c>
      <c r="K371" s="367">
        <v>7.9</v>
      </c>
      <c r="L371" s="748">
        <v>35.6</v>
      </c>
      <c r="M371" s="606"/>
      <c r="N371" s="489"/>
      <c r="O371" s="866"/>
      <c r="P371" s="478"/>
      <c r="Q371" s="533"/>
      <c r="R371" s="477"/>
      <c r="S371" s="751"/>
      <c r="T371" s="80"/>
      <c r="U371" s="3" t="s">
        <v>197</v>
      </c>
      <c r="V371" s="893" t="s">
        <v>313</v>
      </c>
      <c r="W371" s="11"/>
      <c r="X371" s="970">
        <v>26.7</v>
      </c>
    </row>
    <row r="372" spans="1:24" x14ac:dyDescent="0.2">
      <c r="A372" s="1104"/>
      <c r="B372" s="389">
        <v>45711</v>
      </c>
      <c r="C372" s="432" t="str">
        <f t="shared" si="48"/>
        <v>(日)</v>
      </c>
      <c r="D372" s="531" t="s">
        <v>408</v>
      </c>
      <c r="E372" s="475"/>
      <c r="F372" s="11">
        <v>8.1</v>
      </c>
      <c r="G372" s="225">
        <v>8.3000000000000007</v>
      </c>
      <c r="H372" s="12">
        <v>3.8</v>
      </c>
      <c r="I372" s="223">
        <v>2.2999999999999998</v>
      </c>
      <c r="J372" s="11">
        <v>8.1999999999999993</v>
      </c>
      <c r="K372" s="367">
        <v>8.1</v>
      </c>
      <c r="L372" s="748">
        <v>35.799999999999997</v>
      </c>
      <c r="M372" s="606"/>
      <c r="N372" s="489"/>
      <c r="O372" s="866"/>
      <c r="P372" s="478"/>
      <c r="Q372" s="533"/>
      <c r="R372" s="477"/>
      <c r="S372" s="751">
        <v>13</v>
      </c>
      <c r="T372" s="80"/>
      <c r="U372" s="3" t="s">
        <v>17</v>
      </c>
      <c r="V372" s="893" t="s">
        <v>313</v>
      </c>
      <c r="W372" s="11"/>
      <c r="X372" s="970">
        <v>28.4</v>
      </c>
    </row>
    <row r="373" spans="1:24" x14ac:dyDescent="0.2">
      <c r="A373" s="1104"/>
      <c r="B373" s="389">
        <v>45712</v>
      </c>
      <c r="C373" s="432" t="str">
        <f t="shared" si="48"/>
        <v>(月)</v>
      </c>
      <c r="D373" s="531" t="s">
        <v>408</v>
      </c>
      <c r="E373" s="475"/>
      <c r="F373" s="11">
        <v>8.1999999999999993</v>
      </c>
      <c r="G373" s="225">
        <v>8.1999999999999993</v>
      </c>
      <c r="H373" s="12">
        <v>4.4000000000000004</v>
      </c>
      <c r="I373" s="223">
        <v>2.7</v>
      </c>
      <c r="J373" s="11">
        <v>8.1999999999999993</v>
      </c>
      <c r="K373" s="367">
        <v>7.8</v>
      </c>
      <c r="L373" s="748">
        <v>36.200000000000003</v>
      </c>
      <c r="M373" s="606"/>
      <c r="N373" s="489"/>
      <c r="O373" s="866"/>
      <c r="P373" s="478"/>
      <c r="Q373" s="533"/>
      <c r="R373" s="477"/>
      <c r="S373" s="751">
        <v>45</v>
      </c>
      <c r="T373" s="80"/>
      <c r="U373" s="3" t="s">
        <v>198</v>
      </c>
      <c r="V373" s="893" t="s">
        <v>184</v>
      </c>
      <c r="W373" s="11"/>
      <c r="X373" s="971">
        <v>4</v>
      </c>
    </row>
    <row r="374" spans="1:24" x14ac:dyDescent="0.2">
      <c r="A374" s="1104"/>
      <c r="B374" s="389">
        <v>45713</v>
      </c>
      <c r="C374" s="432" t="str">
        <f t="shared" si="48"/>
        <v>(火)</v>
      </c>
      <c r="D374" s="531" t="s">
        <v>408</v>
      </c>
      <c r="E374" s="475"/>
      <c r="F374" s="11">
        <v>8.4</v>
      </c>
      <c r="G374" s="225">
        <v>8.8000000000000007</v>
      </c>
      <c r="H374" s="12">
        <v>4.8</v>
      </c>
      <c r="I374" s="223">
        <v>2.9</v>
      </c>
      <c r="J374" s="11">
        <v>8.4</v>
      </c>
      <c r="K374" s="367">
        <v>7.9</v>
      </c>
      <c r="L374" s="748">
        <v>36.200000000000003</v>
      </c>
      <c r="M374" s="606">
        <v>70.2</v>
      </c>
      <c r="N374" s="489">
        <v>106.3</v>
      </c>
      <c r="O374" s="866">
        <v>32.1</v>
      </c>
      <c r="P374" s="478">
        <v>266</v>
      </c>
      <c r="Q374" s="533">
        <v>0.33</v>
      </c>
      <c r="R374" s="477"/>
      <c r="S374" s="751">
        <v>45</v>
      </c>
      <c r="T374" s="80"/>
      <c r="U374" s="3" t="s">
        <v>199</v>
      </c>
      <c r="V374" s="893" t="s">
        <v>313</v>
      </c>
      <c r="W374" s="114"/>
      <c r="X374" s="971">
        <v>1</v>
      </c>
    </row>
    <row r="375" spans="1:24" x14ac:dyDescent="0.2">
      <c r="A375" s="1104"/>
      <c r="B375" s="389">
        <v>45714</v>
      </c>
      <c r="C375" s="432" t="str">
        <f t="shared" si="48"/>
        <v>(水)</v>
      </c>
      <c r="D375" s="531" t="s">
        <v>408</v>
      </c>
      <c r="E375" s="475"/>
      <c r="F375" s="11">
        <v>8.9</v>
      </c>
      <c r="G375" s="225">
        <v>10.1</v>
      </c>
      <c r="H375" s="12">
        <v>5.3</v>
      </c>
      <c r="I375" s="223">
        <v>3</v>
      </c>
      <c r="J375" s="11">
        <v>8.4</v>
      </c>
      <c r="K375" s="367">
        <v>7.8</v>
      </c>
      <c r="L375" s="748">
        <v>36.6</v>
      </c>
      <c r="M375" s="606">
        <v>69.7</v>
      </c>
      <c r="N375" s="489">
        <v>106.9</v>
      </c>
      <c r="O375" s="866">
        <v>34.5</v>
      </c>
      <c r="P375" s="478">
        <v>274</v>
      </c>
      <c r="Q375" s="533">
        <v>0.27</v>
      </c>
      <c r="R375" s="477"/>
      <c r="S375" s="751">
        <v>48</v>
      </c>
      <c r="T375" s="80"/>
      <c r="U375" s="3"/>
      <c r="V375" s="289"/>
      <c r="W375" s="290"/>
      <c r="X375" s="289"/>
    </row>
    <row r="376" spans="1:24" x14ac:dyDescent="0.2">
      <c r="A376" s="1104"/>
      <c r="B376" s="389">
        <v>45715</v>
      </c>
      <c r="C376" s="432" t="str">
        <f t="shared" si="48"/>
        <v>(木)</v>
      </c>
      <c r="D376" s="531" t="s">
        <v>408</v>
      </c>
      <c r="E376" s="475"/>
      <c r="F376" s="11">
        <v>8.8000000000000007</v>
      </c>
      <c r="G376" s="225">
        <v>10</v>
      </c>
      <c r="H376" s="12">
        <v>5.3</v>
      </c>
      <c r="I376" s="223">
        <v>3.3</v>
      </c>
      <c r="J376" s="11">
        <v>8.3000000000000007</v>
      </c>
      <c r="K376" s="367">
        <v>7.8</v>
      </c>
      <c r="L376" s="748">
        <v>37</v>
      </c>
      <c r="M376" s="606">
        <v>69.400000000000006</v>
      </c>
      <c r="N376" s="489">
        <v>106.1</v>
      </c>
      <c r="O376" s="866">
        <v>34.6</v>
      </c>
      <c r="P376" s="478">
        <v>257</v>
      </c>
      <c r="Q376" s="533">
        <v>0.26</v>
      </c>
      <c r="R376" s="477"/>
      <c r="S376" s="751">
        <v>48</v>
      </c>
      <c r="T376" s="80"/>
      <c r="U376" s="3"/>
      <c r="V376" s="289"/>
      <c r="W376" s="290"/>
      <c r="X376" s="289"/>
    </row>
    <row r="377" spans="1:24" x14ac:dyDescent="0.2">
      <c r="A377" s="1104"/>
      <c r="B377" s="389">
        <v>45716</v>
      </c>
      <c r="C377" s="432" t="str">
        <f t="shared" si="48"/>
        <v>(金)</v>
      </c>
      <c r="D377" s="562" t="s">
        <v>408</v>
      </c>
      <c r="E377" s="509"/>
      <c r="F377" s="309">
        <v>8.8000000000000007</v>
      </c>
      <c r="G377" s="512">
        <v>9.6999999999999993</v>
      </c>
      <c r="H377" s="511">
        <v>4.5999999999999996</v>
      </c>
      <c r="I377" s="510">
        <v>3</v>
      </c>
      <c r="J377" s="309">
        <v>8.3000000000000007</v>
      </c>
      <c r="K377" s="645">
        <v>7.8</v>
      </c>
      <c r="L377" s="752">
        <v>36.9</v>
      </c>
      <c r="M377" s="647">
        <v>70.900000000000006</v>
      </c>
      <c r="N377" s="733">
        <v>105.7</v>
      </c>
      <c r="O377" s="867">
        <v>32.5</v>
      </c>
      <c r="P377" s="515">
        <v>277</v>
      </c>
      <c r="Q377" s="516">
        <v>0.2</v>
      </c>
      <c r="R377" s="563"/>
      <c r="S377" s="755">
        <v>48</v>
      </c>
      <c r="T377" s="80"/>
      <c r="U377" s="371"/>
      <c r="V377" s="372"/>
      <c r="W377" s="373"/>
      <c r="X377" s="372"/>
    </row>
    <row r="378" spans="1:24" x14ac:dyDescent="0.2">
      <c r="A378" s="1104"/>
      <c r="B378" s="1043" t="s">
        <v>239</v>
      </c>
      <c r="C378" s="1043"/>
      <c r="D378" s="479"/>
      <c r="E378" s="480">
        <f t="shared" ref="E378:S378" si="49">IF(COUNT(E350:E377)=0,"",MAX(E350:E377))</f>
        <v>11.8</v>
      </c>
      <c r="F378" s="10">
        <f t="shared" si="49"/>
        <v>8.9</v>
      </c>
      <c r="G378" s="222">
        <f t="shared" si="49"/>
        <v>10.1</v>
      </c>
      <c r="H378" s="466">
        <f t="shared" si="49"/>
        <v>5.3</v>
      </c>
      <c r="I378" s="467">
        <f t="shared" si="49"/>
        <v>3.3</v>
      </c>
      <c r="J378" s="10">
        <f t="shared" si="49"/>
        <v>8.4</v>
      </c>
      <c r="K378" s="615">
        <f t="shared" si="49"/>
        <v>8.1</v>
      </c>
      <c r="L378" s="744">
        <f t="shared" si="49"/>
        <v>37</v>
      </c>
      <c r="M378" s="598">
        <f t="shared" si="49"/>
        <v>74.7</v>
      </c>
      <c r="N378" s="482">
        <f t="shared" si="49"/>
        <v>107.3</v>
      </c>
      <c r="O378" s="868">
        <f t="shared" si="49"/>
        <v>34.6</v>
      </c>
      <c r="P378" s="484">
        <f t="shared" si="49"/>
        <v>277</v>
      </c>
      <c r="Q378" s="485">
        <f t="shared" si="49"/>
        <v>0.33</v>
      </c>
      <c r="R378" s="566">
        <f t="shared" si="49"/>
        <v>10</v>
      </c>
      <c r="S378" s="759">
        <f t="shared" si="49"/>
        <v>48</v>
      </c>
      <c r="T378" s="120"/>
      <c r="U378" s="104" t="s">
        <v>23</v>
      </c>
      <c r="V378" s="392" t="s">
        <v>24</v>
      </c>
      <c r="W378" s="392" t="s">
        <v>24</v>
      </c>
      <c r="X378" s="105" t="s">
        <v>24</v>
      </c>
    </row>
    <row r="379" spans="1:24" x14ac:dyDescent="0.2">
      <c r="A379" s="1104"/>
      <c r="B379" s="1044" t="s">
        <v>240</v>
      </c>
      <c r="C379" s="1044"/>
      <c r="D379" s="233"/>
      <c r="E379" s="487">
        <f t="shared" ref="E379:Q379" si="50">IF(COUNT(E350:E377)=0,"",MIN(E350:E377))</f>
        <v>11.8</v>
      </c>
      <c r="F379" s="11">
        <f t="shared" si="50"/>
        <v>7.6</v>
      </c>
      <c r="G379" s="223">
        <f t="shared" si="50"/>
        <v>7.6</v>
      </c>
      <c r="H379" s="12">
        <f t="shared" si="50"/>
        <v>2</v>
      </c>
      <c r="I379" s="225">
        <f t="shared" si="50"/>
        <v>1.4</v>
      </c>
      <c r="J379" s="11">
        <f t="shared" si="50"/>
        <v>7.9</v>
      </c>
      <c r="K379" s="367">
        <f t="shared" si="50"/>
        <v>7.8</v>
      </c>
      <c r="L379" s="748">
        <f t="shared" si="50"/>
        <v>35.200000000000003</v>
      </c>
      <c r="M379" s="606">
        <f t="shared" si="50"/>
        <v>69.400000000000006</v>
      </c>
      <c r="N379" s="489">
        <f t="shared" si="50"/>
        <v>103.1</v>
      </c>
      <c r="O379" s="864">
        <f t="shared" si="50"/>
        <v>28.8</v>
      </c>
      <c r="P379" s="491">
        <f t="shared" si="50"/>
        <v>213</v>
      </c>
      <c r="Q379" s="492">
        <f t="shared" si="50"/>
        <v>0.16</v>
      </c>
      <c r="R379" s="809"/>
      <c r="S379" s="764"/>
      <c r="T379" s="80"/>
      <c r="U379" s="1129" t="s">
        <v>482</v>
      </c>
      <c r="V379" s="1130"/>
      <c r="W379" s="1130"/>
      <c r="X379" s="1131"/>
    </row>
    <row r="380" spans="1:24" x14ac:dyDescent="0.2">
      <c r="A380" s="1104"/>
      <c r="B380" s="1044" t="s">
        <v>241</v>
      </c>
      <c r="C380" s="1044"/>
      <c r="D380" s="416"/>
      <c r="E380" s="494">
        <f t="shared" ref="E380:Q380" si="51">IF(COUNT(E350:E377)=0,"",AVERAGE(E350:E377))</f>
        <v>11.8</v>
      </c>
      <c r="F380" s="309">
        <f t="shared" si="51"/>
        <v>8.1142857142857139</v>
      </c>
      <c r="G380" s="510">
        <f t="shared" si="51"/>
        <v>8.5964285714285698</v>
      </c>
      <c r="H380" s="511">
        <f t="shared" si="51"/>
        <v>2.9714285714285711</v>
      </c>
      <c r="I380" s="512">
        <f t="shared" si="51"/>
        <v>1.9464285714285714</v>
      </c>
      <c r="J380" s="309">
        <f t="shared" si="51"/>
        <v>8.0571428571428587</v>
      </c>
      <c r="K380" s="645">
        <f t="shared" si="51"/>
        <v>7.9178571428571471</v>
      </c>
      <c r="L380" s="752">
        <f t="shared" si="51"/>
        <v>35.564285714285717</v>
      </c>
      <c r="M380" s="647">
        <f t="shared" si="51"/>
        <v>72.01111111111112</v>
      </c>
      <c r="N380" s="733">
        <f t="shared" si="51"/>
        <v>105.43333333333334</v>
      </c>
      <c r="O380" s="864">
        <f t="shared" si="51"/>
        <v>31.600000000000005</v>
      </c>
      <c r="P380" s="495">
        <f t="shared" si="51"/>
        <v>241.05555555555554</v>
      </c>
      <c r="Q380" s="492">
        <f t="shared" si="51"/>
        <v>0.21555555555555561</v>
      </c>
      <c r="R380" s="810"/>
      <c r="S380" s="768"/>
      <c r="T380" s="80"/>
      <c r="U380" s="1132"/>
      <c r="V380" s="1130"/>
      <c r="W380" s="1130"/>
      <c r="X380" s="1131"/>
    </row>
    <row r="381" spans="1:24" x14ac:dyDescent="0.2">
      <c r="A381" s="1105"/>
      <c r="B381" s="1045" t="s">
        <v>242</v>
      </c>
      <c r="C381" s="1045"/>
      <c r="D381" s="394"/>
      <c r="E381" s="236"/>
      <c r="F381" s="236"/>
      <c r="G381" s="388"/>
      <c r="H381" s="236"/>
      <c r="I381" s="388"/>
      <c r="J381" s="500"/>
      <c r="K381" s="569"/>
      <c r="L381" s="781"/>
      <c r="M381" s="503"/>
      <c r="N381" s="504"/>
      <c r="O381" s="874"/>
      <c r="P381" s="238"/>
      <c r="Q381" s="239"/>
      <c r="R381" s="506">
        <f>SUM(R350:R377)</f>
        <v>10</v>
      </c>
      <c r="S381" s="776">
        <f>SUM(S350:S377)</f>
        <v>250</v>
      </c>
      <c r="T381" s="80"/>
      <c r="U381" s="1133"/>
      <c r="V381" s="1134"/>
      <c r="W381" s="1134"/>
      <c r="X381" s="1135"/>
    </row>
    <row r="382" spans="1:24" ht="13.5" customHeight="1" x14ac:dyDescent="0.2">
      <c r="A382" s="1103" t="s">
        <v>252</v>
      </c>
      <c r="B382" s="327">
        <v>45717</v>
      </c>
      <c r="C382" s="431" t="str">
        <f>IF(B382="","",IF(WEEKDAY(B382)=1,"(日)",IF(WEEKDAY(B382)=2,"(月)",IF(WEEKDAY(B382)=3,"(火)",IF(WEEKDAY(B382)=4,"(水)",IF(WEEKDAY(B382)=5,"(木)",IF(WEEKDAY(B382)=6,"(金)","(土)")))))))</f>
        <v>(土)</v>
      </c>
      <c r="D382" s="463" t="s">
        <v>408</v>
      </c>
      <c r="E382" s="465"/>
      <c r="F382" s="10">
        <v>8.9</v>
      </c>
      <c r="G382" s="222">
        <v>11</v>
      </c>
      <c r="H382" s="466">
        <v>6.5</v>
      </c>
      <c r="I382" s="467">
        <v>6.9</v>
      </c>
      <c r="J382" s="10">
        <v>8.3000000000000007</v>
      </c>
      <c r="K382" s="615">
        <v>7.7</v>
      </c>
      <c r="L382" s="744">
        <v>36.5</v>
      </c>
      <c r="M382" s="598"/>
      <c r="N382" s="482"/>
      <c r="O382" s="868"/>
      <c r="P382" s="472"/>
      <c r="Q382" s="530"/>
      <c r="R382" s="891"/>
      <c r="S382" s="469">
        <v>52</v>
      </c>
      <c r="T382" s="80"/>
      <c r="U382" s="395" t="s">
        <v>286</v>
      </c>
      <c r="V382" s="396"/>
      <c r="W382" s="397">
        <v>45722</v>
      </c>
      <c r="X382" s="398"/>
    </row>
    <row r="383" spans="1:24" x14ac:dyDescent="0.2">
      <c r="A383" s="1104"/>
      <c r="B383" s="389">
        <v>45718</v>
      </c>
      <c r="C383" s="432" t="str">
        <f t="shared" ref="C383:C412" si="52">IF(B383="","",IF(WEEKDAY(B383)=1,"(日)",IF(WEEKDAY(B383)=2,"(月)",IF(WEEKDAY(B383)=3,"(火)",IF(WEEKDAY(B383)=4,"(水)",IF(WEEKDAY(B383)=5,"(木)",IF(WEEKDAY(B383)=6,"(金)","(土)")))))))</f>
        <v>(日)</v>
      </c>
      <c r="D383" s="473" t="s">
        <v>408</v>
      </c>
      <c r="E383" s="475"/>
      <c r="F383" s="11">
        <v>9</v>
      </c>
      <c r="G383" s="223">
        <v>11.7</v>
      </c>
      <c r="H383" s="12">
        <v>6.7</v>
      </c>
      <c r="I383" s="225">
        <v>6.6</v>
      </c>
      <c r="J383" s="11">
        <v>8.3000000000000007</v>
      </c>
      <c r="K383" s="367">
        <v>7.7</v>
      </c>
      <c r="L383" s="748">
        <v>36.4</v>
      </c>
      <c r="M383" s="606"/>
      <c r="N383" s="489"/>
      <c r="O383" s="866"/>
      <c r="P383" s="478"/>
      <c r="Q383" s="533"/>
      <c r="R383" s="571"/>
      <c r="S383" s="226">
        <v>50</v>
      </c>
      <c r="T383" s="80"/>
      <c r="U383" s="343" t="s">
        <v>2</v>
      </c>
      <c r="V383" s="344" t="s">
        <v>305</v>
      </c>
      <c r="W383" s="355">
        <v>11.4</v>
      </c>
      <c r="X383" s="348"/>
    </row>
    <row r="384" spans="1:24" x14ac:dyDescent="0.2">
      <c r="A384" s="1104"/>
      <c r="B384" s="389">
        <v>45719</v>
      </c>
      <c r="C384" s="432" t="str">
        <f t="shared" si="52"/>
        <v>(月)</v>
      </c>
      <c r="D384" s="473" t="s">
        <v>407</v>
      </c>
      <c r="E384" s="475"/>
      <c r="F384" s="11">
        <v>8.4</v>
      </c>
      <c r="G384" s="223">
        <v>8.8000000000000007</v>
      </c>
      <c r="H384" s="12">
        <v>6</v>
      </c>
      <c r="I384" s="225">
        <v>6.4</v>
      </c>
      <c r="J384" s="11">
        <v>8.1999999999999993</v>
      </c>
      <c r="K384" s="367">
        <v>7.7</v>
      </c>
      <c r="L384" s="748">
        <v>36.200000000000003</v>
      </c>
      <c r="M384" s="606">
        <v>73.2</v>
      </c>
      <c r="N384" s="489">
        <v>107.3</v>
      </c>
      <c r="O384" s="866">
        <v>34.9</v>
      </c>
      <c r="P384" s="478">
        <v>213</v>
      </c>
      <c r="Q384" s="533">
        <v>0.19</v>
      </c>
      <c r="R384" s="571"/>
      <c r="S384" s="226">
        <v>50</v>
      </c>
      <c r="T384" s="80"/>
      <c r="U384" s="4" t="s">
        <v>19</v>
      </c>
      <c r="V384" s="5" t="s">
        <v>20</v>
      </c>
      <c r="W384" s="350" t="s">
        <v>21</v>
      </c>
      <c r="X384" s="5" t="s">
        <v>22</v>
      </c>
    </row>
    <row r="385" spans="1:24" x14ac:dyDescent="0.2">
      <c r="A385" s="1104"/>
      <c r="B385" s="389">
        <v>45720</v>
      </c>
      <c r="C385" s="432" t="str">
        <f t="shared" si="52"/>
        <v>(火)</v>
      </c>
      <c r="D385" s="473" t="s">
        <v>410</v>
      </c>
      <c r="E385" s="475"/>
      <c r="F385" s="11">
        <v>8.8000000000000007</v>
      </c>
      <c r="G385" s="223">
        <v>8.1</v>
      </c>
      <c r="H385" s="12">
        <v>6.9</v>
      </c>
      <c r="I385" s="225">
        <v>7.3</v>
      </c>
      <c r="J385" s="11">
        <v>8.4</v>
      </c>
      <c r="K385" s="367">
        <v>7.7</v>
      </c>
      <c r="L385" s="748">
        <v>36.5</v>
      </c>
      <c r="M385" s="606">
        <v>71.900000000000006</v>
      </c>
      <c r="N385" s="489">
        <v>105.9</v>
      </c>
      <c r="O385" s="866">
        <v>35</v>
      </c>
      <c r="P385" s="478">
        <v>207</v>
      </c>
      <c r="Q385" s="533">
        <v>0.21</v>
      </c>
      <c r="R385" s="571"/>
      <c r="S385" s="226">
        <v>50</v>
      </c>
      <c r="T385" s="80"/>
      <c r="U385" s="2" t="s">
        <v>182</v>
      </c>
      <c r="V385" s="396" t="s">
        <v>11</v>
      </c>
      <c r="W385" s="351">
        <v>9.4</v>
      </c>
      <c r="X385" s="222">
        <v>9.6999999999999993</v>
      </c>
    </row>
    <row r="386" spans="1:24" x14ac:dyDescent="0.2">
      <c r="A386" s="1104"/>
      <c r="B386" s="389">
        <v>45721</v>
      </c>
      <c r="C386" s="432" t="str">
        <f t="shared" si="52"/>
        <v>(水)</v>
      </c>
      <c r="D386" s="473" t="s">
        <v>483</v>
      </c>
      <c r="E386" s="475"/>
      <c r="F386" s="11">
        <v>8.9</v>
      </c>
      <c r="G386" s="223">
        <v>8.5</v>
      </c>
      <c r="H386" s="12">
        <v>8.6</v>
      </c>
      <c r="I386" s="225">
        <v>7.8</v>
      </c>
      <c r="J386" s="11">
        <v>8.5</v>
      </c>
      <c r="K386" s="367">
        <v>7.7</v>
      </c>
      <c r="L386" s="748">
        <v>36.4</v>
      </c>
      <c r="M386" s="606">
        <v>70.5</v>
      </c>
      <c r="N386" s="489">
        <v>107.1</v>
      </c>
      <c r="O386" s="866">
        <v>34.5</v>
      </c>
      <c r="P386" s="478">
        <v>208</v>
      </c>
      <c r="Q386" s="533">
        <v>0.24</v>
      </c>
      <c r="R386" s="571"/>
      <c r="S386" s="226">
        <v>58</v>
      </c>
      <c r="T386" s="80"/>
      <c r="U386" s="3" t="s">
        <v>183</v>
      </c>
      <c r="V386" s="893" t="s">
        <v>184</v>
      </c>
      <c r="W386" s="11">
        <v>13.2</v>
      </c>
      <c r="X386" s="223">
        <v>11.1</v>
      </c>
    </row>
    <row r="387" spans="1:24" x14ac:dyDescent="0.2">
      <c r="A387" s="1104"/>
      <c r="B387" s="389">
        <v>45722</v>
      </c>
      <c r="C387" s="432" t="str">
        <f t="shared" si="52"/>
        <v>(木)</v>
      </c>
      <c r="D387" s="473" t="s">
        <v>484</v>
      </c>
      <c r="E387" s="475">
        <v>11.4</v>
      </c>
      <c r="F387" s="11">
        <v>9.4</v>
      </c>
      <c r="G387" s="223">
        <v>9.6999999999999993</v>
      </c>
      <c r="H387" s="12">
        <v>13.2</v>
      </c>
      <c r="I387" s="225">
        <v>11.1</v>
      </c>
      <c r="J387" s="11">
        <v>8.1</v>
      </c>
      <c r="K387" s="367">
        <v>7.5</v>
      </c>
      <c r="L387" s="748">
        <v>36.6</v>
      </c>
      <c r="M387" s="606">
        <v>66.8</v>
      </c>
      <c r="N387" s="489">
        <v>101.3</v>
      </c>
      <c r="O387" s="866">
        <v>35.299999999999997</v>
      </c>
      <c r="P387" s="478">
        <v>241</v>
      </c>
      <c r="Q387" s="533">
        <v>0.3</v>
      </c>
      <c r="R387" s="571">
        <v>186</v>
      </c>
      <c r="S387" s="226">
        <v>7</v>
      </c>
      <c r="T387" s="80"/>
      <c r="U387" s="3" t="s">
        <v>12</v>
      </c>
      <c r="V387" s="893"/>
      <c r="W387" s="11">
        <v>8.1</v>
      </c>
      <c r="X387" s="223">
        <v>7.5</v>
      </c>
    </row>
    <row r="388" spans="1:24" x14ac:dyDescent="0.2">
      <c r="A388" s="1104"/>
      <c r="B388" s="389">
        <v>45723</v>
      </c>
      <c r="C388" s="432" t="str">
        <f t="shared" si="52"/>
        <v>(金)</v>
      </c>
      <c r="D388" s="473" t="s">
        <v>408</v>
      </c>
      <c r="E388" s="475"/>
      <c r="F388" s="11">
        <v>9.5</v>
      </c>
      <c r="G388" s="223">
        <v>9.5</v>
      </c>
      <c r="H388" s="12">
        <v>11.2</v>
      </c>
      <c r="I388" s="225">
        <v>5.5</v>
      </c>
      <c r="J388" s="11">
        <v>8.1999999999999993</v>
      </c>
      <c r="K388" s="367">
        <v>7.6</v>
      </c>
      <c r="L388" s="748">
        <v>36.799999999999997</v>
      </c>
      <c r="M388" s="606">
        <v>63.5</v>
      </c>
      <c r="N388" s="489">
        <v>103.1</v>
      </c>
      <c r="O388" s="866">
        <v>35.200000000000003</v>
      </c>
      <c r="P388" s="478">
        <v>233</v>
      </c>
      <c r="Q388" s="533">
        <v>0.18</v>
      </c>
      <c r="R388" s="571">
        <v>163</v>
      </c>
      <c r="S388" s="226">
        <v>25</v>
      </c>
      <c r="T388" s="80"/>
      <c r="U388" s="3" t="s">
        <v>185</v>
      </c>
      <c r="V388" s="893" t="s">
        <v>13</v>
      </c>
      <c r="W388" s="11"/>
      <c r="X388" s="223">
        <v>36.6</v>
      </c>
    </row>
    <row r="389" spans="1:24" x14ac:dyDescent="0.2">
      <c r="A389" s="1104"/>
      <c r="B389" s="389">
        <v>45724</v>
      </c>
      <c r="C389" s="432" t="str">
        <f t="shared" si="52"/>
        <v>(土)</v>
      </c>
      <c r="D389" s="473" t="s">
        <v>410</v>
      </c>
      <c r="E389" s="475"/>
      <c r="F389" s="11">
        <v>9.1</v>
      </c>
      <c r="G389" s="223">
        <v>8.6999999999999993</v>
      </c>
      <c r="H389" s="12">
        <v>10.6</v>
      </c>
      <c r="I389" s="225">
        <v>10.7</v>
      </c>
      <c r="J389" s="11">
        <v>8.4</v>
      </c>
      <c r="K389" s="367">
        <v>7.7</v>
      </c>
      <c r="L389" s="748">
        <v>36</v>
      </c>
      <c r="M389" s="606"/>
      <c r="N389" s="489"/>
      <c r="O389" s="866"/>
      <c r="P389" s="478"/>
      <c r="Q389" s="533"/>
      <c r="R389" s="571"/>
      <c r="S389" s="226">
        <v>52</v>
      </c>
      <c r="T389" s="80"/>
      <c r="U389" s="3" t="s">
        <v>186</v>
      </c>
      <c r="V389" s="893" t="s">
        <v>313</v>
      </c>
      <c r="W389" s="114"/>
      <c r="X389" s="224">
        <v>66.8</v>
      </c>
    </row>
    <row r="390" spans="1:24" x14ac:dyDescent="0.2">
      <c r="A390" s="1104"/>
      <c r="B390" s="389">
        <v>45725</v>
      </c>
      <c r="C390" s="432" t="str">
        <f t="shared" si="52"/>
        <v>(日)</v>
      </c>
      <c r="D390" s="473" t="s">
        <v>408</v>
      </c>
      <c r="E390" s="475"/>
      <c r="F390" s="11">
        <v>9.3000000000000007</v>
      </c>
      <c r="G390" s="223">
        <v>9.9</v>
      </c>
      <c r="H390" s="12">
        <v>10.9</v>
      </c>
      <c r="I390" s="225">
        <v>10.9</v>
      </c>
      <c r="J390" s="11">
        <v>8.1999999999999993</v>
      </c>
      <c r="K390" s="367">
        <v>7.5</v>
      </c>
      <c r="L390" s="748">
        <v>35.9</v>
      </c>
      <c r="M390" s="606"/>
      <c r="N390" s="489"/>
      <c r="O390" s="866"/>
      <c r="P390" s="478"/>
      <c r="Q390" s="533"/>
      <c r="R390" s="571"/>
      <c r="S390" s="226">
        <v>50</v>
      </c>
      <c r="T390" s="80"/>
      <c r="U390" s="3" t="s">
        <v>187</v>
      </c>
      <c r="V390" s="893" t="s">
        <v>313</v>
      </c>
      <c r="W390" s="114"/>
      <c r="X390" s="224">
        <v>101.3</v>
      </c>
    </row>
    <row r="391" spans="1:24" x14ac:dyDescent="0.2">
      <c r="A391" s="1104"/>
      <c r="B391" s="389">
        <v>45726</v>
      </c>
      <c r="C391" s="432" t="str">
        <f t="shared" si="52"/>
        <v>(月)</v>
      </c>
      <c r="D391" s="473" t="s">
        <v>408</v>
      </c>
      <c r="E391" s="475"/>
      <c r="F391" s="11">
        <v>9.5</v>
      </c>
      <c r="G391" s="223">
        <v>10.1</v>
      </c>
      <c r="H391" s="12">
        <v>10.199999999999999</v>
      </c>
      <c r="I391" s="225">
        <v>10.8</v>
      </c>
      <c r="J391" s="11">
        <v>8.1999999999999993</v>
      </c>
      <c r="K391" s="367">
        <v>7.6</v>
      </c>
      <c r="L391" s="748">
        <v>36</v>
      </c>
      <c r="M391" s="606">
        <v>63.6</v>
      </c>
      <c r="N391" s="489">
        <v>102.1</v>
      </c>
      <c r="O391" s="866">
        <v>35.200000000000003</v>
      </c>
      <c r="P391" s="478">
        <v>250</v>
      </c>
      <c r="Q391" s="533">
        <v>0.23</v>
      </c>
      <c r="R391" s="571"/>
      <c r="S391" s="226">
        <v>48</v>
      </c>
      <c r="T391" s="80"/>
      <c r="U391" s="3" t="s">
        <v>188</v>
      </c>
      <c r="V391" s="893" t="s">
        <v>313</v>
      </c>
      <c r="W391" s="114"/>
      <c r="X391" s="224">
        <v>62</v>
      </c>
    </row>
    <row r="392" spans="1:24" x14ac:dyDescent="0.2">
      <c r="A392" s="1104"/>
      <c r="B392" s="389">
        <v>45727</v>
      </c>
      <c r="C392" s="432" t="str">
        <f t="shared" si="52"/>
        <v>(火)</v>
      </c>
      <c r="D392" s="473" t="s">
        <v>410</v>
      </c>
      <c r="E392" s="475"/>
      <c r="F392" s="11">
        <v>9.8000000000000007</v>
      </c>
      <c r="G392" s="223">
        <v>11.4</v>
      </c>
      <c r="H392" s="12">
        <v>7.9</v>
      </c>
      <c r="I392" s="225">
        <v>7.8</v>
      </c>
      <c r="J392" s="11">
        <v>8.1</v>
      </c>
      <c r="K392" s="367">
        <v>7.5</v>
      </c>
      <c r="L392" s="748">
        <v>35.5</v>
      </c>
      <c r="M392" s="606">
        <v>64.099999999999994</v>
      </c>
      <c r="N392" s="489">
        <v>101.1</v>
      </c>
      <c r="O392" s="866">
        <v>35.9</v>
      </c>
      <c r="P392" s="478">
        <v>253</v>
      </c>
      <c r="Q392" s="533">
        <v>0.23</v>
      </c>
      <c r="R392" s="571"/>
      <c r="S392" s="226">
        <v>23</v>
      </c>
      <c r="T392" s="80"/>
      <c r="U392" s="3" t="s">
        <v>189</v>
      </c>
      <c r="V392" s="893" t="s">
        <v>313</v>
      </c>
      <c r="W392" s="114"/>
      <c r="X392" s="224">
        <v>39.299999999999997</v>
      </c>
    </row>
    <row r="393" spans="1:24" x14ac:dyDescent="0.2">
      <c r="A393" s="1104"/>
      <c r="B393" s="389">
        <v>45728</v>
      </c>
      <c r="C393" s="432" t="str">
        <f t="shared" si="52"/>
        <v>(水)</v>
      </c>
      <c r="D393" s="473" t="s">
        <v>410</v>
      </c>
      <c r="E393" s="475"/>
      <c r="F393" s="11">
        <v>9.6</v>
      </c>
      <c r="G393" s="223">
        <v>12</v>
      </c>
      <c r="H393" s="12">
        <v>7.4</v>
      </c>
      <c r="I393" s="225">
        <v>7.4</v>
      </c>
      <c r="J393" s="11">
        <v>8.1999999999999993</v>
      </c>
      <c r="K393" s="367">
        <v>7.9</v>
      </c>
      <c r="L393" s="748">
        <v>36.1</v>
      </c>
      <c r="M393" s="606">
        <v>69.8</v>
      </c>
      <c r="N393" s="489">
        <v>99.2</v>
      </c>
      <c r="O393" s="866">
        <v>34.6</v>
      </c>
      <c r="P393" s="478">
        <v>221</v>
      </c>
      <c r="Q393" s="533">
        <v>0.16</v>
      </c>
      <c r="R393" s="571"/>
      <c r="S393" s="226">
        <v>7</v>
      </c>
      <c r="T393" s="80"/>
      <c r="U393" s="3" t="s">
        <v>190</v>
      </c>
      <c r="V393" s="893" t="s">
        <v>313</v>
      </c>
      <c r="W393" s="12"/>
      <c r="X393" s="225">
        <v>35.299999999999997</v>
      </c>
    </row>
    <row r="394" spans="1:24" x14ac:dyDescent="0.2">
      <c r="A394" s="1104"/>
      <c r="B394" s="389">
        <v>45729</v>
      </c>
      <c r="C394" s="432" t="str">
        <f t="shared" si="52"/>
        <v>(木)</v>
      </c>
      <c r="D394" s="473" t="s">
        <v>408</v>
      </c>
      <c r="E394" s="475"/>
      <c r="F394" s="11">
        <v>10</v>
      </c>
      <c r="G394" s="223">
        <v>12.7</v>
      </c>
      <c r="H394" s="12">
        <v>8</v>
      </c>
      <c r="I394" s="225">
        <v>7.1</v>
      </c>
      <c r="J394" s="11">
        <v>8.3000000000000007</v>
      </c>
      <c r="K394" s="367">
        <v>7.6</v>
      </c>
      <c r="L394" s="748">
        <v>36</v>
      </c>
      <c r="M394" s="606">
        <v>66.3</v>
      </c>
      <c r="N394" s="489">
        <v>100.1</v>
      </c>
      <c r="O394" s="866">
        <v>34.4</v>
      </c>
      <c r="P394" s="478">
        <v>236</v>
      </c>
      <c r="Q394" s="533">
        <v>0.21</v>
      </c>
      <c r="R394" s="571"/>
      <c r="S394" s="226">
        <v>50</v>
      </c>
      <c r="T394" s="80"/>
      <c r="U394" s="3" t="s">
        <v>191</v>
      </c>
      <c r="V394" s="893" t="s">
        <v>313</v>
      </c>
      <c r="W394" s="15"/>
      <c r="X394" s="226">
        <v>241</v>
      </c>
    </row>
    <row r="395" spans="1:24" x14ac:dyDescent="0.2">
      <c r="A395" s="1104"/>
      <c r="B395" s="389">
        <v>45730</v>
      </c>
      <c r="C395" s="432" t="str">
        <f t="shared" si="52"/>
        <v>(金)</v>
      </c>
      <c r="D395" s="473" t="s">
        <v>408</v>
      </c>
      <c r="E395" s="475"/>
      <c r="F395" s="11">
        <v>9.9</v>
      </c>
      <c r="G395" s="223">
        <v>11.6</v>
      </c>
      <c r="H395" s="12">
        <v>6.5</v>
      </c>
      <c r="I395" s="225">
        <v>6</v>
      </c>
      <c r="J395" s="11">
        <v>8.5</v>
      </c>
      <c r="K395" s="367">
        <v>7.6</v>
      </c>
      <c r="L395" s="748">
        <v>34.1</v>
      </c>
      <c r="M395" s="606">
        <v>63.2</v>
      </c>
      <c r="N395" s="489">
        <v>97.4</v>
      </c>
      <c r="O395" s="866">
        <v>32.6</v>
      </c>
      <c r="P395" s="478">
        <v>199</v>
      </c>
      <c r="Q395" s="533">
        <v>0.11</v>
      </c>
      <c r="R395" s="571"/>
      <c r="S395" s="226">
        <v>52</v>
      </c>
      <c r="T395" s="80"/>
      <c r="U395" s="3" t="s">
        <v>192</v>
      </c>
      <c r="V395" s="893" t="s">
        <v>313</v>
      </c>
      <c r="W395" s="13"/>
      <c r="X395" s="227">
        <v>0.3</v>
      </c>
    </row>
    <row r="396" spans="1:24" x14ac:dyDescent="0.2">
      <c r="A396" s="1104"/>
      <c r="B396" s="389">
        <v>45731</v>
      </c>
      <c r="C396" s="432" t="str">
        <f t="shared" si="52"/>
        <v>(土)</v>
      </c>
      <c r="D396" s="473" t="s">
        <v>408</v>
      </c>
      <c r="E396" s="475"/>
      <c r="F396" s="11">
        <v>9.9</v>
      </c>
      <c r="G396" s="223">
        <v>11.2</v>
      </c>
      <c r="H396" s="12">
        <v>6</v>
      </c>
      <c r="I396" s="225">
        <v>5.9</v>
      </c>
      <c r="J396" s="11">
        <v>8.4</v>
      </c>
      <c r="K396" s="367">
        <v>7.6</v>
      </c>
      <c r="L396" s="748">
        <v>36.5</v>
      </c>
      <c r="M396" s="606"/>
      <c r="N396" s="489"/>
      <c r="O396" s="866"/>
      <c r="P396" s="478"/>
      <c r="Q396" s="533"/>
      <c r="R396" s="571"/>
      <c r="S396" s="226">
        <v>52</v>
      </c>
      <c r="T396" s="80"/>
      <c r="U396" s="3" t="s">
        <v>14</v>
      </c>
      <c r="V396" s="893" t="s">
        <v>313</v>
      </c>
      <c r="W396" s="11"/>
      <c r="X396" s="228">
        <v>4.4000000000000004</v>
      </c>
    </row>
    <row r="397" spans="1:24" x14ac:dyDescent="0.2">
      <c r="A397" s="1104"/>
      <c r="B397" s="389">
        <v>45732</v>
      </c>
      <c r="C397" s="432" t="str">
        <f t="shared" si="52"/>
        <v>(日)</v>
      </c>
      <c r="D397" s="473" t="s">
        <v>407</v>
      </c>
      <c r="E397" s="475"/>
      <c r="F397" s="11">
        <v>9.5</v>
      </c>
      <c r="G397" s="223">
        <v>9.5</v>
      </c>
      <c r="H397" s="12">
        <v>5.4</v>
      </c>
      <c r="I397" s="225">
        <v>5.8</v>
      </c>
      <c r="J397" s="11">
        <v>8.1</v>
      </c>
      <c r="K397" s="367">
        <v>7.6</v>
      </c>
      <c r="L397" s="748">
        <v>36.200000000000003</v>
      </c>
      <c r="M397" s="606"/>
      <c r="N397" s="489"/>
      <c r="O397" s="866"/>
      <c r="P397" s="478"/>
      <c r="Q397" s="533"/>
      <c r="R397" s="571"/>
      <c r="S397" s="226">
        <v>28</v>
      </c>
      <c r="T397" s="80"/>
      <c r="U397" s="3" t="s">
        <v>15</v>
      </c>
      <c r="V397" s="893" t="s">
        <v>313</v>
      </c>
      <c r="W397" s="11"/>
      <c r="X397" s="228">
        <v>2.1</v>
      </c>
    </row>
    <row r="398" spans="1:24" x14ac:dyDescent="0.2">
      <c r="A398" s="1104"/>
      <c r="B398" s="389">
        <v>45733</v>
      </c>
      <c r="C398" s="432" t="str">
        <f t="shared" si="52"/>
        <v>(月)</v>
      </c>
      <c r="D398" s="473" t="s">
        <v>408</v>
      </c>
      <c r="E398" s="475"/>
      <c r="F398" s="11">
        <v>10.1</v>
      </c>
      <c r="G398" s="223">
        <v>11.9</v>
      </c>
      <c r="H398" s="12">
        <v>5.3</v>
      </c>
      <c r="I398" s="225">
        <v>5.7</v>
      </c>
      <c r="J398" s="11">
        <v>8</v>
      </c>
      <c r="K398" s="367">
        <v>7.8</v>
      </c>
      <c r="L398" s="748">
        <v>35.799999999999997</v>
      </c>
      <c r="M398" s="606">
        <v>68.900000000000006</v>
      </c>
      <c r="N398" s="489">
        <v>99.8</v>
      </c>
      <c r="O398" s="866">
        <v>30.8</v>
      </c>
      <c r="P398" s="478">
        <v>222</v>
      </c>
      <c r="Q398" s="533">
        <v>0.19</v>
      </c>
      <c r="R398" s="571"/>
      <c r="S398" s="226"/>
      <c r="T398" s="80"/>
      <c r="U398" s="3" t="s">
        <v>193</v>
      </c>
      <c r="V398" s="893" t="s">
        <v>313</v>
      </c>
      <c r="W398" s="11"/>
      <c r="X398" s="228">
        <v>11.4</v>
      </c>
    </row>
    <row r="399" spans="1:24" x14ac:dyDescent="0.2">
      <c r="A399" s="1104"/>
      <c r="B399" s="389">
        <v>45734</v>
      </c>
      <c r="C399" s="432" t="str">
        <f t="shared" si="52"/>
        <v>(火)</v>
      </c>
      <c r="D399" s="473" t="s">
        <v>408</v>
      </c>
      <c r="E399" s="475"/>
      <c r="F399" s="11">
        <v>10.199999999999999</v>
      </c>
      <c r="G399" s="223">
        <v>10.9</v>
      </c>
      <c r="H399" s="12">
        <v>5.3</v>
      </c>
      <c r="I399" s="225">
        <v>5.6</v>
      </c>
      <c r="J399" s="11">
        <v>7.9</v>
      </c>
      <c r="K399" s="367">
        <v>7.8</v>
      </c>
      <c r="L399" s="748">
        <v>36.1</v>
      </c>
      <c r="M399" s="606">
        <v>69.900000000000006</v>
      </c>
      <c r="N399" s="489">
        <v>99.4</v>
      </c>
      <c r="O399" s="866">
        <v>30.8</v>
      </c>
      <c r="P399" s="478">
        <v>219</v>
      </c>
      <c r="Q399" s="533">
        <v>0.16</v>
      </c>
      <c r="R399" s="571"/>
      <c r="S399" s="226"/>
      <c r="T399" s="80"/>
      <c r="U399" s="3" t="s">
        <v>194</v>
      </c>
      <c r="V399" s="893" t="s">
        <v>313</v>
      </c>
      <c r="W399" s="13"/>
      <c r="X399" s="229">
        <v>0.03</v>
      </c>
    </row>
    <row r="400" spans="1:24" x14ac:dyDescent="0.2">
      <c r="A400" s="1104"/>
      <c r="B400" s="389">
        <v>45735</v>
      </c>
      <c r="C400" s="432" t="str">
        <f t="shared" si="52"/>
        <v>(水)</v>
      </c>
      <c r="D400" s="473" t="s">
        <v>407</v>
      </c>
      <c r="E400" s="475"/>
      <c r="F400" s="11">
        <v>9.9</v>
      </c>
      <c r="G400" s="223">
        <v>10.1</v>
      </c>
      <c r="H400" s="12">
        <v>5.2</v>
      </c>
      <c r="I400" s="225">
        <v>5.9</v>
      </c>
      <c r="J400" s="11">
        <v>7.8</v>
      </c>
      <c r="K400" s="367">
        <v>7.7</v>
      </c>
      <c r="L400" s="748">
        <v>35.799999999999997</v>
      </c>
      <c r="M400" s="606">
        <v>68.900000000000006</v>
      </c>
      <c r="N400" s="489">
        <v>100.9</v>
      </c>
      <c r="O400" s="866">
        <v>33</v>
      </c>
      <c r="P400" s="478">
        <v>209</v>
      </c>
      <c r="Q400" s="533">
        <v>0.15</v>
      </c>
      <c r="R400" s="571"/>
      <c r="S400" s="226"/>
      <c r="T400" s="80"/>
      <c r="U400" s="3" t="s">
        <v>280</v>
      </c>
      <c r="V400" s="893" t="s">
        <v>313</v>
      </c>
      <c r="W400" s="13"/>
      <c r="X400" s="229">
        <v>2.99</v>
      </c>
    </row>
    <row r="401" spans="1:24" x14ac:dyDescent="0.2">
      <c r="A401" s="1104"/>
      <c r="B401" s="389">
        <v>45736</v>
      </c>
      <c r="C401" s="432" t="str">
        <f t="shared" si="52"/>
        <v>(木)</v>
      </c>
      <c r="D401" s="473" t="s">
        <v>408</v>
      </c>
      <c r="E401" s="475"/>
      <c r="F401" s="11">
        <v>10.5</v>
      </c>
      <c r="G401" s="223">
        <v>11.2</v>
      </c>
      <c r="H401" s="12">
        <v>5.0999999999999996</v>
      </c>
      <c r="I401" s="225">
        <v>5.5</v>
      </c>
      <c r="J401" s="11">
        <v>7.7</v>
      </c>
      <c r="K401" s="367">
        <v>7.7</v>
      </c>
      <c r="L401" s="748">
        <v>35.6</v>
      </c>
      <c r="M401" s="606"/>
      <c r="N401" s="489"/>
      <c r="O401" s="866"/>
      <c r="P401" s="478"/>
      <c r="Q401" s="533"/>
      <c r="R401" s="571"/>
      <c r="S401" s="226"/>
      <c r="T401" s="80"/>
      <c r="U401" s="3" t="s">
        <v>195</v>
      </c>
      <c r="V401" s="893" t="s">
        <v>313</v>
      </c>
      <c r="W401" s="13"/>
      <c r="X401" s="229">
        <v>3.54</v>
      </c>
    </row>
    <row r="402" spans="1:24" x14ac:dyDescent="0.2">
      <c r="A402" s="1104"/>
      <c r="B402" s="389">
        <v>45737</v>
      </c>
      <c r="C402" s="432" t="str">
        <f t="shared" si="52"/>
        <v>(金)</v>
      </c>
      <c r="D402" s="473" t="s">
        <v>408</v>
      </c>
      <c r="E402" s="475"/>
      <c r="F402" s="11">
        <v>10.6</v>
      </c>
      <c r="G402" s="223">
        <v>12.2</v>
      </c>
      <c r="H402" s="12">
        <v>5.3</v>
      </c>
      <c r="I402" s="225">
        <v>5.4</v>
      </c>
      <c r="J402" s="11">
        <v>7.7</v>
      </c>
      <c r="K402" s="367">
        <v>7.7</v>
      </c>
      <c r="L402" s="748">
        <v>35.299999999999997</v>
      </c>
      <c r="M402" s="606">
        <v>68.400000000000006</v>
      </c>
      <c r="N402" s="489">
        <v>99.6</v>
      </c>
      <c r="O402" s="866">
        <v>34.700000000000003</v>
      </c>
      <c r="P402" s="478">
        <v>204</v>
      </c>
      <c r="Q402" s="533">
        <v>0.11</v>
      </c>
      <c r="R402" s="571">
        <v>11</v>
      </c>
      <c r="S402" s="226">
        <v>7</v>
      </c>
      <c r="T402" s="80"/>
      <c r="U402" s="3" t="s">
        <v>196</v>
      </c>
      <c r="V402" s="893" t="s">
        <v>313</v>
      </c>
      <c r="W402" s="13"/>
      <c r="X402" s="229">
        <v>0.216</v>
      </c>
    </row>
    <row r="403" spans="1:24" x14ac:dyDescent="0.2">
      <c r="A403" s="1104"/>
      <c r="B403" s="389">
        <v>45738</v>
      </c>
      <c r="C403" s="432" t="str">
        <f t="shared" si="52"/>
        <v>(土)</v>
      </c>
      <c r="D403" s="473" t="s">
        <v>408</v>
      </c>
      <c r="E403" s="475"/>
      <c r="F403" s="11">
        <v>10.9</v>
      </c>
      <c r="G403" s="223">
        <v>13.1</v>
      </c>
      <c r="H403" s="12">
        <v>4.9000000000000004</v>
      </c>
      <c r="I403" s="225">
        <v>4.5999999999999996</v>
      </c>
      <c r="J403" s="11">
        <v>7.6</v>
      </c>
      <c r="K403" s="367">
        <v>7.6</v>
      </c>
      <c r="L403" s="748">
        <v>35.299999999999997</v>
      </c>
      <c r="M403" s="606"/>
      <c r="N403" s="489"/>
      <c r="O403" s="866"/>
      <c r="P403" s="478"/>
      <c r="Q403" s="533"/>
      <c r="R403" s="571"/>
      <c r="S403" s="226"/>
      <c r="T403" s="80"/>
      <c r="U403" s="3" t="s">
        <v>197</v>
      </c>
      <c r="V403" s="893" t="s">
        <v>313</v>
      </c>
      <c r="W403" s="11"/>
      <c r="X403" s="228">
        <v>29.5</v>
      </c>
    </row>
    <row r="404" spans="1:24" x14ac:dyDescent="0.2">
      <c r="A404" s="1104"/>
      <c r="B404" s="389">
        <v>45739</v>
      </c>
      <c r="C404" s="432" t="str">
        <f t="shared" si="52"/>
        <v>(日)</v>
      </c>
      <c r="D404" s="473" t="s">
        <v>408</v>
      </c>
      <c r="E404" s="475"/>
      <c r="F404" s="11">
        <v>11</v>
      </c>
      <c r="G404" s="223">
        <v>14</v>
      </c>
      <c r="H404" s="12">
        <v>4.7</v>
      </c>
      <c r="I404" s="225">
        <v>4.4000000000000004</v>
      </c>
      <c r="J404" s="11">
        <v>7.6</v>
      </c>
      <c r="K404" s="367">
        <v>7.6</v>
      </c>
      <c r="L404" s="748">
        <v>35.299999999999997</v>
      </c>
      <c r="M404" s="606"/>
      <c r="N404" s="489"/>
      <c r="O404" s="866"/>
      <c r="P404" s="478"/>
      <c r="Q404" s="533"/>
      <c r="R404" s="571"/>
      <c r="S404" s="226"/>
      <c r="T404" s="80"/>
      <c r="U404" s="3" t="s">
        <v>17</v>
      </c>
      <c r="V404" s="893" t="s">
        <v>313</v>
      </c>
      <c r="W404" s="11"/>
      <c r="X404" s="228">
        <v>26.3</v>
      </c>
    </row>
    <row r="405" spans="1:24" x14ac:dyDescent="0.2">
      <c r="A405" s="1104"/>
      <c r="B405" s="389">
        <v>45740</v>
      </c>
      <c r="C405" s="432" t="str">
        <f t="shared" si="52"/>
        <v>(月)</v>
      </c>
      <c r="D405" s="473" t="s">
        <v>410</v>
      </c>
      <c r="E405" s="475"/>
      <c r="F405" s="11">
        <v>10.8</v>
      </c>
      <c r="G405" s="223">
        <v>13.1</v>
      </c>
      <c r="H405" s="12">
        <v>4.3</v>
      </c>
      <c r="I405" s="225">
        <v>4.3</v>
      </c>
      <c r="J405" s="11">
        <v>7.6</v>
      </c>
      <c r="K405" s="367">
        <v>7.5</v>
      </c>
      <c r="L405" s="748">
        <v>35.4</v>
      </c>
      <c r="M405" s="606">
        <v>69.3</v>
      </c>
      <c r="N405" s="489">
        <v>102.1</v>
      </c>
      <c r="O405" s="866">
        <v>35.5</v>
      </c>
      <c r="P405" s="478">
        <v>241</v>
      </c>
      <c r="Q405" s="533">
        <v>0.1</v>
      </c>
      <c r="R405" s="571"/>
      <c r="S405" s="226"/>
      <c r="T405" s="80"/>
      <c r="U405" s="3" t="s">
        <v>198</v>
      </c>
      <c r="V405" s="893" t="s">
        <v>184</v>
      </c>
      <c r="W405" s="11"/>
      <c r="X405" s="288">
        <v>8</v>
      </c>
    </row>
    <row r="406" spans="1:24" x14ac:dyDescent="0.2">
      <c r="A406" s="1104"/>
      <c r="B406" s="389">
        <v>45741</v>
      </c>
      <c r="C406" s="432" t="str">
        <f t="shared" si="52"/>
        <v>(火)</v>
      </c>
      <c r="D406" s="473" t="s">
        <v>408</v>
      </c>
      <c r="E406" s="475"/>
      <c r="F406" s="11">
        <v>11.1</v>
      </c>
      <c r="G406" s="223">
        <v>13.6</v>
      </c>
      <c r="H406" s="12">
        <v>4.8</v>
      </c>
      <c r="I406" s="225">
        <v>4.5</v>
      </c>
      <c r="J406" s="11">
        <v>7.6</v>
      </c>
      <c r="K406" s="367">
        <v>7.6</v>
      </c>
      <c r="L406" s="748">
        <v>35.299999999999997</v>
      </c>
      <c r="M406" s="606">
        <v>68.8</v>
      </c>
      <c r="N406" s="489">
        <v>100.7</v>
      </c>
      <c r="O406" s="866">
        <v>33.299999999999997</v>
      </c>
      <c r="P406" s="478">
        <v>232</v>
      </c>
      <c r="Q406" s="533">
        <v>0.1</v>
      </c>
      <c r="R406" s="571"/>
      <c r="S406" s="226"/>
      <c r="T406" s="80"/>
      <c r="U406" s="3" t="s">
        <v>199</v>
      </c>
      <c r="V406" s="893" t="s">
        <v>313</v>
      </c>
      <c r="W406" s="114"/>
      <c r="X406" s="288">
        <v>7</v>
      </c>
    </row>
    <row r="407" spans="1:24" x14ac:dyDescent="0.2">
      <c r="A407" s="1104"/>
      <c r="B407" s="389">
        <v>45742</v>
      </c>
      <c r="C407" s="432" t="str">
        <f t="shared" si="52"/>
        <v>(水)</v>
      </c>
      <c r="D407" s="473" t="s">
        <v>408</v>
      </c>
      <c r="E407" s="475"/>
      <c r="F407" s="11">
        <v>11.5</v>
      </c>
      <c r="G407" s="223">
        <v>15.6</v>
      </c>
      <c r="H407" s="12">
        <v>4.5999999999999996</v>
      </c>
      <c r="I407" s="225">
        <v>4.4000000000000004</v>
      </c>
      <c r="J407" s="11">
        <v>7.5</v>
      </c>
      <c r="K407" s="367">
        <v>7.6</v>
      </c>
      <c r="L407" s="748">
        <v>35.6</v>
      </c>
      <c r="M407" s="606">
        <v>68.400000000000006</v>
      </c>
      <c r="N407" s="489">
        <v>100.9</v>
      </c>
      <c r="O407" s="866">
        <v>30.3</v>
      </c>
      <c r="P407" s="478">
        <v>227</v>
      </c>
      <c r="Q407" s="533">
        <v>0.13</v>
      </c>
      <c r="R407" s="571"/>
      <c r="S407" s="226"/>
      <c r="T407" s="80"/>
      <c r="U407" s="3"/>
      <c r="V407" s="289"/>
      <c r="W407" s="290"/>
      <c r="X407" s="289"/>
    </row>
    <row r="408" spans="1:24" x14ac:dyDescent="0.2">
      <c r="A408" s="1104"/>
      <c r="B408" s="389">
        <v>45743</v>
      </c>
      <c r="C408" s="432" t="str">
        <f t="shared" si="52"/>
        <v>(木)</v>
      </c>
      <c r="D408" s="507" t="s">
        <v>410</v>
      </c>
      <c r="E408" s="509"/>
      <c r="F408" s="309">
        <v>11.4</v>
      </c>
      <c r="G408" s="510">
        <v>14.2</v>
      </c>
      <c r="H408" s="511">
        <v>4.0999999999999996</v>
      </c>
      <c r="I408" s="512">
        <v>4</v>
      </c>
      <c r="J408" s="309">
        <v>7.5</v>
      </c>
      <c r="K408" s="645">
        <v>7.5</v>
      </c>
      <c r="L408" s="752">
        <v>35.4</v>
      </c>
      <c r="M408" s="647">
        <v>69.900000000000006</v>
      </c>
      <c r="N408" s="733">
        <v>101.1</v>
      </c>
      <c r="O408" s="867">
        <v>29.5</v>
      </c>
      <c r="P408" s="515">
        <v>228</v>
      </c>
      <c r="Q408" s="516">
        <v>0.14000000000000001</v>
      </c>
      <c r="R408" s="572"/>
      <c r="S408" s="802"/>
      <c r="T408" s="80"/>
      <c r="U408" s="3"/>
      <c r="V408" s="289"/>
      <c r="W408" s="290"/>
      <c r="X408" s="289"/>
    </row>
    <row r="409" spans="1:24" x14ac:dyDescent="0.2">
      <c r="A409" s="1104"/>
      <c r="B409" s="389">
        <v>45744</v>
      </c>
      <c r="C409" s="432" t="str">
        <f t="shared" si="52"/>
        <v>(金)</v>
      </c>
      <c r="D409" s="507" t="s">
        <v>407</v>
      </c>
      <c r="E409" s="509"/>
      <c r="F409" s="309">
        <v>11.6</v>
      </c>
      <c r="G409" s="510">
        <v>14.1</v>
      </c>
      <c r="H409" s="511">
        <v>3.7</v>
      </c>
      <c r="I409" s="512">
        <v>3.8</v>
      </c>
      <c r="J409" s="309">
        <v>7.6</v>
      </c>
      <c r="K409" s="645">
        <v>7.5</v>
      </c>
      <c r="L409" s="752">
        <v>35.6</v>
      </c>
      <c r="M409" s="647">
        <v>70.5</v>
      </c>
      <c r="N409" s="733">
        <v>100.3</v>
      </c>
      <c r="O409" s="867">
        <v>29.8</v>
      </c>
      <c r="P409" s="515">
        <v>241</v>
      </c>
      <c r="Q409" s="516">
        <v>0.12</v>
      </c>
      <c r="R409" s="572"/>
      <c r="S409" s="802"/>
      <c r="T409" s="80"/>
      <c r="U409" s="371"/>
      <c r="V409" s="372"/>
      <c r="W409" s="373"/>
      <c r="X409" s="372"/>
    </row>
    <row r="410" spans="1:24" x14ac:dyDescent="0.2">
      <c r="A410" s="1104"/>
      <c r="B410" s="389">
        <v>45745</v>
      </c>
      <c r="C410" s="432" t="str">
        <f t="shared" si="52"/>
        <v>(土)</v>
      </c>
      <c r="D410" s="507" t="s">
        <v>407</v>
      </c>
      <c r="E410" s="509"/>
      <c r="F410" s="309">
        <v>11.7</v>
      </c>
      <c r="G410" s="510">
        <v>11.5</v>
      </c>
      <c r="H410" s="511">
        <v>3.1</v>
      </c>
      <c r="I410" s="512">
        <v>3.3</v>
      </c>
      <c r="J410" s="309">
        <v>7.4</v>
      </c>
      <c r="K410" s="645">
        <v>7.5</v>
      </c>
      <c r="L410" s="752">
        <v>35.200000000000003</v>
      </c>
      <c r="M410" s="647"/>
      <c r="N410" s="733"/>
      <c r="O410" s="867"/>
      <c r="P410" s="515"/>
      <c r="Q410" s="516"/>
      <c r="R410" s="572"/>
      <c r="S410" s="802"/>
      <c r="T410" s="80"/>
      <c r="U410" s="104" t="s">
        <v>23</v>
      </c>
      <c r="V410" s="392" t="s">
        <v>24</v>
      </c>
      <c r="W410" s="392" t="s">
        <v>24</v>
      </c>
      <c r="X410" s="105" t="s">
        <v>24</v>
      </c>
    </row>
    <row r="411" spans="1:24" x14ac:dyDescent="0.2">
      <c r="A411" s="1104"/>
      <c r="B411" s="389">
        <v>45746</v>
      </c>
      <c r="C411" s="432" t="str">
        <f t="shared" si="52"/>
        <v>(日)</v>
      </c>
      <c r="D411" s="507" t="s">
        <v>408</v>
      </c>
      <c r="E411" s="509"/>
      <c r="F411" s="309">
        <v>13</v>
      </c>
      <c r="G411" s="510">
        <v>13.3</v>
      </c>
      <c r="H411" s="511">
        <v>3.1</v>
      </c>
      <c r="I411" s="512">
        <v>3.4</v>
      </c>
      <c r="J411" s="309">
        <v>7.7</v>
      </c>
      <c r="K411" s="645">
        <v>7.6</v>
      </c>
      <c r="L411" s="752">
        <v>35.200000000000003</v>
      </c>
      <c r="M411" s="647"/>
      <c r="N411" s="733"/>
      <c r="O411" s="867"/>
      <c r="P411" s="515"/>
      <c r="Q411" s="516"/>
      <c r="R411" s="572"/>
      <c r="S411" s="802"/>
      <c r="T411" s="80"/>
      <c r="U411" s="1129" t="s">
        <v>485</v>
      </c>
      <c r="V411" s="1130"/>
      <c r="W411" s="1130"/>
      <c r="X411" s="1131"/>
    </row>
    <row r="412" spans="1:24" x14ac:dyDescent="0.2">
      <c r="A412" s="1104"/>
      <c r="B412" s="389">
        <v>45747</v>
      </c>
      <c r="C412" s="432" t="str">
        <f t="shared" si="52"/>
        <v>(月)</v>
      </c>
      <c r="D412" s="544" t="s">
        <v>410</v>
      </c>
      <c r="E412" s="535"/>
      <c r="F412" s="366">
        <v>13.3</v>
      </c>
      <c r="G412" s="300">
        <v>12.7</v>
      </c>
      <c r="H412" s="537">
        <v>3.1</v>
      </c>
      <c r="I412" s="536">
        <v>4</v>
      </c>
      <c r="J412" s="366">
        <v>7.7</v>
      </c>
      <c r="K412" s="369">
        <v>7.6</v>
      </c>
      <c r="L412" s="788">
        <v>35.200000000000003</v>
      </c>
      <c r="M412" s="659">
        <v>71.099999999999994</v>
      </c>
      <c r="N412" s="735">
        <v>101.3</v>
      </c>
      <c r="O412" s="871">
        <v>31.2</v>
      </c>
      <c r="P412" s="540">
        <v>225</v>
      </c>
      <c r="Q412" s="541">
        <v>0.1</v>
      </c>
      <c r="R412" s="573"/>
      <c r="S412" s="804"/>
      <c r="T412" s="80"/>
      <c r="U412" s="1132"/>
      <c r="V412" s="1130"/>
      <c r="W412" s="1130"/>
      <c r="X412" s="1131"/>
    </row>
    <row r="413" spans="1:24" x14ac:dyDescent="0.2">
      <c r="A413" s="1104"/>
      <c r="B413" s="1043" t="s">
        <v>239</v>
      </c>
      <c r="C413" s="1043"/>
      <c r="D413" s="479"/>
      <c r="E413" s="480">
        <f t="shared" ref="E413:R413" si="53">IF(COUNT(E382:E412)=0,"",MAX(E382:E412))</f>
        <v>11.4</v>
      </c>
      <c r="F413" s="10">
        <f t="shared" si="53"/>
        <v>13.3</v>
      </c>
      <c r="G413" s="222">
        <f t="shared" si="53"/>
        <v>15.6</v>
      </c>
      <c r="H413" s="466">
        <f t="shared" si="53"/>
        <v>13.2</v>
      </c>
      <c r="I413" s="467">
        <f t="shared" si="53"/>
        <v>11.1</v>
      </c>
      <c r="J413" s="10">
        <f t="shared" si="53"/>
        <v>8.5</v>
      </c>
      <c r="K413" s="615">
        <f t="shared" si="53"/>
        <v>7.9</v>
      </c>
      <c r="L413" s="744">
        <f t="shared" si="53"/>
        <v>36.799999999999997</v>
      </c>
      <c r="M413" s="598">
        <f t="shared" si="53"/>
        <v>73.2</v>
      </c>
      <c r="N413" s="482">
        <f t="shared" si="53"/>
        <v>107.3</v>
      </c>
      <c r="O413" s="868">
        <f t="shared" si="53"/>
        <v>35.9</v>
      </c>
      <c r="P413" s="484">
        <f t="shared" si="53"/>
        <v>253</v>
      </c>
      <c r="Q413" s="485">
        <f t="shared" si="53"/>
        <v>0.3</v>
      </c>
      <c r="R413" s="519">
        <f t="shared" si="53"/>
        <v>186</v>
      </c>
      <c r="S413" s="778">
        <f t="shared" ref="S413" si="54">IF(COUNT(S382:S412)=0,"",MAX(S382:S412))</f>
        <v>58</v>
      </c>
      <c r="T413" s="83"/>
      <c r="U413" s="1132"/>
      <c r="V413" s="1130"/>
      <c r="W413" s="1130"/>
      <c r="X413" s="1131"/>
    </row>
    <row r="414" spans="1:24" x14ac:dyDescent="0.2">
      <c r="A414" s="1104"/>
      <c r="B414" s="1044" t="s">
        <v>240</v>
      </c>
      <c r="C414" s="1044"/>
      <c r="D414" s="233"/>
      <c r="E414" s="487">
        <f t="shared" ref="E414:Q414" si="55">IF(COUNT(E382:E412)=0,"",MIN(E382:E412))</f>
        <v>11.4</v>
      </c>
      <c r="F414" s="11">
        <f t="shared" si="55"/>
        <v>8.4</v>
      </c>
      <c r="G414" s="223">
        <f t="shared" si="55"/>
        <v>8.1</v>
      </c>
      <c r="H414" s="12">
        <f t="shared" si="55"/>
        <v>3.1</v>
      </c>
      <c r="I414" s="225">
        <f t="shared" si="55"/>
        <v>3.3</v>
      </c>
      <c r="J414" s="11">
        <f t="shared" si="55"/>
        <v>7.4</v>
      </c>
      <c r="K414" s="367">
        <f t="shared" si="55"/>
        <v>7.5</v>
      </c>
      <c r="L414" s="748">
        <f t="shared" si="55"/>
        <v>34.1</v>
      </c>
      <c r="M414" s="606">
        <f t="shared" si="55"/>
        <v>63.2</v>
      </c>
      <c r="N414" s="489">
        <f t="shared" si="55"/>
        <v>97.4</v>
      </c>
      <c r="O414" s="864">
        <f t="shared" si="55"/>
        <v>29.5</v>
      </c>
      <c r="P414" s="491">
        <f t="shared" si="55"/>
        <v>199</v>
      </c>
      <c r="Q414" s="492">
        <f t="shared" si="55"/>
        <v>0.1</v>
      </c>
      <c r="R414" s="806"/>
      <c r="S414" s="780"/>
      <c r="T414" s="83"/>
      <c r="U414" s="1132"/>
      <c r="V414" s="1130"/>
      <c r="W414" s="1130"/>
      <c r="X414" s="1131"/>
    </row>
    <row r="415" spans="1:24" x14ac:dyDescent="0.2">
      <c r="A415" s="1104"/>
      <c r="B415" s="1044" t="s">
        <v>241</v>
      </c>
      <c r="C415" s="1044"/>
      <c r="D415" s="416"/>
      <c r="E415" s="494">
        <f t="shared" ref="E415:Q415" si="56">IF(COUNT(E382:E412)=0,"",AVERAGE(E382:E412))</f>
        <v>11.4</v>
      </c>
      <c r="F415" s="309">
        <f t="shared" si="56"/>
        <v>10.229032258064516</v>
      </c>
      <c r="G415" s="510">
        <f t="shared" si="56"/>
        <v>11.480645161290324</v>
      </c>
      <c r="H415" s="511">
        <f t="shared" si="56"/>
        <v>6.4064516129032265</v>
      </c>
      <c r="I415" s="512">
        <f t="shared" si="56"/>
        <v>6.2193548387096786</v>
      </c>
      <c r="J415" s="309">
        <f t="shared" si="56"/>
        <v>7.977419354838708</v>
      </c>
      <c r="K415" s="645">
        <f t="shared" si="56"/>
        <v>7.6290322580645142</v>
      </c>
      <c r="L415" s="752">
        <f t="shared" si="56"/>
        <v>35.799999999999997</v>
      </c>
      <c r="M415" s="647">
        <f t="shared" si="56"/>
        <v>68.349999999999994</v>
      </c>
      <c r="N415" s="733">
        <f t="shared" si="56"/>
        <v>101.535</v>
      </c>
      <c r="O415" s="869">
        <f t="shared" si="56"/>
        <v>33.324999999999996</v>
      </c>
      <c r="P415" s="521">
        <f t="shared" si="56"/>
        <v>225.45</v>
      </c>
      <c r="Q415" s="522">
        <f t="shared" si="56"/>
        <v>0.16799999999999998</v>
      </c>
      <c r="R415" s="807"/>
      <c r="S415" s="793"/>
      <c r="T415" s="83"/>
      <c r="U415" s="1132"/>
      <c r="V415" s="1130"/>
      <c r="W415" s="1130"/>
      <c r="X415" s="1131"/>
    </row>
    <row r="416" spans="1:24" x14ac:dyDescent="0.2">
      <c r="A416" s="1105"/>
      <c r="B416" s="1045" t="s">
        <v>242</v>
      </c>
      <c r="C416" s="1045"/>
      <c r="D416" s="394"/>
      <c r="E416" s="236"/>
      <c r="F416" s="236"/>
      <c r="G416" s="388"/>
      <c r="H416" s="236"/>
      <c r="I416" s="388"/>
      <c r="J416" s="499"/>
      <c r="K416" s="500"/>
      <c r="L416" s="781"/>
      <c r="M416" s="633"/>
      <c r="N416" s="504"/>
      <c r="O416" s="870"/>
      <c r="P416" s="238"/>
      <c r="Q416" s="239"/>
      <c r="R416" s="528">
        <f>SUM(R382:R412)</f>
        <v>360</v>
      </c>
      <c r="S416" s="787">
        <f>SUM(S382:S412)</f>
        <v>661</v>
      </c>
      <c r="T416" s="889"/>
      <c r="U416" s="1133"/>
      <c r="V416" s="1134"/>
      <c r="W416" s="1134"/>
      <c r="X416" s="1135"/>
    </row>
    <row r="417" spans="1:21" x14ac:dyDescent="0.2">
      <c r="A417" s="1112" t="s">
        <v>247</v>
      </c>
      <c r="B417" s="1137" t="s">
        <v>239</v>
      </c>
      <c r="C417" s="1137"/>
      <c r="D417" s="417"/>
      <c r="E417" s="197">
        <f t="shared" ref="E417:S417" si="57">MAX(E$4:E$33,E$38:E$68,E$73:E$102,E$107:E$137,E$142:E$172,E$177:E$206,E$211:E$241,E$246:E$275,E$280:E$310,E$315:E$345,E$350:E$377,E$382:E$412)</f>
        <v>35.9</v>
      </c>
      <c r="F417" s="851">
        <f t="shared" si="57"/>
        <v>30.5</v>
      </c>
      <c r="G417" s="850">
        <f t="shared" si="57"/>
        <v>31.5</v>
      </c>
      <c r="H417" s="853">
        <f t="shared" si="57"/>
        <v>13.2</v>
      </c>
      <c r="I417" s="852">
        <f t="shared" si="57"/>
        <v>11.1</v>
      </c>
      <c r="J417" s="851">
        <f t="shared" si="57"/>
        <v>8.5</v>
      </c>
      <c r="K417" s="850">
        <f t="shared" si="57"/>
        <v>8.1</v>
      </c>
      <c r="L417" s="197">
        <f t="shared" si="57"/>
        <v>37</v>
      </c>
      <c r="M417" s="415">
        <f t="shared" si="57"/>
        <v>74.7</v>
      </c>
      <c r="N417" s="415">
        <f t="shared" si="57"/>
        <v>107.3</v>
      </c>
      <c r="O417" s="197">
        <f t="shared" si="57"/>
        <v>41.6</v>
      </c>
      <c r="P417" s="415">
        <f t="shared" si="57"/>
        <v>277</v>
      </c>
      <c r="Q417" s="799">
        <f t="shared" si="57"/>
        <v>0.34</v>
      </c>
      <c r="R417" s="833">
        <f t="shared" si="57"/>
        <v>193</v>
      </c>
      <c r="S417" s="833">
        <f t="shared" si="57"/>
        <v>58</v>
      </c>
    </row>
    <row r="418" spans="1:21" s="1" customFormat="1" ht="13.5" customHeight="1" x14ac:dyDescent="0.2">
      <c r="A418" s="1112"/>
      <c r="B418" s="1044" t="s">
        <v>240</v>
      </c>
      <c r="C418" s="1044"/>
      <c r="D418" s="233"/>
      <c r="E418" s="197">
        <f t="shared" ref="E418:Q418" si="58">MIN(E$4:E$33,E$38:E$68,E$73:E$102,E$107:E$137,E$142:E$172,E$177:E$206,E$211:E$241,E$246:E$275,E$280:E$310,E$315:E$345,E$350:E$377,E$382:E$412)</f>
        <v>11.4</v>
      </c>
      <c r="F418" s="851">
        <f t="shared" si="58"/>
        <v>7.6</v>
      </c>
      <c r="G418" s="850">
        <f t="shared" si="58"/>
        <v>7.6</v>
      </c>
      <c r="H418" s="853">
        <f t="shared" si="58"/>
        <v>1.1000000000000001</v>
      </c>
      <c r="I418" s="852">
        <f t="shared" si="58"/>
        <v>0.9</v>
      </c>
      <c r="J418" s="851">
        <f t="shared" si="58"/>
        <v>7.3</v>
      </c>
      <c r="K418" s="850">
        <f t="shared" si="58"/>
        <v>7.3</v>
      </c>
      <c r="L418" s="197">
        <f t="shared" si="58"/>
        <v>25.4</v>
      </c>
      <c r="M418" s="415">
        <f t="shared" si="58"/>
        <v>55.2</v>
      </c>
      <c r="N418" s="415">
        <f t="shared" si="58"/>
        <v>75</v>
      </c>
      <c r="O418" s="197">
        <f t="shared" si="58"/>
        <v>21.1</v>
      </c>
      <c r="P418" s="415">
        <f t="shared" si="58"/>
        <v>147</v>
      </c>
      <c r="Q418" s="799">
        <f t="shared" si="58"/>
        <v>0.06</v>
      </c>
      <c r="R418" s="834"/>
      <c r="S418" s="834"/>
      <c r="T418" s="80"/>
      <c r="U418" s="111"/>
    </row>
    <row r="419" spans="1:21" s="1" customFormat="1" ht="13.5" customHeight="1" x14ac:dyDescent="0.2">
      <c r="A419" s="1112"/>
      <c r="B419" s="1044" t="s">
        <v>241</v>
      </c>
      <c r="C419" s="1044"/>
      <c r="D419" s="416"/>
      <c r="E419" s="197">
        <f t="shared" ref="E419:Q419" si="59">AVERAGE(E$4:E$33,E$38:E$68,E$73:E$102,E$107:E$137,E$142:E$172,E$177:E$206,E$211:E$241,E$246:E$275,E$280:E$310,E$315:E$345,E$350:E$377,E$382:E$412)</f>
        <v>22.566666666666663</v>
      </c>
      <c r="F419" s="851">
        <f t="shared" si="59"/>
        <v>18.660821917808232</v>
      </c>
      <c r="G419" s="850">
        <f t="shared" si="59"/>
        <v>19.167945205479459</v>
      </c>
      <c r="H419" s="853">
        <f t="shared" si="59"/>
        <v>3.0361643835616445</v>
      </c>
      <c r="I419" s="852">
        <f t="shared" si="59"/>
        <v>2.3306849315068501</v>
      </c>
      <c r="J419" s="851">
        <f t="shared" si="59"/>
        <v>7.7350684931506919</v>
      </c>
      <c r="K419" s="850">
        <f t="shared" si="59"/>
        <v>7.6772602739726095</v>
      </c>
      <c r="L419" s="197">
        <f t="shared" si="59"/>
        <v>31.410410958904123</v>
      </c>
      <c r="M419" s="415">
        <f t="shared" si="59"/>
        <v>65.239506172839498</v>
      </c>
      <c r="N419" s="415">
        <f t="shared" si="59"/>
        <v>91.02139917695466</v>
      </c>
      <c r="O419" s="197">
        <f t="shared" si="59"/>
        <v>30.088888888888913</v>
      </c>
      <c r="P419" s="415">
        <f t="shared" si="59"/>
        <v>201.18106995884773</v>
      </c>
      <c r="Q419" s="799">
        <f t="shared" si="59"/>
        <v>0.18930041152263369</v>
      </c>
      <c r="R419" s="835"/>
      <c r="S419" s="835"/>
      <c r="T419" s="80"/>
      <c r="U419" s="111"/>
    </row>
    <row r="420" spans="1:21" s="1" customFormat="1" ht="13.5" customHeight="1" x14ac:dyDescent="0.2">
      <c r="A420" s="1113"/>
      <c r="B420" s="1045" t="s">
        <v>242</v>
      </c>
      <c r="C420" s="1045"/>
      <c r="D420" s="394"/>
      <c r="E420" s="847"/>
      <c r="F420" s="237"/>
      <c r="G420" s="419"/>
      <c r="H420" s="237"/>
      <c r="I420" s="419"/>
      <c r="J420" s="237"/>
      <c r="K420" s="419"/>
      <c r="L420" s="394"/>
      <c r="M420" s="236"/>
      <c r="N420" s="504"/>
      <c r="O420" s="861"/>
      <c r="P420" s="388"/>
      <c r="Q420" s="846"/>
      <c r="R420" s="883">
        <f>SUM(R$4:R$33,R$38:R$68,R$73:R$102,R$107:R$137,R$142:R$172,R$177:R$206,R$211:R$241,R$246:R$275,R$280:R$310,R$315:R$345,R$350:R$377,R$382:R$412)</f>
        <v>934</v>
      </c>
      <c r="S420" s="883">
        <f>SUM(S$4:S$33,S$38:S$68,S$73:S$102,S$107:S$137,S$142:S$172,S$177:S$206,S$211:S$241,S$246:S$275,S$280:S$310,S$315:S$345,S$350:S$377,S$382:S$412)</f>
        <v>963</v>
      </c>
      <c r="T420" s="80"/>
      <c r="U420" s="111"/>
    </row>
    <row r="421" spans="1:21" s="1" customFormat="1" ht="13.5" customHeight="1" x14ac:dyDescent="0.2">
      <c r="A421" s="392"/>
      <c r="B421" s="1136"/>
      <c r="C421" s="1136"/>
      <c r="D421" s="848"/>
      <c r="E421" s="107"/>
      <c r="F421" s="107"/>
      <c r="G421" s="107"/>
      <c r="H421" s="108"/>
      <c r="I421" s="108"/>
      <c r="J421" s="109"/>
      <c r="K421" s="109"/>
      <c r="L421" s="108"/>
      <c r="M421" s="107"/>
      <c r="N421" s="107"/>
      <c r="O421" s="108"/>
      <c r="P421" s="110"/>
      <c r="Q421" s="109"/>
      <c r="R421" s="110"/>
      <c r="S421" s="110"/>
      <c r="T421" s="80"/>
      <c r="U421" s="111"/>
    </row>
    <row r="422" spans="1:21" s="1" customFormat="1" ht="13.5" customHeight="1" x14ac:dyDescent="0.2">
      <c r="T422" s="80"/>
      <c r="U422" s="111"/>
    </row>
  </sheetData>
  <protectedRanges>
    <protectedRange sqref="D281:L310" name="範囲1_1"/>
    <protectedRange sqref="M281:Q310" name="範囲1_5_1"/>
    <protectedRange sqref="X372:X374" name="範囲1_2_1_1_1_1"/>
    <protectedRange sqref="X371" name="範囲1_2_1_1"/>
  </protectedRanges>
  <mergeCells count="80">
    <mergeCell ref="U411:X416"/>
    <mergeCell ref="U379:X381"/>
    <mergeCell ref="B421:C421"/>
    <mergeCell ref="R2:S2"/>
    <mergeCell ref="A382:A416"/>
    <mergeCell ref="B413:C413"/>
    <mergeCell ref="B414:C414"/>
    <mergeCell ref="B415:C415"/>
    <mergeCell ref="B416:C416"/>
    <mergeCell ref="A417:A420"/>
    <mergeCell ref="B417:C417"/>
    <mergeCell ref="B418:C418"/>
    <mergeCell ref="B419:C419"/>
    <mergeCell ref="B420:C420"/>
    <mergeCell ref="A315:A349"/>
    <mergeCell ref="B346:C346"/>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A177:A210"/>
    <mergeCell ref="B207:C207"/>
    <mergeCell ref="B208:C208"/>
    <mergeCell ref="B209:C209"/>
    <mergeCell ref="B210:C210"/>
    <mergeCell ref="A211:A245"/>
    <mergeCell ref="B242:C242"/>
    <mergeCell ref="B243:C243"/>
    <mergeCell ref="B244:C244"/>
    <mergeCell ref="B245:C245"/>
    <mergeCell ref="A107:A141"/>
    <mergeCell ref="B138:C138"/>
    <mergeCell ref="B139:C139"/>
    <mergeCell ref="B140:C140"/>
    <mergeCell ref="B141:C141"/>
    <mergeCell ref="A142:A176"/>
    <mergeCell ref="B173:C173"/>
    <mergeCell ref="B174:C174"/>
    <mergeCell ref="B175:C175"/>
    <mergeCell ref="B176:C176"/>
    <mergeCell ref="A4:A37"/>
    <mergeCell ref="F2:G2"/>
    <mergeCell ref="U33:X37"/>
    <mergeCell ref="A73:A106"/>
    <mergeCell ref="B103:C103"/>
    <mergeCell ref="B104:C104"/>
    <mergeCell ref="B105:C105"/>
    <mergeCell ref="B106:C106"/>
    <mergeCell ref="A38:A72"/>
    <mergeCell ref="B69:C69"/>
    <mergeCell ref="B70:C70"/>
    <mergeCell ref="B71:C71"/>
    <mergeCell ref="B72:C72"/>
    <mergeCell ref="U67:X72"/>
    <mergeCell ref="U102:X106"/>
    <mergeCell ref="U344:X349"/>
    <mergeCell ref="B1:D1"/>
    <mergeCell ref="H2:I2"/>
    <mergeCell ref="J2:K2"/>
    <mergeCell ref="U2:X3"/>
    <mergeCell ref="B349:C349"/>
    <mergeCell ref="U240:X245"/>
    <mergeCell ref="U275:X279"/>
    <mergeCell ref="U309:X314"/>
    <mergeCell ref="U136:X141"/>
    <mergeCell ref="U171:X176"/>
    <mergeCell ref="U206:X210"/>
    <mergeCell ref="B348:C348"/>
    <mergeCell ref="B347:C347"/>
  </mergeCells>
  <phoneticPr fontId="4"/>
  <conditionalFormatting sqref="D420">
    <cfRule type="expression" dxfId="65" priority="53" stopIfTrue="1">
      <formula>$A$1=1</formula>
    </cfRule>
  </conditionalFormatting>
  <conditionalFormatting sqref="D349:N349">
    <cfRule type="expression" dxfId="64" priority="76" stopIfTrue="1">
      <formula>$A$1=1</formula>
    </cfRule>
  </conditionalFormatting>
  <conditionalFormatting sqref="D381:N381">
    <cfRule type="expression" dxfId="63" priority="75" stopIfTrue="1">
      <formula>$A$1=1</formula>
    </cfRule>
  </conditionalFormatting>
  <conditionalFormatting sqref="D416:N416">
    <cfRule type="expression" dxfId="62" priority="56" stopIfTrue="1">
      <formula>$A$1=1</formula>
    </cfRule>
  </conditionalFormatting>
  <conditionalFormatting sqref="E34:Q36 E37:N37 E69:Q71 E72:N72 E103:Q105 E106:N106 E138:Q140 E141:N141 E173:Q175 E176:N176 E207:Q209 E210:N210 E242:Q244 E245:N245 E276:Q278 E279:N279 D281:Q310 E311:Q313 E314:N314 E346:Q348 E378:Q380 E413:Q415">
    <cfRule type="expression" dxfId="61" priority="79" stopIfTrue="1">
      <formula>$A$1=1</formula>
    </cfRule>
  </conditionalFormatting>
  <conditionalFormatting sqref="F420:P420">
    <cfRule type="expression" dxfId="60" priority="5" stopIfTrue="1">
      <formula>$A$1=1</formula>
    </cfRule>
  </conditionalFormatting>
  <conditionalFormatting sqref="R34:S37">
    <cfRule type="expression" dxfId="59" priority="36" stopIfTrue="1">
      <formula>$A$1=1</formula>
    </cfRule>
  </conditionalFormatting>
  <conditionalFormatting sqref="R69:S72">
    <cfRule type="expression" dxfId="58" priority="6" stopIfTrue="1">
      <formula>$A$1=1</formula>
    </cfRule>
  </conditionalFormatting>
  <conditionalFormatting sqref="R103:S106">
    <cfRule type="expression" dxfId="57" priority="32" stopIfTrue="1">
      <formula>$A$1=1</formula>
    </cfRule>
  </conditionalFormatting>
  <conditionalFormatting sqref="R138:S141">
    <cfRule type="expression" dxfId="56" priority="40" stopIfTrue="1">
      <formula>$A$1=1</formula>
    </cfRule>
  </conditionalFormatting>
  <conditionalFormatting sqref="R173:S176">
    <cfRule type="expression" dxfId="55" priority="39" stopIfTrue="1">
      <formula>$A$1=1</formula>
    </cfRule>
  </conditionalFormatting>
  <conditionalFormatting sqref="R207:S210">
    <cfRule type="expression" dxfId="54" priority="41" stopIfTrue="1">
      <formula>$A$1=1</formula>
    </cfRule>
  </conditionalFormatting>
  <conditionalFormatting sqref="R242:S245">
    <cfRule type="expression" dxfId="53" priority="38" stopIfTrue="1">
      <formula>$A$1=1</formula>
    </cfRule>
  </conditionalFormatting>
  <conditionalFormatting sqref="R276:S279">
    <cfRule type="expression" dxfId="52" priority="31" stopIfTrue="1">
      <formula>$A$1=1</formula>
    </cfRule>
  </conditionalFormatting>
  <conditionalFormatting sqref="R311:S314">
    <cfRule type="expression" dxfId="51" priority="33" stopIfTrue="1">
      <formula>$A$1=1</formula>
    </cfRule>
  </conditionalFormatting>
  <conditionalFormatting sqref="R346:S349">
    <cfRule type="expression" dxfId="50" priority="37" stopIfTrue="1">
      <formula>$A$1=1</formula>
    </cfRule>
  </conditionalFormatting>
  <conditionalFormatting sqref="R378:S381">
    <cfRule type="expression" dxfId="49" priority="44" stopIfTrue="1">
      <formula>$A$1=1</formula>
    </cfRule>
  </conditionalFormatting>
  <conditionalFormatting sqref="R413:S416">
    <cfRule type="expression" dxfId="48" priority="35" stopIfTrue="1">
      <formula>$A$1=1</formula>
    </cfRule>
  </conditionalFormatting>
  <conditionalFormatting sqref="R418:S419">
    <cfRule type="expression" dxfId="47" priority="3" stopIfTrue="1">
      <formula>$A$1=1</formula>
    </cfRule>
  </conditionalFormatting>
  <conditionalFormatting sqref="T310:T315">
    <cfRule type="expression" dxfId="46" priority="78" stopIfTrue="1">
      <formula>$A$1=1</formula>
    </cfRule>
  </conditionalFormatting>
  <conditionalFormatting sqref="W7:X28">
    <cfRule type="expression" dxfId="45" priority="80" stopIfTrue="1">
      <formula>$B$1=1</formula>
    </cfRule>
  </conditionalFormatting>
  <conditionalFormatting sqref="W41:X62">
    <cfRule type="expression" dxfId="44" priority="29" stopIfTrue="1">
      <formula>$B$1=1</formula>
    </cfRule>
  </conditionalFormatting>
  <conditionalFormatting sqref="W76:X97">
    <cfRule type="expression" dxfId="43" priority="27" stopIfTrue="1">
      <formula>$B$1=1</formula>
    </cfRule>
  </conditionalFormatting>
  <conditionalFormatting sqref="W110:X131">
    <cfRule type="expression" dxfId="42" priority="25" stopIfTrue="1">
      <formula>$B$1=1</formula>
    </cfRule>
  </conditionalFormatting>
  <conditionalFormatting sqref="W145:X166">
    <cfRule type="expression" dxfId="41" priority="23" stopIfTrue="1">
      <formula>$B$1=1</formula>
    </cfRule>
  </conditionalFormatting>
  <conditionalFormatting sqref="W180:X201">
    <cfRule type="expression" dxfId="40" priority="21" stopIfTrue="1">
      <formula>$B$1=1</formula>
    </cfRule>
  </conditionalFormatting>
  <conditionalFormatting sqref="W214:X235">
    <cfRule type="expression" dxfId="39" priority="19" stopIfTrue="1">
      <formula>$B$1=1</formula>
    </cfRule>
  </conditionalFormatting>
  <conditionalFormatting sqref="W249:X270">
    <cfRule type="expression" dxfId="38" priority="17" stopIfTrue="1">
      <formula>$B$1=1</formula>
    </cfRule>
  </conditionalFormatting>
  <conditionalFormatting sqref="W283:X304">
    <cfRule type="expression" dxfId="37" priority="15" stopIfTrue="1">
      <formula>$B$1=1</formula>
    </cfRule>
  </conditionalFormatting>
  <conditionalFormatting sqref="W318:X339">
    <cfRule type="expression" dxfId="36" priority="13" stopIfTrue="1">
      <formula>$B$1=1</formula>
    </cfRule>
  </conditionalFormatting>
  <conditionalFormatting sqref="W353:X370 W371:W374">
    <cfRule type="expression" dxfId="35" priority="11" stopIfTrue="1">
      <formula>$B$1=1</formula>
    </cfRule>
  </conditionalFormatting>
  <conditionalFormatting sqref="W385:X406">
    <cfRule type="expression" dxfId="34" priority="9" stopIfTrue="1">
      <formula>$B$1=1</formula>
    </cfRule>
  </conditionalFormatting>
  <conditionalFormatting sqref="X371:X374">
    <cfRule type="expression" dxfId="33" priority="1" stopIfTrue="1">
      <formula>$A$1=1</formula>
    </cfRule>
  </conditionalFormatting>
  <dataValidations count="2">
    <dataValidation imeMode="on" allowBlank="1" showInputMessage="1" showErrorMessage="1" sqref="W6:X6 D4:D33 V66:X66 W352:X352 V343:X343 V378:X378 U32:U33 D281:D310 V101:X101 V135:X135 V170:X170 V205:X205 V239:X239 V274:X274 V308:X308 D382:D412 V422:X422 V32:X32 V410:X410 W40:X40 U66:U67 W75:X75 U101:U102 U410:U411 W109:X109 U135:U136 W384:X384 W144:X144 U170:U171 W179:X179 U205:U206 U378:U379 W213:X213 U239:U240 W248:X248 U274:U275 W282:X282 U308:U309 W317:X317 U343:U344 D371:D377" xr:uid="{00000000-0002-0000-0500-000000000000}"/>
    <dataValidation imeMode="off" allowBlank="1" showInputMessage="1" showErrorMessage="1" sqref="W29:X31 W2 E281:Q310 E4:T33 E382:S412 U18:V31 W63:X65 U52:V65 W98:X100 U87:V100 W132:X134 U121:V134 W167:X169 U156:V169 W202:X204 U191:V204 W236:X238 U225:V238 W271:X273 U260:V273 W305:X307 U294:V307 W340:X342 U329:V342 U396:V409 W407:X409 U364:V377 W375:X377 E371:S377 X371:X374 T371:T412" xr:uid="{00000000-0002-0000-05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22"/>
  <sheetViews>
    <sheetView view="pageBreakPreview" zoomScale="85" zoomScaleNormal="70" zoomScaleSheetLayoutView="85" workbookViewId="0">
      <pane xSplit="1" ySplit="3" topLeftCell="B4" activePane="bottomRight" state="frozen"/>
      <selection activeCell="K264" sqref="K264"/>
      <selection pane="topRight" activeCell="K264" sqref="K264"/>
      <selection pane="bottomLeft" activeCell="K264" sqref="K264"/>
      <selection pane="bottomRight"/>
    </sheetView>
  </sheetViews>
  <sheetFormatPr defaultRowHeight="13.2" x14ac:dyDescent="0.2"/>
  <cols>
    <col min="1" max="1" width="4.109375" customWidth="1"/>
    <col min="2" max="2" width="3.33203125" customWidth="1"/>
    <col min="3" max="3" width="4.6640625" customWidth="1"/>
    <col min="4" max="19" width="5.33203125" customWidth="1"/>
    <col min="20" max="20" width="8.88671875" customWidth="1"/>
    <col min="21" max="21" width="1.88671875" customWidth="1"/>
    <col min="22" max="22" width="15.33203125" customWidth="1"/>
    <col min="23" max="25" width="5.6640625" customWidth="1"/>
  </cols>
  <sheetData>
    <row r="1" spans="1:25" ht="16.2" x14ac:dyDescent="0.2">
      <c r="B1" s="1055" t="s">
        <v>126</v>
      </c>
      <c r="C1" s="1055"/>
      <c r="D1" s="1055"/>
      <c r="E1" s="1055"/>
      <c r="F1" s="379"/>
      <c r="G1" s="379" t="s">
        <v>398</v>
      </c>
      <c r="H1" s="34"/>
      <c r="M1" s="34"/>
      <c r="N1" s="34"/>
      <c r="O1" s="34"/>
      <c r="P1" s="34"/>
      <c r="Q1" s="34"/>
      <c r="R1" s="34"/>
      <c r="S1" s="34"/>
    </row>
    <row r="2" spans="1:25" ht="27.75" customHeight="1" x14ac:dyDescent="0.2">
      <c r="A2" s="386" t="s">
        <v>338</v>
      </c>
      <c r="B2" s="325" t="s">
        <v>0</v>
      </c>
      <c r="C2" s="331" t="s">
        <v>10</v>
      </c>
      <c r="D2" s="230" t="s">
        <v>1</v>
      </c>
      <c r="E2" s="320" t="s">
        <v>297</v>
      </c>
      <c r="F2" s="320" t="s">
        <v>298</v>
      </c>
      <c r="G2" s="1046" t="s">
        <v>6</v>
      </c>
      <c r="H2" s="1047"/>
      <c r="I2" s="1046" t="s">
        <v>7</v>
      </c>
      <c r="J2" s="1047"/>
      <c r="K2" s="1046" t="s">
        <v>26</v>
      </c>
      <c r="L2" s="1047"/>
      <c r="M2" s="1046" t="s">
        <v>8</v>
      </c>
      <c r="N2" s="1047"/>
      <c r="O2" s="231" t="s">
        <v>308</v>
      </c>
      <c r="P2" s="232" t="s">
        <v>309</v>
      </c>
      <c r="Q2" s="262" t="s">
        <v>310</v>
      </c>
      <c r="R2" s="264" t="s">
        <v>311</v>
      </c>
      <c r="S2" s="265" t="s">
        <v>317</v>
      </c>
      <c r="T2" s="258" t="s">
        <v>205</v>
      </c>
      <c r="U2" s="1"/>
      <c r="V2" s="1031" t="s">
        <v>3</v>
      </c>
      <c r="W2" s="1032"/>
      <c r="X2" s="1032"/>
      <c r="Y2" s="1033"/>
    </row>
    <row r="3" spans="1:25" ht="13.5" customHeight="1" x14ac:dyDescent="0.2">
      <c r="A3" s="443"/>
      <c r="B3" s="326"/>
      <c r="C3" s="332"/>
      <c r="D3" s="435"/>
      <c r="E3" s="436"/>
      <c r="F3" s="436"/>
      <c r="G3" s="437" t="s">
        <v>4</v>
      </c>
      <c r="H3" s="438" t="s">
        <v>5</v>
      </c>
      <c r="I3" s="437" t="s">
        <v>4</v>
      </c>
      <c r="J3" s="438" t="s">
        <v>5</v>
      </c>
      <c r="K3" s="437" t="s">
        <v>4</v>
      </c>
      <c r="L3" s="438" t="s">
        <v>5</v>
      </c>
      <c r="M3" s="437" t="s">
        <v>4</v>
      </c>
      <c r="N3" s="438" t="s">
        <v>5</v>
      </c>
      <c r="O3" s="438" t="s">
        <v>5</v>
      </c>
      <c r="P3" s="438" t="s">
        <v>5</v>
      </c>
      <c r="Q3" s="439" t="s">
        <v>5</v>
      </c>
      <c r="R3" s="440" t="s">
        <v>5</v>
      </c>
      <c r="S3" s="440" t="s">
        <v>5</v>
      </c>
      <c r="T3" s="441" t="s">
        <v>277</v>
      </c>
      <c r="U3" s="82"/>
      <c r="V3" s="1034"/>
      <c r="W3" s="1035"/>
      <c r="X3" s="1035"/>
      <c r="Y3" s="1036"/>
    </row>
    <row r="4" spans="1:25" ht="13.5" customHeight="1" x14ac:dyDescent="0.2">
      <c r="A4" s="1103" t="s">
        <v>18</v>
      </c>
      <c r="B4" s="327">
        <v>45383</v>
      </c>
      <c r="C4" s="431" t="str">
        <f>IF(B4="","",IF(WEEKDAY(B4)=1,"(日)",IF(WEEKDAY(B4)=2,"(月)",IF(WEEKDAY(B4)=3,"(火)",IF(WEEKDAY(B4)=4,"(水)",IF(WEEKDAY(B4)=5,"(木)",IF(WEEKDAY(B4)=6,"(金)","(土)")))))))</f>
        <v>(月)</v>
      </c>
      <c r="D4" s="463" t="s">
        <v>403</v>
      </c>
      <c r="E4" s="464">
        <v>5</v>
      </c>
      <c r="F4" s="465">
        <v>12</v>
      </c>
      <c r="G4" s="10">
        <v>15.2</v>
      </c>
      <c r="H4" s="222">
        <v>15.6</v>
      </c>
      <c r="I4" s="466">
        <v>9.4</v>
      </c>
      <c r="J4" s="467">
        <v>9.6</v>
      </c>
      <c r="K4" s="10">
        <v>7.8</v>
      </c>
      <c r="L4" s="222">
        <v>7.8</v>
      </c>
      <c r="M4" s="811">
        <v>28.3</v>
      </c>
      <c r="N4" s="467">
        <v>27.7</v>
      </c>
      <c r="O4" s="468">
        <v>100</v>
      </c>
      <c r="P4" s="468">
        <v>78.099999999999994</v>
      </c>
      <c r="Q4" s="868">
        <v>16</v>
      </c>
      <c r="R4" s="472">
        <v>222</v>
      </c>
      <c r="S4" s="745">
        <v>0.6</v>
      </c>
      <c r="T4" s="731">
        <v>888</v>
      </c>
      <c r="U4" s="113"/>
      <c r="V4" s="374" t="s">
        <v>307</v>
      </c>
      <c r="W4" s="359"/>
      <c r="X4" s="361">
        <v>45392</v>
      </c>
      <c r="Y4" s="357"/>
    </row>
    <row r="5" spans="1:25" x14ac:dyDescent="0.2">
      <c r="A5" s="1104"/>
      <c r="B5" s="328">
        <v>45384</v>
      </c>
      <c r="C5" s="432" t="str">
        <f t="shared" ref="C5:C33" si="0">IF(B5="","",IF(WEEKDAY(B5)=1,"(日)",IF(WEEKDAY(B5)=2,"(月)",IF(WEEKDAY(B5)=3,"(火)",IF(WEEKDAY(B5)=4,"(水)",IF(WEEKDAY(B5)=5,"(木)",IF(WEEKDAY(B5)=6,"(金)","(土)")))))))</f>
        <v>(火)</v>
      </c>
      <c r="D5" s="473" t="s">
        <v>404</v>
      </c>
      <c r="E5" s="474"/>
      <c r="F5" s="475">
        <v>14.9</v>
      </c>
      <c r="G5" s="11">
        <v>13.8</v>
      </c>
      <c r="H5" s="223">
        <v>14</v>
      </c>
      <c r="I5" s="12">
        <v>14</v>
      </c>
      <c r="J5" s="225">
        <v>8.8000000000000007</v>
      </c>
      <c r="K5" s="11">
        <v>7.81</v>
      </c>
      <c r="L5" s="223">
        <v>7.86</v>
      </c>
      <c r="M5" s="812">
        <v>30.9</v>
      </c>
      <c r="N5" s="225">
        <v>30.4</v>
      </c>
      <c r="O5" s="224">
        <v>110</v>
      </c>
      <c r="P5" s="224">
        <v>80.099999999999994</v>
      </c>
      <c r="Q5" s="866">
        <v>16</v>
      </c>
      <c r="R5" s="478">
        <v>232</v>
      </c>
      <c r="S5" s="749">
        <v>0.59</v>
      </c>
      <c r="T5" s="564">
        <v>1222</v>
      </c>
      <c r="U5" s="113"/>
      <c r="V5" s="375" t="s">
        <v>306</v>
      </c>
      <c r="W5" s="360" t="s">
        <v>305</v>
      </c>
      <c r="X5" s="362">
        <v>10.3</v>
      </c>
      <c r="Y5" s="358"/>
    </row>
    <row r="6" spans="1:25" x14ac:dyDescent="0.2">
      <c r="A6" s="1104"/>
      <c r="B6" s="328">
        <v>45385</v>
      </c>
      <c r="C6" s="432" t="str">
        <f t="shared" si="0"/>
        <v>(水)</v>
      </c>
      <c r="D6" s="473" t="s">
        <v>403</v>
      </c>
      <c r="E6" s="474">
        <v>15</v>
      </c>
      <c r="F6" s="475">
        <v>17.2</v>
      </c>
      <c r="G6" s="11">
        <v>14.6</v>
      </c>
      <c r="H6" s="223">
        <v>15</v>
      </c>
      <c r="I6" s="12">
        <v>6.7</v>
      </c>
      <c r="J6" s="225">
        <v>7.3</v>
      </c>
      <c r="K6" s="11">
        <v>7.8</v>
      </c>
      <c r="L6" s="223">
        <v>7.84</v>
      </c>
      <c r="M6" s="812">
        <v>32</v>
      </c>
      <c r="N6" s="225">
        <v>31.7</v>
      </c>
      <c r="O6" s="224">
        <v>120</v>
      </c>
      <c r="P6" s="224">
        <v>92.1</v>
      </c>
      <c r="Q6" s="866">
        <v>17</v>
      </c>
      <c r="R6" s="478">
        <v>258</v>
      </c>
      <c r="S6" s="749">
        <v>0.52</v>
      </c>
      <c r="T6" s="564"/>
      <c r="U6" s="113"/>
      <c r="V6" s="4" t="s">
        <v>19</v>
      </c>
      <c r="W6" s="5" t="s">
        <v>20</v>
      </c>
      <c r="X6" s="6" t="s">
        <v>21</v>
      </c>
      <c r="Y6" s="5" t="s">
        <v>22</v>
      </c>
    </row>
    <row r="7" spans="1:25" x14ac:dyDescent="0.2">
      <c r="A7" s="1104"/>
      <c r="B7" s="328">
        <v>45386</v>
      </c>
      <c r="C7" s="432" t="str">
        <f t="shared" si="0"/>
        <v>(木)</v>
      </c>
      <c r="D7" s="473" t="s">
        <v>403</v>
      </c>
      <c r="E7" s="474">
        <v>12</v>
      </c>
      <c r="F7" s="475">
        <v>14.3</v>
      </c>
      <c r="G7" s="11">
        <v>14</v>
      </c>
      <c r="H7" s="223">
        <v>14</v>
      </c>
      <c r="I7" s="12">
        <v>50.9</v>
      </c>
      <c r="J7" s="225">
        <v>3.9</v>
      </c>
      <c r="K7" s="11">
        <v>7.69</v>
      </c>
      <c r="L7" s="223">
        <v>7.5</v>
      </c>
      <c r="M7" s="812">
        <v>18.100000000000001</v>
      </c>
      <c r="N7" s="225">
        <v>19.2</v>
      </c>
      <c r="O7" s="224">
        <v>73</v>
      </c>
      <c r="P7" s="224">
        <v>60.1</v>
      </c>
      <c r="Q7" s="866">
        <v>10</v>
      </c>
      <c r="R7" s="478">
        <v>160</v>
      </c>
      <c r="S7" s="749">
        <v>0.52</v>
      </c>
      <c r="T7" s="564">
        <v>6649</v>
      </c>
      <c r="U7" s="113"/>
      <c r="V7" s="2" t="s">
        <v>182</v>
      </c>
      <c r="W7" s="396" t="s">
        <v>11</v>
      </c>
      <c r="X7" s="10">
        <v>12.9</v>
      </c>
      <c r="Y7" s="222">
        <v>13.3</v>
      </c>
    </row>
    <row r="8" spans="1:25" x14ac:dyDescent="0.2">
      <c r="A8" s="1104"/>
      <c r="B8" s="328">
        <v>45387</v>
      </c>
      <c r="C8" s="432" t="str">
        <f t="shared" si="0"/>
        <v>(金)</v>
      </c>
      <c r="D8" s="473" t="s">
        <v>403</v>
      </c>
      <c r="E8" s="474"/>
      <c r="F8" s="475">
        <v>12</v>
      </c>
      <c r="G8" s="11">
        <v>14.4</v>
      </c>
      <c r="H8" s="223">
        <v>14.6</v>
      </c>
      <c r="I8" s="12">
        <v>66.7</v>
      </c>
      <c r="J8" s="225">
        <v>3.7</v>
      </c>
      <c r="K8" s="11">
        <v>7.71</v>
      </c>
      <c r="L8" s="223">
        <v>7.36</v>
      </c>
      <c r="M8" s="812">
        <v>23.1</v>
      </c>
      <c r="N8" s="225">
        <v>23</v>
      </c>
      <c r="O8" s="224">
        <v>70</v>
      </c>
      <c r="P8" s="224">
        <v>64.099999999999994</v>
      </c>
      <c r="Q8" s="866">
        <v>21</v>
      </c>
      <c r="R8" s="478">
        <v>192</v>
      </c>
      <c r="S8" s="749">
        <v>0.21</v>
      </c>
      <c r="T8" s="564">
        <v>7967</v>
      </c>
      <c r="U8" s="113"/>
      <c r="V8" s="3" t="s">
        <v>183</v>
      </c>
      <c r="W8" s="893" t="s">
        <v>184</v>
      </c>
      <c r="X8" s="11">
        <v>39.1</v>
      </c>
      <c r="Y8" s="223">
        <v>2.4</v>
      </c>
    </row>
    <row r="9" spans="1:25" x14ac:dyDescent="0.2">
      <c r="A9" s="1104"/>
      <c r="B9" s="328">
        <v>45388</v>
      </c>
      <c r="C9" s="432" t="str">
        <f t="shared" si="0"/>
        <v>(土)</v>
      </c>
      <c r="D9" s="473" t="s">
        <v>405</v>
      </c>
      <c r="E9" s="474">
        <v>6</v>
      </c>
      <c r="F9" s="475">
        <v>10.7</v>
      </c>
      <c r="G9" s="11">
        <v>12.7</v>
      </c>
      <c r="H9" s="223">
        <v>12.7</v>
      </c>
      <c r="I9" s="12">
        <v>19.8</v>
      </c>
      <c r="J9" s="225">
        <v>9</v>
      </c>
      <c r="K9" s="11">
        <v>7.69</v>
      </c>
      <c r="L9" s="223">
        <v>7.61</v>
      </c>
      <c r="M9" s="812"/>
      <c r="N9" s="225"/>
      <c r="O9" s="224"/>
      <c r="P9" s="224"/>
      <c r="Q9" s="866"/>
      <c r="R9" s="478"/>
      <c r="S9" s="749"/>
      <c r="T9" s="564">
        <v>5196</v>
      </c>
      <c r="U9" s="113"/>
      <c r="V9" s="3" t="s">
        <v>12</v>
      </c>
      <c r="W9" s="893"/>
      <c r="X9" s="11">
        <v>7.49</v>
      </c>
      <c r="Y9" s="223">
        <v>6.88</v>
      </c>
    </row>
    <row r="10" spans="1:25" x14ac:dyDescent="0.2">
      <c r="A10" s="1104"/>
      <c r="B10" s="328">
        <v>45389</v>
      </c>
      <c r="C10" s="432" t="str">
        <f t="shared" si="0"/>
        <v>(日)</v>
      </c>
      <c r="D10" s="473" t="s">
        <v>403</v>
      </c>
      <c r="E10" s="474">
        <v>7</v>
      </c>
      <c r="F10" s="475">
        <v>15.7</v>
      </c>
      <c r="G10" s="11">
        <v>14</v>
      </c>
      <c r="H10" s="223">
        <v>13.8</v>
      </c>
      <c r="I10" s="12">
        <v>29.3</v>
      </c>
      <c r="J10" s="225">
        <v>8.1</v>
      </c>
      <c r="K10" s="11">
        <v>7.74</v>
      </c>
      <c r="L10" s="223">
        <v>7.65</v>
      </c>
      <c r="M10" s="812"/>
      <c r="N10" s="225"/>
      <c r="O10" s="224"/>
      <c r="P10" s="224"/>
      <c r="Q10" s="866"/>
      <c r="R10" s="478"/>
      <c r="S10" s="749"/>
      <c r="T10" s="564">
        <v>5990</v>
      </c>
      <c r="U10" s="113"/>
      <c r="V10" s="3" t="s">
        <v>185</v>
      </c>
      <c r="W10" s="893" t="s">
        <v>13</v>
      </c>
      <c r="X10" s="11">
        <v>17.7</v>
      </c>
      <c r="Y10" s="223">
        <v>17.899999999999999</v>
      </c>
    </row>
    <row r="11" spans="1:25" x14ac:dyDescent="0.2">
      <c r="A11" s="1104"/>
      <c r="B11" s="328">
        <v>45390</v>
      </c>
      <c r="C11" s="432" t="str">
        <f t="shared" si="0"/>
        <v>(月)</v>
      </c>
      <c r="D11" s="473" t="s">
        <v>403</v>
      </c>
      <c r="E11" s="474"/>
      <c r="F11" s="475">
        <v>21.3</v>
      </c>
      <c r="G11" s="11">
        <v>15.4</v>
      </c>
      <c r="H11" s="223">
        <v>15.4</v>
      </c>
      <c r="I11" s="12">
        <v>38.799999999999997</v>
      </c>
      <c r="J11" s="225">
        <v>1.5</v>
      </c>
      <c r="K11" s="11">
        <v>7.76</v>
      </c>
      <c r="L11" s="223">
        <v>7.24</v>
      </c>
      <c r="M11" s="812">
        <v>27.8</v>
      </c>
      <c r="N11" s="225">
        <v>29.7</v>
      </c>
      <c r="O11" s="224">
        <v>87</v>
      </c>
      <c r="P11" s="224">
        <v>82.1</v>
      </c>
      <c r="Q11" s="866">
        <v>29</v>
      </c>
      <c r="R11" s="478">
        <v>222</v>
      </c>
      <c r="S11" s="749">
        <v>0.09</v>
      </c>
      <c r="T11" s="564">
        <v>16887</v>
      </c>
      <c r="U11" s="113"/>
      <c r="V11" s="3" t="s">
        <v>186</v>
      </c>
      <c r="W11" s="893" t="s">
        <v>313</v>
      </c>
      <c r="X11" s="276">
        <v>50</v>
      </c>
      <c r="Y11" s="224">
        <v>30</v>
      </c>
    </row>
    <row r="12" spans="1:25" x14ac:dyDescent="0.2">
      <c r="A12" s="1104"/>
      <c r="B12" s="328">
        <v>45391</v>
      </c>
      <c r="C12" s="432" t="str">
        <f t="shared" si="0"/>
        <v>(火)</v>
      </c>
      <c r="D12" s="473" t="s">
        <v>405</v>
      </c>
      <c r="E12" s="474">
        <v>40</v>
      </c>
      <c r="F12" s="475">
        <v>19.8</v>
      </c>
      <c r="G12" s="11">
        <v>17.399999999999999</v>
      </c>
      <c r="H12" s="223">
        <v>16.8</v>
      </c>
      <c r="I12" s="12">
        <v>26.4</v>
      </c>
      <c r="J12" s="225">
        <v>2.5</v>
      </c>
      <c r="K12" s="11">
        <v>7.64</v>
      </c>
      <c r="L12" s="223">
        <v>7.34</v>
      </c>
      <c r="M12" s="812">
        <v>17.600000000000001</v>
      </c>
      <c r="N12" s="225">
        <v>29</v>
      </c>
      <c r="O12" s="224">
        <v>97</v>
      </c>
      <c r="P12" s="224">
        <v>84.1</v>
      </c>
      <c r="Q12" s="866">
        <v>24</v>
      </c>
      <c r="R12" s="478">
        <v>226</v>
      </c>
      <c r="S12" s="749">
        <v>0.15</v>
      </c>
      <c r="T12" s="564">
        <v>17171</v>
      </c>
      <c r="U12" s="113"/>
      <c r="V12" s="3" t="s">
        <v>187</v>
      </c>
      <c r="W12" s="893" t="s">
        <v>313</v>
      </c>
      <c r="X12" s="276">
        <v>50</v>
      </c>
      <c r="Y12" s="224">
        <v>56.1</v>
      </c>
    </row>
    <row r="13" spans="1:25" x14ac:dyDescent="0.2">
      <c r="A13" s="1104"/>
      <c r="B13" s="328">
        <v>45392</v>
      </c>
      <c r="C13" s="432" t="str">
        <f t="shared" si="0"/>
        <v>(水)</v>
      </c>
      <c r="D13" s="473" t="s">
        <v>404</v>
      </c>
      <c r="E13" s="474"/>
      <c r="F13" s="475">
        <v>10.3</v>
      </c>
      <c r="G13" s="11">
        <v>12.9</v>
      </c>
      <c r="H13" s="223">
        <v>13.3</v>
      </c>
      <c r="I13" s="12">
        <v>39.1</v>
      </c>
      <c r="J13" s="225">
        <v>2.4</v>
      </c>
      <c r="K13" s="11">
        <v>7.49</v>
      </c>
      <c r="L13" s="223">
        <v>6.88</v>
      </c>
      <c r="M13" s="812">
        <v>17.7</v>
      </c>
      <c r="N13" s="225">
        <v>17.899999999999999</v>
      </c>
      <c r="O13" s="224">
        <v>30</v>
      </c>
      <c r="P13" s="224">
        <v>56.1</v>
      </c>
      <c r="Q13" s="866">
        <v>30</v>
      </c>
      <c r="R13" s="478">
        <v>140</v>
      </c>
      <c r="S13" s="749">
        <v>0.13</v>
      </c>
      <c r="T13" s="564">
        <v>17818</v>
      </c>
      <c r="U13" s="113"/>
      <c r="V13" s="3" t="s">
        <v>188</v>
      </c>
      <c r="W13" s="893" t="s">
        <v>313</v>
      </c>
      <c r="X13" s="276">
        <v>40</v>
      </c>
      <c r="Y13" s="224">
        <v>38</v>
      </c>
    </row>
    <row r="14" spans="1:25" x14ac:dyDescent="0.2">
      <c r="A14" s="1104"/>
      <c r="B14" s="328">
        <v>45393</v>
      </c>
      <c r="C14" s="432" t="str">
        <f t="shared" si="0"/>
        <v>(木)</v>
      </c>
      <c r="D14" s="473" t="s">
        <v>404</v>
      </c>
      <c r="E14" s="474"/>
      <c r="F14" s="475">
        <v>12.9</v>
      </c>
      <c r="G14" s="11">
        <v>13.3</v>
      </c>
      <c r="H14" s="223">
        <v>13.2</v>
      </c>
      <c r="I14" s="12">
        <v>22.2</v>
      </c>
      <c r="J14" s="225">
        <v>2.8</v>
      </c>
      <c r="K14" s="11">
        <v>7.7</v>
      </c>
      <c r="L14" s="223">
        <v>7.22</v>
      </c>
      <c r="M14" s="812">
        <v>23.5</v>
      </c>
      <c r="N14" s="225">
        <v>23.6</v>
      </c>
      <c r="O14" s="224">
        <v>63</v>
      </c>
      <c r="P14" s="224">
        <v>68.099999999999994</v>
      </c>
      <c r="Q14" s="866">
        <v>25</v>
      </c>
      <c r="R14" s="478">
        <v>174</v>
      </c>
      <c r="S14" s="749">
        <v>0.15</v>
      </c>
      <c r="T14" s="564">
        <v>14376</v>
      </c>
      <c r="U14" s="113"/>
      <c r="V14" s="3" t="s">
        <v>189</v>
      </c>
      <c r="W14" s="893" t="s">
        <v>313</v>
      </c>
      <c r="X14" s="276">
        <v>10</v>
      </c>
      <c r="Y14" s="224">
        <v>18.100000000000001</v>
      </c>
    </row>
    <row r="15" spans="1:25" x14ac:dyDescent="0.2">
      <c r="A15" s="1104"/>
      <c r="B15" s="328">
        <v>45394</v>
      </c>
      <c r="C15" s="432" t="str">
        <f t="shared" si="0"/>
        <v>(金)</v>
      </c>
      <c r="D15" s="473" t="s">
        <v>403</v>
      </c>
      <c r="E15" s="474">
        <v>2</v>
      </c>
      <c r="F15" s="475">
        <v>14.4</v>
      </c>
      <c r="G15" s="11">
        <v>14.2</v>
      </c>
      <c r="H15" s="223">
        <v>14.4</v>
      </c>
      <c r="I15" s="12">
        <v>21.1</v>
      </c>
      <c r="J15" s="225">
        <v>2.7</v>
      </c>
      <c r="K15" s="11">
        <v>7.77</v>
      </c>
      <c r="L15" s="223">
        <v>7.29</v>
      </c>
      <c r="M15" s="812">
        <v>26.6</v>
      </c>
      <c r="N15" s="225">
        <v>27</v>
      </c>
      <c r="O15" s="224">
        <v>87</v>
      </c>
      <c r="P15" s="224">
        <v>80.099999999999994</v>
      </c>
      <c r="Q15" s="866">
        <v>24</v>
      </c>
      <c r="R15" s="478">
        <v>196</v>
      </c>
      <c r="S15" s="749">
        <v>0.15</v>
      </c>
      <c r="T15" s="564">
        <v>14110</v>
      </c>
      <c r="U15" s="113"/>
      <c r="V15" s="3" t="s">
        <v>190</v>
      </c>
      <c r="W15" s="893" t="s">
        <v>313</v>
      </c>
      <c r="X15" s="139">
        <v>15</v>
      </c>
      <c r="Y15" s="225">
        <v>30</v>
      </c>
    </row>
    <row r="16" spans="1:25" x14ac:dyDescent="0.2">
      <c r="A16" s="1104"/>
      <c r="B16" s="328">
        <v>45395</v>
      </c>
      <c r="C16" s="432" t="str">
        <f t="shared" si="0"/>
        <v>(土)</v>
      </c>
      <c r="D16" s="473" t="s">
        <v>404</v>
      </c>
      <c r="E16" s="474"/>
      <c r="F16" s="475">
        <v>16.2</v>
      </c>
      <c r="G16" s="11">
        <v>14.4</v>
      </c>
      <c r="H16" s="223">
        <v>14.3</v>
      </c>
      <c r="I16" s="12">
        <v>22.7</v>
      </c>
      <c r="J16" s="225">
        <v>3.9</v>
      </c>
      <c r="K16" s="11">
        <v>7.83</v>
      </c>
      <c r="L16" s="223">
        <v>7.45</v>
      </c>
      <c r="M16" s="812"/>
      <c r="N16" s="225"/>
      <c r="O16" s="224"/>
      <c r="P16" s="224"/>
      <c r="Q16" s="866"/>
      <c r="R16" s="478"/>
      <c r="S16" s="749"/>
      <c r="T16" s="564">
        <v>10084</v>
      </c>
      <c r="U16" s="113"/>
      <c r="V16" s="3" t="s">
        <v>191</v>
      </c>
      <c r="W16" s="893" t="s">
        <v>313</v>
      </c>
      <c r="X16" s="141">
        <v>204</v>
      </c>
      <c r="Y16" s="226">
        <v>140</v>
      </c>
    </row>
    <row r="17" spans="1:25" x14ac:dyDescent="0.2">
      <c r="A17" s="1104"/>
      <c r="B17" s="328">
        <v>45396</v>
      </c>
      <c r="C17" s="432" t="str">
        <f t="shared" si="0"/>
        <v>(日)</v>
      </c>
      <c r="D17" s="473" t="s">
        <v>404</v>
      </c>
      <c r="E17" s="474"/>
      <c r="F17" s="475">
        <v>19</v>
      </c>
      <c r="G17" s="11">
        <v>15.4</v>
      </c>
      <c r="H17" s="223">
        <v>15.6</v>
      </c>
      <c r="I17" s="12">
        <v>27.3</v>
      </c>
      <c r="J17" s="225">
        <v>3.7</v>
      </c>
      <c r="K17" s="11">
        <v>7.84</v>
      </c>
      <c r="L17" s="223">
        <v>7.44</v>
      </c>
      <c r="M17" s="812"/>
      <c r="N17" s="225"/>
      <c r="O17" s="224"/>
      <c r="P17" s="224"/>
      <c r="Q17" s="866"/>
      <c r="R17" s="478"/>
      <c r="S17" s="749"/>
      <c r="T17" s="564">
        <v>11164</v>
      </c>
      <c r="U17" s="113"/>
      <c r="V17" s="3" t="s">
        <v>192</v>
      </c>
      <c r="W17" s="893" t="s">
        <v>313</v>
      </c>
      <c r="X17" s="140">
        <v>2</v>
      </c>
      <c r="Y17" s="227">
        <v>0.13</v>
      </c>
    </row>
    <row r="18" spans="1:25" x14ac:dyDescent="0.2">
      <c r="A18" s="1104"/>
      <c r="B18" s="328">
        <v>45397</v>
      </c>
      <c r="C18" s="432" t="str">
        <f t="shared" si="0"/>
        <v>(月)</v>
      </c>
      <c r="D18" s="473" t="s">
        <v>404</v>
      </c>
      <c r="E18" s="474"/>
      <c r="F18" s="475">
        <v>20</v>
      </c>
      <c r="G18" s="11">
        <v>16.600000000000001</v>
      </c>
      <c r="H18" s="223">
        <v>16.8</v>
      </c>
      <c r="I18" s="12">
        <v>19.899999999999999</v>
      </c>
      <c r="J18" s="225">
        <v>2.4</v>
      </c>
      <c r="K18" s="11">
        <v>7.79</v>
      </c>
      <c r="L18" s="223">
        <v>7.44</v>
      </c>
      <c r="M18" s="812">
        <v>31.8</v>
      </c>
      <c r="N18" s="225">
        <v>32.4</v>
      </c>
      <c r="O18" s="224">
        <v>110</v>
      </c>
      <c r="P18" s="224">
        <v>92.1</v>
      </c>
      <c r="Q18" s="866">
        <v>24</v>
      </c>
      <c r="R18" s="478">
        <v>232</v>
      </c>
      <c r="S18" s="749">
        <v>0.16</v>
      </c>
      <c r="T18" s="564">
        <v>11968</v>
      </c>
      <c r="U18" s="113"/>
      <c r="V18" s="3" t="s">
        <v>14</v>
      </c>
      <c r="W18" s="893" t="s">
        <v>313</v>
      </c>
      <c r="X18" s="138">
        <v>8.4</v>
      </c>
      <c r="Y18" s="228">
        <v>2.7</v>
      </c>
    </row>
    <row r="19" spans="1:25" x14ac:dyDescent="0.2">
      <c r="A19" s="1104"/>
      <c r="B19" s="328">
        <v>45398</v>
      </c>
      <c r="C19" s="432" t="str">
        <f t="shared" si="0"/>
        <v>(火)</v>
      </c>
      <c r="D19" s="473" t="s">
        <v>403</v>
      </c>
      <c r="E19" s="474"/>
      <c r="F19" s="475">
        <v>19.899999999999999</v>
      </c>
      <c r="G19" s="11">
        <v>16.8</v>
      </c>
      <c r="H19" s="223">
        <v>17.2</v>
      </c>
      <c r="I19" s="12">
        <v>16.5</v>
      </c>
      <c r="J19" s="225">
        <v>2.5</v>
      </c>
      <c r="K19" s="11">
        <v>7.8</v>
      </c>
      <c r="L19" s="223">
        <v>7.46</v>
      </c>
      <c r="M19" s="812">
        <v>32.4</v>
      </c>
      <c r="N19" s="225">
        <v>33</v>
      </c>
      <c r="O19" s="224">
        <v>110</v>
      </c>
      <c r="P19" s="224">
        <v>92.1</v>
      </c>
      <c r="Q19" s="866">
        <v>26</v>
      </c>
      <c r="R19" s="478">
        <v>232</v>
      </c>
      <c r="S19" s="749">
        <v>0.18</v>
      </c>
      <c r="T19" s="564">
        <v>10697</v>
      </c>
      <c r="U19" s="113"/>
      <c r="V19" s="3" t="s">
        <v>15</v>
      </c>
      <c r="W19" s="893" t="s">
        <v>313</v>
      </c>
      <c r="X19" s="138">
        <v>2.1</v>
      </c>
      <c r="Y19" s="228">
        <v>1.2</v>
      </c>
    </row>
    <row r="20" spans="1:25" x14ac:dyDescent="0.2">
      <c r="A20" s="1104"/>
      <c r="B20" s="328">
        <v>45399</v>
      </c>
      <c r="C20" s="432" t="str">
        <f t="shared" si="0"/>
        <v>(水)</v>
      </c>
      <c r="D20" s="473" t="s">
        <v>403</v>
      </c>
      <c r="E20" s="474"/>
      <c r="F20" s="475">
        <v>20.5</v>
      </c>
      <c r="G20" s="11">
        <v>17.399999999999999</v>
      </c>
      <c r="H20" s="223">
        <v>17.5</v>
      </c>
      <c r="I20" s="12">
        <v>19.600000000000001</v>
      </c>
      <c r="J20" s="225">
        <v>2.8</v>
      </c>
      <c r="K20" s="11">
        <v>7.83</v>
      </c>
      <c r="L20" s="223">
        <v>7.5</v>
      </c>
      <c r="M20" s="812">
        <v>33</v>
      </c>
      <c r="N20" s="225">
        <v>33.6</v>
      </c>
      <c r="O20" s="224">
        <v>120</v>
      </c>
      <c r="P20" s="224">
        <v>92.1</v>
      </c>
      <c r="Q20" s="866">
        <v>24</v>
      </c>
      <c r="R20" s="478">
        <v>238</v>
      </c>
      <c r="S20" s="749">
        <v>0.16</v>
      </c>
      <c r="T20" s="564">
        <v>10295</v>
      </c>
      <c r="U20" s="113"/>
      <c r="V20" s="3" t="s">
        <v>193</v>
      </c>
      <c r="W20" s="893" t="s">
        <v>313</v>
      </c>
      <c r="X20" s="138">
        <v>8</v>
      </c>
      <c r="Y20" s="228">
        <v>8</v>
      </c>
    </row>
    <row r="21" spans="1:25" x14ac:dyDescent="0.2">
      <c r="A21" s="1104"/>
      <c r="B21" s="328">
        <v>45400</v>
      </c>
      <c r="C21" s="432" t="str">
        <f t="shared" si="0"/>
        <v>(木)</v>
      </c>
      <c r="D21" s="473" t="s">
        <v>403</v>
      </c>
      <c r="E21" s="474">
        <v>4</v>
      </c>
      <c r="F21" s="475">
        <v>20.399999999999999</v>
      </c>
      <c r="G21" s="11">
        <v>17.8</v>
      </c>
      <c r="H21" s="223">
        <v>18.100000000000001</v>
      </c>
      <c r="I21" s="12">
        <v>20.2</v>
      </c>
      <c r="J21" s="225">
        <v>2.6</v>
      </c>
      <c r="K21" s="11">
        <v>7.8</v>
      </c>
      <c r="L21" s="223">
        <v>7.5</v>
      </c>
      <c r="M21" s="812">
        <v>33</v>
      </c>
      <c r="N21" s="225">
        <v>33.700000000000003</v>
      </c>
      <c r="O21" s="224">
        <v>120</v>
      </c>
      <c r="P21" s="224">
        <v>94.1</v>
      </c>
      <c r="Q21" s="866">
        <v>23</v>
      </c>
      <c r="R21" s="478">
        <v>242</v>
      </c>
      <c r="S21" s="749">
        <v>0.18</v>
      </c>
      <c r="T21" s="564">
        <v>10391</v>
      </c>
      <c r="U21" s="113"/>
      <c r="V21" s="3" t="s">
        <v>194</v>
      </c>
      <c r="W21" s="893" t="s">
        <v>313</v>
      </c>
      <c r="X21" s="140">
        <v>0.13</v>
      </c>
      <c r="Y21" s="229">
        <v>5.1999999999999998E-2</v>
      </c>
    </row>
    <row r="22" spans="1:25" x14ac:dyDescent="0.2">
      <c r="A22" s="1104"/>
      <c r="B22" s="328">
        <v>45401</v>
      </c>
      <c r="C22" s="432" t="str">
        <f t="shared" si="0"/>
        <v>(金)</v>
      </c>
      <c r="D22" s="473" t="s">
        <v>404</v>
      </c>
      <c r="E22" s="474"/>
      <c r="F22" s="475">
        <v>18.899999999999999</v>
      </c>
      <c r="G22" s="11">
        <v>16.2</v>
      </c>
      <c r="H22" s="223">
        <v>16.2</v>
      </c>
      <c r="I22" s="12">
        <v>20.2</v>
      </c>
      <c r="J22" s="225">
        <v>2.1</v>
      </c>
      <c r="K22" s="11">
        <v>7.79</v>
      </c>
      <c r="L22" s="223">
        <v>7.51</v>
      </c>
      <c r="M22" s="812">
        <v>29.4</v>
      </c>
      <c r="N22" s="225">
        <v>30.8</v>
      </c>
      <c r="O22" s="224">
        <v>100</v>
      </c>
      <c r="P22" s="224">
        <v>84.1</v>
      </c>
      <c r="Q22" s="866">
        <v>21</v>
      </c>
      <c r="R22" s="478">
        <v>222</v>
      </c>
      <c r="S22" s="749">
        <v>0.14000000000000001</v>
      </c>
      <c r="T22" s="564">
        <v>7967</v>
      </c>
      <c r="U22" s="113"/>
      <c r="V22" s="3" t="s">
        <v>16</v>
      </c>
      <c r="W22" s="893" t="s">
        <v>313</v>
      </c>
      <c r="X22" s="140">
        <v>1.39</v>
      </c>
      <c r="Y22" s="229">
        <v>0.88</v>
      </c>
    </row>
    <row r="23" spans="1:25" x14ac:dyDescent="0.2">
      <c r="A23" s="1104"/>
      <c r="B23" s="328">
        <v>45402</v>
      </c>
      <c r="C23" s="432" t="str">
        <f t="shared" si="0"/>
        <v>(土)</v>
      </c>
      <c r="D23" s="473" t="s">
        <v>404</v>
      </c>
      <c r="E23" s="474"/>
      <c r="F23" s="475">
        <v>21.1</v>
      </c>
      <c r="G23" s="11">
        <v>16.5</v>
      </c>
      <c r="H23" s="223">
        <v>16.5</v>
      </c>
      <c r="I23" s="12">
        <v>20.100000000000001</v>
      </c>
      <c r="J23" s="225">
        <v>7.4</v>
      </c>
      <c r="K23" s="11">
        <v>7.79</v>
      </c>
      <c r="L23" s="223">
        <v>7.75</v>
      </c>
      <c r="M23" s="812"/>
      <c r="N23" s="225"/>
      <c r="O23" s="224"/>
      <c r="P23" s="224"/>
      <c r="Q23" s="866"/>
      <c r="R23" s="478"/>
      <c r="S23" s="749"/>
      <c r="T23" s="564">
        <v>4454</v>
      </c>
      <c r="U23" s="113"/>
      <c r="V23" s="3" t="s">
        <v>195</v>
      </c>
      <c r="W23" s="893" t="s">
        <v>313</v>
      </c>
      <c r="X23" s="140">
        <v>0.96</v>
      </c>
      <c r="Y23" s="229">
        <v>0.51</v>
      </c>
    </row>
    <row r="24" spans="1:25" x14ac:dyDescent="0.2">
      <c r="A24" s="1104"/>
      <c r="B24" s="328">
        <v>45403</v>
      </c>
      <c r="C24" s="432" t="str">
        <f t="shared" si="0"/>
        <v>(日)</v>
      </c>
      <c r="D24" s="473" t="s">
        <v>403</v>
      </c>
      <c r="E24" s="474">
        <v>6</v>
      </c>
      <c r="F24" s="475">
        <v>21</v>
      </c>
      <c r="G24" s="11">
        <v>17.399999999999999</v>
      </c>
      <c r="H24" s="223">
        <v>17.399999999999999</v>
      </c>
      <c r="I24" s="12">
        <v>23</v>
      </c>
      <c r="J24" s="225">
        <v>7.5</v>
      </c>
      <c r="K24" s="11">
        <v>7.83</v>
      </c>
      <c r="L24" s="223">
        <v>7.83</v>
      </c>
      <c r="M24" s="812"/>
      <c r="N24" s="225"/>
      <c r="O24" s="224"/>
      <c r="P24" s="224"/>
      <c r="Q24" s="866"/>
      <c r="R24" s="613"/>
      <c r="S24" s="749"/>
      <c r="T24" s="564">
        <v>5240</v>
      </c>
      <c r="U24" s="113"/>
      <c r="V24" s="3" t="s">
        <v>196</v>
      </c>
      <c r="W24" s="893" t="s">
        <v>313</v>
      </c>
      <c r="X24" s="140">
        <v>9.9000000000000005E-2</v>
      </c>
      <c r="Y24" s="229">
        <v>1.0999999999999999E-2</v>
      </c>
    </row>
    <row r="25" spans="1:25" x14ac:dyDescent="0.2">
      <c r="A25" s="1104"/>
      <c r="B25" s="328">
        <v>45404</v>
      </c>
      <c r="C25" s="432" t="str">
        <f t="shared" si="0"/>
        <v>(月)</v>
      </c>
      <c r="D25" s="473" t="s">
        <v>405</v>
      </c>
      <c r="E25" s="474">
        <v>6</v>
      </c>
      <c r="F25" s="475">
        <v>15.1</v>
      </c>
      <c r="G25" s="11">
        <v>17</v>
      </c>
      <c r="H25" s="223">
        <v>17.399999999999999</v>
      </c>
      <c r="I25" s="12">
        <v>19.600000000000001</v>
      </c>
      <c r="J25" s="225">
        <v>6</v>
      </c>
      <c r="K25" s="11">
        <v>7.73</v>
      </c>
      <c r="L25" s="223">
        <v>7.59</v>
      </c>
      <c r="M25" s="812">
        <v>25.5</v>
      </c>
      <c r="N25" s="225">
        <v>28.4</v>
      </c>
      <c r="O25" s="224">
        <v>110</v>
      </c>
      <c r="P25" s="224">
        <v>84.1</v>
      </c>
      <c r="Q25" s="866">
        <v>20</v>
      </c>
      <c r="R25" s="613">
        <v>242</v>
      </c>
      <c r="S25" s="749">
        <v>0.31</v>
      </c>
      <c r="T25" s="564">
        <v>4700</v>
      </c>
      <c r="U25" s="113"/>
      <c r="V25" s="3" t="s">
        <v>197</v>
      </c>
      <c r="W25" s="893" t="s">
        <v>313</v>
      </c>
      <c r="X25" s="138">
        <v>14.1</v>
      </c>
      <c r="Y25" s="228">
        <v>15.9</v>
      </c>
    </row>
    <row r="26" spans="1:25" x14ac:dyDescent="0.2">
      <c r="A26" s="1104"/>
      <c r="B26" s="328">
        <v>45405</v>
      </c>
      <c r="C26" s="432" t="str">
        <f t="shared" si="0"/>
        <v>(火)</v>
      </c>
      <c r="D26" s="473" t="s">
        <v>403</v>
      </c>
      <c r="E26" s="474"/>
      <c r="F26" s="475">
        <v>18.399999999999999</v>
      </c>
      <c r="G26" s="11">
        <v>16.600000000000001</v>
      </c>
      <c r="H26" s="223">
        <v>16.399999999999999</v>
      </c>
      <c r="I26" s="12">
        <v>22.1</v>
      </c>
      <c r="J26" s="225">
        <v>5.5</v>
      </c>
      <c r="K26" s="11">
        <v>7.81</v>
      </c>
      <c r="L26" s="223">
        <v>7.59</v>
      </c>
      <c r="M26" s="812">
        <v>30.4</v>
      </c>
      <c r="N26" s="225">
        <v>30.4</v>
      </c>
      <c r="O26" s="224">
        <v>110</v>
      </c>
      <c r="P26" s="224">
        <v>80.099999999999994</v>
      </c>
      <c r="Q26" s="866">
        <v>19</v>
      </c>
      <c r="R26" s="613">
        <v>218</v>
      </c>
      <c r="S26" s="749">
        <v>0.37</v>
      </c>
      <c r="T26" s="564">
        <v>4555</v>
      </c>
      <c r="U26" s="113"/>
      <c r="V26" s="3" t="s">
        <v>17</v>
      </c>
      <c r="W26" s="893" t="s">
        <v>313</v>
      </c>
      <c r="X26" s="138">
        <v>25.7</v>
      </c>
      <c r="Y26" s="228">
        <v>21.2</v>
      </c>
    </row>
    <row r="27" spans="1:25" x14ac:dyDescent="0.2">
      <c r="A27" s="1104"/>
      <c r="B27" s="328">
        <v>45406</v>
      </c>
      <c r="C27" s="432" t="str">
        <f t="shared" si="0"/>
        <v>(水)</v>
      </c>
      <c r="D27" s="473" t="s">
        <v>405</v>
      </c>
      <c r="E27" s="474">
        <v>8</v>
      </c>
      <c r="F27" s="475">
        <v>16.2</v>
      </c>
      <c r="G27" s="11">
        <v>16.399999999999999</v>
      </c>
      <c r="H27" s="223">
        <v>16.5</v>
      </c>
      <c r="I27" s="12">
        <v>17.2</v>
      </c>
      <c r="J27" s="225">
        <v>5.9</v>
      </c>
      <c r="K27" s="11">
        <v>7.8</v>
      </c>
      <c r="L27" s="223">
        <v>7.62</v>
      </c>
      <c r="M27" s="812">
        <v>30.8</v>
      </c>
      <c r="N27" s="225">
        <v>31</v>
      </c>
      <c r="O27" s="224">
        <v>110</v>
      </c>
      <c r="P27" s="224">
        <v>84.1</v>
      </c>
      <c r="Q27" s="866">
        <v>19</v>
      </c>
      <c r="R27" s="613">
        <v>226</v>
      </c>
      <c r="S27" s="749">
        <v>0.37</v>
      </c>
      <c r="T27" s="564">
        <v>5443</v>
      </c>
      <c r="U27" s="113"/>
      <c r="V27" s="3" t="s">
        <v>198</v>
      </c>
      <c r="W27" s="893" t="s">
        <v>184</v>
      </c>
      <c r="X27" s="276">
        <v>57</v>
      </c>
      <c r="Y27" s="288">
        <v>2</v>
      </c>
    </row>
    <row r="28" spans="1:25" x14ac:dyDescent="0.2">
      <c r="A28" s="1104"/>
      <c r="B28" s="328">
        <v>45407</v>
      </c>
      <c r="C28" s="432" t="str">
        <f t="shared" si="0"/>
        <v>(木)</v>
      </c>
      <c r="D28" s="473" t="s">
        <v>404</v>
      </c>
      <c r="E28" s="474">
        <v>2</v>
      </c>
      <c r="F28" s="475">
        <v>19.3</v>
      </c>
      <c r="G28" s="11">
        <v>16.600000000000001</v>
      </c>
      <c r="H28" s="223">
        <v>16.399999999999999</v>
      </c>
      <c r="I28" s="12">
        <v>17.100000000000001</v>
      </c>
      <c r="J28" s="225">
        <v>5.5</v>
      </c>
      <c r="K28" s="11">
        <v>7.77</v>
      </c>
      <c r="L28" s="223">
        <v>7.62</v>
      </c>
      <c r="M28" s="812">
        <v>26.6</v>
      </c>
      <c r="N28" s="225">
        <v>28.6</v>
      </c>
      <c r="O28" s="224">
        <v>100</v>
      </c>
      <c r="P28" s="224">
        <v>80.099999999999994</v>
      </c>
      <c r="Q28" s="866">
        <v>18</v>
      </c>
      <c r="R28" s="613">
        <v>224</v>
      </c>
      <c r="S28" s="749">
        <v>0.31</v>
      </c>
      <c r="T28" s="564">
        <v>4556</v>
      </c>
      <c r="U28" s="113"/>
      <c r="V28" s="3" t="s">
        <v>199</v>
      </c>
      <c r="W28" s="893" t="s">
        <v>313</v>
      </c>
      <c r="X28" s="276">
        <v>70</v>
      </c>
      <c r="Y28" s="288">
        <v>6</v>
      </c>
    </row>
    <row r="29" spans="1:25" x14ac:dyDescent="0.2">
      <c r="A29" s="1104"/>
      <c r="B29" s="328">
        <v>45408</v>
      </c>
      <c r="C29" s="432" t="str">
        <f t="shared" si="0"/>
        <v>(金)</v>
      </c>
      <c r="D29" s="473" t="s">
        <v>403</v>
      </c>
      <c r="E29" s="474"/>
      <c r="F29" s="475">
        <v>20.6</v>
      </c>
      <c r="G29" s="11">
        <v>18.399999999999999</v>
      </c>
      <c r="H29" s="223">
        <v>18.399999999999999</v>
      </c>
      <c r="I29" s="12">
        <v>17.399999999999999</v>
      </c>
      <c r="J29" s="225">
        <v>5</v>
      </c>
      <c r="K29" s="11">
        <v>7.81</v>
      </c>
      <c r="L29" s="223">
        <v>7.63</v>
      </c>
      <c r="M29" s="812">
        <v>30.9</v>
      </c>
      <c r="N29" s="225">
        <v>31</v>
      </c>
      <c r="O29" s="224">
        <v>110</v>
      </c>
      <c r="P29" s="224">
        <v>84.1</v>
      </c>
      <c r="Q29" s="866">
        <v>20</v>
      </c>
      <c r="R29" s="613">
        <v>238</v>
      </c>
      <c r="S29" s="749">
        <v>0.32</v>
      </c>
      <c r="T29" s="564">
        <v>3818</v>
      </c>
      <c r="U29" s="113"/>
      <c r="V29" s="3"/>
      <c r="W29" s="893"/>
      <c r="X29" s="290"/>
      <c r="Y29" s="289"/>
    </row>
    <row r="30" spans="1:25" x14ac:dyDescent="0.2">
      <c r="A30" s="1104"/>
      <c r="B30" s="328">
        <v>45409</v>
      </c>
      <c r="C30" s="432" t="str">
        <f t="shared" si="0"/>
        <v>(土)</v>
      </c>
      <c r="D30" s="473" t="s">
        <v>405</v>
      </c>
      <c r="E30" s="474">
        <v>3</v>
      </c>
      <c r="F30" s="475">
        <v>16.899999999999999</v>
      </c>
      <c r="G30" s="11">
        <v>17.8</v>
      </c>
      <c r="H30" s="223">
        <v>18.399999999999999</v>
      </c>
      <c r="I30" s="12">
        <v>16.399999999999999</v>
      </c>
      <c r="J30" s="225">
        <v>9.3000000000000007</v>
      </c>
      <c r="K30" s="11">
        <v>7.77</v>
      </c>
      <c r="L30" s="223">
        <v>7.73</v>
      </c>
      <c r="M30" s="812"/>
      <c r="N30" s="225"/>
      <c r="O30" s="224"/>
      <c r="P30" s="224"/>
      <c r="Q30" s="866"/>
      <c r="R30" s="613"/>
      <c r="S30" s="749"/>
      <c r="T30" s="564">
        <v>3555</v>
      </c>
      <c r="U30" s="113"/>
      <c r="V30" s="3"/>
      <c r="W30" s="893"/>
      <c r="X30" s="290"/>
      <c r="Y30" s="289"/>
    </row>
    <row r="31" spans="1:25" x14ac:dyDescent="0.2">
      <c r="A31" s="1104"/>
      <c r="B31" s="328">
        <v>45410</v>
      </c>
      <c r="C31" s="432" t="str">
        <f t="shared" si="0"/>
        <v>(日)</v>
      </c>
      <c r="D31" s="473" t="s">
        <v>404</v>
      </c>
      <c r="E31" s="474"/>
      <c r="F31" s="475">
        <v>23.3</v>
      </c>
      <c r="G31" s="11">
        <v>17.5</v>
      </c>
      <c r="H31" s="223">
        <v>17.3</v>
      </c>
      <c r="I31" s="12">
        <v>18</v>
      </c>
      <c r="J31" s="225">
        <v>7.7</v>
      </c>
      <c r="K31" s="11">
        <v>7.83</v>
      </c>
      <c r="L31" s="223">
        <v>7.77</v>
      </c>
      <c r="M31" s="812"/>
      <c r="N31" s="225"/>
      <c r="O31" s="224"/>
      <c r="P31" s="224"/>
      <c r="Q31" s="866"/>
      <c r="R31" s="613"/>
      <c r="S31" s="749"/>
      <c r="T31" s="564">
        <v>3556</v>
      </c>
      <c r="U31" s="113"/>
      <c r="V31" s="291"/>
      <c r="W31" s="344"/>
      <c r="X31" s="293"/>
      <c r="Y31" s="292"/>
    </row>
    <row r="32" spans="1:25" x14ac:dyDescent="0.2">
      <c r="A32" s="1104"/>
      <c r="B32" s="328">
        <v>45411</v>
      </c>
      <c r="C32" s="432" t="str">
        <f t="shared" si="0"/>
        <v>(月)</v>
      </c>
      <c r="D32" s="473" t="s">
        <v>404</v>
      </c>
      <c r="E32" s="474"/>
      <c r="F32" s="475">
        <v>22.3</v>
      </c>
      <c r="G32" s="11">
        <v>19.100000000000001</v>
      </c>
      <c r="H32" s="223">
        <v>19.2</v>
      </c>
      <c r="I32" s="12">
        <v>16.100000000000001</v>
      </c>
      <c r="J32" s="225">
        <v>7.2</v>
      </c>
      <c r="K32" s="11">
        <v>7.84</v>
      </c>
      <c r="L32" s="223">
        <v>7.83</v>
      </c>
      <c r="M32" s="812"/>
      <c r="N32" s="225"/>
      <c r="O32" s="224"/>
      <c r="P32" s="224"/>
      <c r="Q32" s="866"/>
      <c r="R32" s="478"/>
      <c r="S32" s="749"/>
      <c r="T32" s="564">
        <v>3555</v>
      </c>
      <c r="U32" s="113"/>
      <c r="V32" s="9" t="s">
        <v>23</v>
      </c>
      <c r="W32" s="82" t="s">
        <v>24</v>
      </c>
      <c r="X32" s="1" t="s">
        <v>24</v>
      </c>
      <c r="Y32" s="333" t="s">
        <v>24</v>
      </c>
    </row>
    <row r="33" spans="1:25" x14ac:dyDescent="0.2">
      <c r="A33" s="1104"/>
      <c r="B33" s="329">
        <v>45412</v>
      </c>
      <c r="C33" s="433" t="str">
        <f t="shared" si="0"/>
        <v>(火)</v>
      </c>
      <c r="D33" s="473" t="s">
        <v>405</v>
      </c>
      <c r="E33" s="474">
        <v>1</v>
      </c>
      <c r="F33" s="475">
        <v>20.399999999999999</v>
      </c>
      <c r="G33" s="11">
        <v>19</v>
      </c>
      <c r="H33" s="223">
        <v>19.399999999999999</v>
      </c>
      <c r="I33" s="12">
        <v>15.1</v>
      </c>
      <c r="J33" s="225">
        <v>6.7</v>
      </c>
      <c r="K33" s="11">
        <v>7.8</v>
      </c>
      <c r="L33" s="223">
        <v>7.65</v>
      </c>
      <c r="M33" s="812">
        <v>32.5</v>
      </c>
      <c r="N33" s="225">
        <v>32.9</v>
      </c>
      <c r="O33" s="224">
        <v>120</v>
      </c>
      <c r="P33" s="224">
        <v>90.1</v>
      </c>
      <c r="Q33" s="866">
        <v>19</v>
      </c>
      <c r="R33" s="478">
        <v>252</v>
      </c>
      <c r="S33" s="749">
        <v>0.37</v>
      </c>
      <c r="T33" s="564">
        <v>3020</v>
      </c>
      <c r="U33" s="113"/>
      <c r="V33" s="719" t="s">
        <v>303</v>
      </c>
      <c r="W33" s="720"/>
      <c r="X33" s="720"/>
      <c r="Y33" s="721"/>
    </row>
    <row r="34" spans="1:25" s="1" customFormat="1" ht="13.5" customHeight="1" x14ac:dyDescent="0.2">
      <c r="A34" s="1104"/>
      <c r="B34" s="334" t="s">
        <v>239</v>
      </c>
      <c r="C34" s="390"/>
      <c r="D34" s="479"/>
      <c r="E34" s="464">
        <f>MAX(E4:E33)</f>
        <v>40</v>
      </c>
      <c r="F34" s="480">
        <f t="shared" ref="F34:T34" si="1">IF(COUNT(F4:F33)=0,"",MAX(F4:F33))</f>
        <v>23.3</v>
      </c>
      <c r="G34" s="10">
        <f t="shared" si="1"/>
        <v>19.100000000000001</v>
      </c>
      <c r="H34" s="222">
        <f t="shared" si="1"/>
        <v>19.399999999999999</v>
      </c>
      <c r="I34" s="466">
        <f t="shared" si="1"/>
        <v>66.7</v>
      </c>
      <c r="J34" s="467">
        <f t="shared" si="1"/>
        <v>9.6</v>
      </c>
      <c r="K34" s="10">
        <f t="shared" si="1"/>
        <v>7.84</v>
      </c>
      <c r="L34" s="222">
        <f t="shared" si="1"/>
        <v>7.86</v>
      </c>
      <c r="M34" s="811">
        <f t="shared" si="1"/>
        <v>33</v>
      </c>
      <c r="N34" s="467">
        <f t="shared" si="1"/>
        <v>33.700000000000003</v>
      </c>
      <c r="O34" s="481">
        <f t="shared" si="1"/>
        <v>120</v>
      </c>
      <c r="P34" s="482">
        <f t="shared" si="1"/>
        <v>94.1</v>
      </c>
      <c r="Q34" s="863">
        <f t="shared" si="1"/>
        <v>30</v>
      </c>
      <c r="R34" s="484">
        <f t="shared" si="1"/>
        <v>258</v>
      </c>
      <c r="S34" s="757">
        <f t="shared" si="1"/>
        <v>0.6</v>
      </c>
      <c r="T34" s="484">
        <f t="shared" si="1"/>
        <v>17818</v>
      </c>
      <c r="U34" s="80"/>
      <c r="V34" s="722"/>
      <c r="W34" s="892"/>
      <c r="X34" s="723"/>
      <c r="Y34" s="724"/>
    </row>
    <row r="35" spans="1:25" s="1" customFormat="1" ht="13.5" customHeight="1" x14ac:dyDescent="0.2">
      <c r="A35" s="1104"/>
      <c r="B35" s="335" t="s">
        <v>240</v>
      </c>
      <c r="C35" s="391"/>
      <c r="D35" s="233"/>
      <c r="E35" s="234"/>
      <c r="F35" s="487">
        <f t="shared" ref="F35:S35" si="2">IF(COUNT(F4:F33)=0,"",MIN(F4:F33))</f>
        <v>10.3</v>
      </c>
      <c r="G35" s="11">
        <f t="shared" si="2"/>
        <v>12.7</v>
      </c>
      <c r="H35" s="223">
        <f t="shared" si="2"/>
        <v>12.7</v>
      </c>
      <c r="I35" s="12">
        <f t="shared" si="2"/>
        <v>6.7</v>
      </c>
      <c r="J35" s="244">
        <f t="shared" si="2"/>
        <v>1.5</v>
      </c>
      <c r="K35" s="11">
        <f t="shared" si="2"/>
        <v>7.49</v>
      </c>
      <c r="L35" s="487">
        <f t="shared" si="2"/>
        <v>6.88</v>
      </c>
      <c r="M35" s="812">
        <f t="shared" si="2"/>
        <v>17.600000000000001</v>
      </c>
      <c r="N35" s="225">
        <f t="shared" si="2"/>
        <v>17.899999999999999</v>
      </c>
      <c r="O35" s="488">
        <f t="shared" si="2"/>
        <v>30</v>
      </c>
      <c r="P35" s="489">
        <f t="shared" si="2"/>
        <v>56.1</v>
      </c>
      <c r="Q35" s="864">
        <f t="shared" si="2"/>
        <v>10</v>
      </c>
      <c r="R35" s="491">
        <f t="shared" si="2"/>
        <v>140</v>
      </c>
      <c r="S35" s="762">
        <f t="shared" si="2"/>
        <v>0.09</v>
      </c>
      <c r="T35" s="493"/>
      <c r="U35" s="80"/>
      <c r="V35" s="722"/>
      <c r="W35" s="892"/>
      <c r="X35" s="723"/>
      <c r="Y35" s="724"/>
    </row>
    <row r="36" spans="1:25" s="1" customFormat="1" ht="13.5" customHeight="1" x14ac:dyDescent="0.2">
      <c r="A36" s="1104"/>
      <c r="B36" s="336" t="s">
        <v>241</v>
      </c>
      <c r="C36" s="336"/>
      <c r="D36" s="233"/>
      <c r="E36" s="235"/>
      <c r="F36" s="494">
        <f t="shared" ref="F36:S36" si="3">IF(COUNT(F4:F33)=0,"",AVERAGE(F4:F33))</f>
        <v>17.5</v>
      </c>
      <c r="G36" s="11">
        <f t="shared" si="3"/>
        <v>15.96</v>
      </c>
      <c r="H36" s="487">
        <f t="shared" si="3"/>
        <v>16.059999999999995</v>
      </c>
      <c r="I36" s="12">
        <f t="shared" si="3"/>
        <v>23.096666666666675</v>
      </c>
      <c r="J36" s="244">
        <f t="shared" si="3"/>
        <v>5.1999999999999993</v>
      </c>
      <c r="K36" s="11">
        <f t="shared" si="3"/>
        <v>7.7686666666666691</v>
      </c>
      <c r="L36" s="487">
        <f t="shared" si="3"/>
        <v>7.5500000000000007</v>
      </c>
      <c r="M36" s="812">
        <f t="shared" si="3"/>
        <v>27.709523809523802</v>
      </c>
      <c r="N36" s="225">
        <f t="shared" si="3"/>
        <v>28.80952380952381</v>
      </c>
      <c r="O36" s="488">
        <f t="shared" si="3"/>
        <v>97.952380952380949</v>
      </c>
      <c r="P36" s="489">
        <f t="shared" si="3"/>
        <v>81.052380952380929</v>
      </c>
      <c r="Q36" s="864">
        <f t="shared" si="3"/>
        <v>21.19047619047619</v>
      </c>
      <c r="R36" s="495">
        <f t="shared" si="3"/>
        <v>218.47619047619048</v>
      </c>
      <c r="S36" s="762">
        <f t="shared" si="3"/>
        <v>0.28476190476190477</v>
      </c>
      <c r="T36" s="493"/>
      <c r="U36" s="80"/>
      <c r="V36" s="722"/>
      <c r="W36" s="892"/>
      <c r="X36" s="723"/>
      <c r="Y36" s="724"/>
    </row>
    <row r="37" spans="1:25" s="1" customFormat="1" ht="13.5" customHeight="1" x14ac:dyDescent="0.2">
      <c r="A37" s="1105"/>
      <c r="B37" s="337" t="s">
        <v>242</v>
      </c>
      <c r="C37" s="393"/>
      <c r="D37" s="496"/>
      <c r="E37" s="497">
        <f>SUM(E4:E33)</f>
        <v>117</v>
      </c>
      <c r="F37" s="236"/>
      <c r="G37" s="237"/>
      <c r="H37" s="498"/>
      <c r="I37" s="237"/>
      <c r="J37" s="498"/>
      <c r="K37" s="499"/>
      <c r="L37" s="500"/>
      <c r="M37" s="524"/>
      <c r="N37" s="525"/>
      <c r="O37" s="503"/>
      <c r="P37" s="504"/>
      <c r="Q37" s="865"/>
      <c r="R37" s="238"/>
      <c r="S37" s="782"/>
      <c r="T37" s="732">
        <f>SUM(T4:T33)</f>
        <v>227292</v>
      </c>
      <c r="U37" s="80"/>
      <c r="V37" s="725"/>
      <c r="W37" s="894"/>
      <c r="X37" s="726"/>
      <c r="Y37" s="727"/>
    </row>
    <row r="38" spans="1:25" ht="13.5" customHeight="1" x14ac:dyDescent="0.2">
      <c r="A38" s="1057" t="s">
        <v>180</v>
      </c>
      <c r="B38" s="327">
        <v>45413</v>
      </c>
      <c r="C38" s="431" t="str">
        <f>IF(B38="","",IF(WEEKDAY(B38)=1,"(日)",IF(WEEKDAY(B38)=2,"(月)",IF(WEEKDAY(B38)=3,"(火)",IF(WEEKDAY(B38)=4,"(水)",IF(WEEKDAY(B38)=5,"(木)",IF(WEEKDAY(B38)=6,"(金)","(土)")))))))</f>
        <v>(水)</v>
      </c>
      <c r="D38" s="463" t="s">
        <v>403</v>
      </c>
      <c r="E38" s="464">
        <v>32</v>
      </c>
      <c r="F38" s="465">
        <v>21.3</v>
      </c>
      <c r="G38" s="10">
        <v>18.8</v>
      </c>
      <c r="H38" s="222">
        <v>19.100000000000001</v>
      </c>
      <c r="I38" s="466">
        <v>14.9</v>
      </c>
      <c r="J38" s="467">
        <v>7.6</v>
      </c>
      <c r="K38" s="10">
        <v>7.75</v>
      </c>
      <c r="L38" s="222">
        <v>7.59</v>
      </c>
      <c r="M38" s="811">
        <v>31.7</v>
      </c>
      <c r="N38" s="467">
        <v>31.2</v>
      </c>
      <c r="O38" s="468">
        <v>110</v>
      </c>
      <c r="P38" s="468">
        <v>90.1</v>
      </c>
      <c r="Q38" s="868">
        <v>19</v>
      </c>
      <c r="R38" s="472">
        <v>230</v>
      </c>
      <c r="S38" s="745">
        <v>0.43</v>
      </c>
      <c r="T38" s="731">
        <v>4111</v>
      </c>
      <c r="U38" s="110"/>
      <c r="V38" s="374" t="s">
        <v>286</v>
      </c>
      <c r="W38" s="359"/>
      <c r="X38" s="361">
        <v>45420</v>
      </c>
      <c r="Y38" s="357"/>
    </row>
    <row r="39" spans="1:25" x14ac:dyDescent="0.2">
      <c r="A39" s="1057"/>
      <c r="B39" s="389">
        <v>45414</v>
      </c>
      <c r="C39" s="432" t="str">
        <f t="shared" ref="C39:C68" si="4">IF(B39="","",IF(WEEKDAY(B39)=1,"(日)",IF(WEEKDAY(B39)=2,"(月)",IF(WEEKDAY(B39)=3,"(火)",IF(WEEKDAY(B39)=4,"(水)",IF(WEEKDAY(B39)=5,"(木)",IF(WEEKDAY(B39)=6,"(金)","(土)")))))))</f>
        <v>(木)</v>
      </c>
      <c r="D39" s="473" t="s">
        <v>403</v>
      </c>
      <c r="E39" s="474">
        <v>2</v>
      </c>
      <c r="F39" s="475">
        <v>15.4</v>
      </c>
      <c r="G39" s="11">
        <v>15.6</v>
      </c>
      <c r="H39" s="223">
        <v>15.6</v>
      </c>
      <c r="I39" s="12">
        <v>26.7</v>
      </c>
      <c r="J39" s="225">
        <v>5.4</v>
      </c>
      <c r="K39" s="11">
        <v>7.75</v>
      </c>
      <c r="L39" s="223">
        <v>7.41</v>
      </c>
      <c r="M39" s="812">
        <v>23.3</v>
      </c>
      <c r="N39" s="225">
        <v>22.3</v>
      </c>
      <c r="O39" s="224">
        <v>73</v>
      </c>
      <c r="P39" s="224">
        <v>66.099999999999994</v>
      </c>
      <c r="Q39" s="866">
        <v>16</v>
      </c>
      <c r="R39" s="478">
        <v>168</v>
      </c>
      <c r="S39" s="749">
        <v>0.31</v>
      </c>
      <c r="T39" s="564">
        <v>6798</v>
      </c>
      <c r="U39" s="80"/>
      <c r="V39" s="375" t="s">
        <v>2</v>
      </c>
      <c r="W39" s="360" t="s">
        <v>305</v>
      </c>
      <c r="X39" s="362">
        <v>21.2</v>
      </c>
      <c r="Y39" s="358"/>
    </row>
    <row r="40" spans="1:25" x14ac:dyDescent="0.2">
      <c r="A40" s="1057"/>
      <c r="B40" s="389">
        <v>45415</v>
      </c>
      <c r="C40" s="432" t="str">
        <f t="shared" si="4"/>
        <v>(金)</v>
      </c>
      <c r="D40" s="473" t="s">
        <v>404</v>
      </c>
      <c r="E40" s="474"/>
      <c r="F40" s="475">
        <v>20.8</v>
      </c>
      <c r="G40" s="11">
        <v>15.4</v>
      </c>
      <c r="H40" s="223">
        <v>15.5</v>
      </c>
      <c r="I40" s="12">
        <v>24.6</v>
      </c>
      <c r="J40" s="225">
        <v>6.4</v>
      </c>
      <c r="K40" s="11">
        <v>7.77</v>
      </c>
      <c r="L40" s="223">
        <v>7.46</v>
      </c>
      <c r="M40" s="812"/>
      <c r="N40" s="225"/>
      <c r="O40" s="224"/>
      <c r="P40" s="224"/>
      <c r="Q40" s="866"/>
      <c r="R40" s="478"/>
      <c r="S40" s="749"/>
      <c r="T40" s="564">
        <v>6221</v>
      </c>
      <c r="U40" s="80"/>
      <c r="V40" s="4" t="s">
        <v>19</v>
      </c>
      <c r="W40" s="5" t="s">
        <v>20</v>
      </c>
      <c r="X40" s="6" t="s">
        <v>21</v>
      </c>
      <c r="Y40" s="5" t="s">
        <v>22</v>
      </c>
    </row>
    <row r="41" spans="1:25" x14ac:dyDescent="0.2">
      <c r="A41" s="1057"/>
      <c r="B41" s="389">
        <v>45416</v>
      </c>
      <c r="C41" s="432" t="str">
        <f t="shared" si="4"/>
        <v>(土)</v>
      </c>
      <c r="D41" s="473" t="s">
        <v>404</v>
      </c>
      <c r="E41" s="474"/>
      <c r="F41" s="475">
        <v>20.6</v>
      </c>
      <c r="G41" s="11">
        <v>17.399999999999999</v>
      </c>
      <c r="H41" s="223">
        <v>17.3</v>
      </c>
      <c r="I41" s="12">
        <v>17.3</v>
      </c>
      <c r="J41" s="225">
        <v>6</v>
      </c>
      <c r="K41" s="11">
        <v>7.83</v>
      </c>
      <c r="L41" s="223">
        <v>7.69</v>
      </c>
      <c r="M41" s="812"/>
      <c r="N41" s="225"/>
      <c r="O41" s="224"/>
      <c r="P41" s="224"/>
      <c r="Q41" s="866"/>
      <c r="R41" s="478"/>
      <c r="S41" s="749"/>
      <c r="T41" s="564">
        <v>3889</v>
      </c>
      <c r="U41" s="80"/>
      <c r="V41" s="2" t="s">
        <v>182</v>
      </c>
      <c r="W41" s="396" t="s">
        <v>11</v>
      </c>
      <c r="X41" s="10">
        <v>18.899999999999999</v>
      </c>
      <c r="Y41" s="222">
        <v>18.600000000000001</v>
      </c>
    </row>
    <row r="42" spans="1:25" x14ac:dyDescent="0.2">
      <c r="A42" s="1057"/>
      <c r="B42" s="389">
        <v>45417</v>
      </c>
      <c r="C42" s="432" t="str">
        <f t="shared" si="4"/>
        <v>(日)</v>
      </c>
      <c r="D42" s="473" t="s">
        <v>404</v>
      </c>
      <c r="E42" s="474"/>
      <c r="F42" s="475">
        <v>21.3</v>
      </c>
      <c r="G42" s="11">
        <v>18.2</v>
      </c>
      <c r="H42" s="223">
        <v>18.600000000000001</v>
      </c>
      <c r="I42" s="12">
        <v>14.1</v>
      </c>
      <c r="J42" s="225">
        <v>8.4</v>
      </c>
      <c r="K42" s="11">
        <v>7.81</v>
      </c>
      <c r="L42" s="223">
        <v>7.86</v>
      </c>
      <c r="M42" s="812"/>
      <c r="N42" s="225"/>
      <c r="O42" s="224"/>
      <c r="P42" s="224"/>
      <c r="Q42" s="866"/>
      <c r="R42" s="478"/>
      <c r="S42" s="749"/>
      <c r="T42" s="564">
        <v>1000</v>
      </c>
      <c r="U42" s="80"/>
      <c r="V42" s="3" t="s">
        <v>183</v>
      </c>
      <c r="W42" s="893" t="s">
        <v>184</v>
      </c>
      <c r="X42" s="11">
        <v>15.4</v>
      </c>
      <c r="Y42" s="223">
        <v>6.3</v>
      </c>
    </row>
    <row r="43" spans="1:25" x14ac:dyDescent="0.2">
      <c r="A43" s="1057"/>
      <c r="B43" s="389">
        <v>45418</v>
      </c>
      <c r="C43" s="432" t="str">
        <f t="shared" si="4"/>
        <v>(月)</v>
      </c>
      <c r="D43" s="473" t="s">
        <v>403</v>
      </c>
      <c r="E43" s="474"/>
      <c r="F43" s="475">
        <v>21.4</v>
      </c>
      <c r="G43" s="11">
        <v>18.600000000000001</v>
      </c>
      <c r="H43" s="223">
        <v>19</v>
      </c>
      <c r="I43" s="12">
        <v>12.3</v>
      </c>
      <c r="J43" s="225">
        <v>8.5</v>
      </c>
      <c r="K43" s="11">
        <v>7.87</v>
      </c>
      <c r="L43" s="223">
        <v>8.01</v>
      </c>
      <c r="M43" s="812"/>
      <c r="N43" s="225"/>
      <c r="O43" s="224"/>
      <c r="P43" s="224"/>
      <c r="Q43" s="866"/>
      <c r="R43" s="478"/>
      <c r="S43" s="749"/>
      <c r="T43" s="564"/>
      <c r="U43" s="80"/>
      <c r="V43" s="3" t="s">
        <v>12</v>
      </c>
      <c r="W43" s="893"/>
      <c r="X43" s="11">
        <v>7.79</v>
      </c>
      <c r="Y43" s="223">
        <v>7.58</v>
      </c>
    </row>
    <row r="44" spans="1:25" x14ac:dyDescent="0.2">
      <c r="A44" s="1057"/>
      <c r="B44" s="389">
        <v>45419</v>
      </c>
      <c r="C44" s="432" t="str">
        <f t="shared" si="4"/>
        <v>(火)</v>
      </c>
      <c r="D44" s="473" t="s">
        <v>405</v>
      </c>
      <c r="E44" s="474">
        <v>19</v>
      </c>
      <c r="F44" s="475">
        <v>20.5</v>
      </c>
      <c r="G44" s="11">
        <v>18.600000000000001</v>
      </c>
      <c r="H44" s="223">
        <v>18.399999999999999</v>
      </c>
      <c r="I44" s="12">
        <v>8.9</v>
      </c>
      <c r="J44" s="225">
        <v>10.1</v>
      </c>
      <c r="K44" s="11">
        <v>7.83</v>
      </c>
      <c r="L44" s="223">
        <v>7.89</v>
      </c>
      <c r="M44" s="812">
        <v>32.6</v>
      </c>
      <c r="N44" s="225">
        <v>32.6</v>
      </c>
      <c r="O44" s="224">
        <v>130</v>
      </c>
      <c r="P44" s="224">
        <v>92.1</v>
      </c>
      <c r="Q44" s="866">
        <v>15</v>
      </c>
      <c r="R44" s="478">
        <v>254</v>
      </c>
      <c r="S44" s="749">
        <v>0.6</v>
      </c>
      <c r="T44" s="564">
        <v>1142</v>
      </c>
      <c r="U44" s="80"/>
      <c r="V44" s="3" t="s">
        <v>185</v>
      </c>
      <c r="W44" s="893" t="s">
        <v>13</v>
      </c>
      <c r="X44" s="11">
        <v>28.8</v>
      </c>
      <c r="Y44" s="223">
        <v>27.3</v>
      </c>
    </row>
    <row r="45" spans="1:25" x14ac:dyDescent="0.2">
      <c r="A45" s="1057"/>
      <c r="B45" s="389">
        <v>45420</v>
      </c>
      <c r="C45" s="432" t="str">
        <f t="shared" si="4"/>
        <v>(水)</v>
      </c>
      <c r="D45" s="473" t="s">
        <v>403</v>
      </c>
      <c r="E45" s="474"/>
      <c r="F45" s="475">
        <v>21.2</v>
      </c>
      <c r="G45" s="11">
        <v>18.899999999999999</v>
      </c>
      <c r="H45" s="223">
        <v>18.600000000000001</v>
      </c>
      <c r="I45" s="12">
        <v>15.4</v>
      </c>
      <c r="J45" s="225">
        <v>6.3</v>
      </c>
      <c r="K45" s="11">
        <v>7.79</v>
      </c>
      <c r="L45" s="223">
        <v>7.58</v>
      </c>
      <c r="M45" s="812">
        <v>28.8</v>
      </c>
      <c r="N45" s="225">
        <v>27.3</v>
      </c>
      <c r="O45" s="224">
        <v>93</v>
      </c>
      <c r="P45" s="224">
        <v>74.099999999999994</v>
      </c>
      <c r="Q45" s="866">
        <v>18</v>
      </c>
      <c r="R45" s="478">
        <v>216</v>
      </c>
      <c r="S45" s="749">
        <v>0.5</v>
      </c>
      <c r="T45" s="564">
        <v>3830</v>
      </c>
      <c r="U45" s="80"/>
      <c r="V45" s="3" t="s">
        <v>186</v>
      </c>
      <c r="W45" s="893" t="s">
        <v>313</v>
      </c>
      <c r="X45" s="276">
        <v>100</v>
      </c>
      <c r="Y45" s="224">
        <v>93</v>
      </c>
    </row>
    <row r="46" spans="1:25" x14ac:dyDescent="0.2">
      <c r="A46" s="1057"/>
      <c r="B46" s="389">
        <v>45421</v>
      </c>
      <c r="C46" s="432" t="str">
        <f t="shared" si="4"/>
        <v>(木)</v>
      </c>
      <c r="D46" s="473" t="s">
        <v>403</v>
      </c>
      <c r="E46" s="474">
        <v>1</v>
      </c>
      <c r="F46" s="475">
        <v>11.2</v>
      </c>
      <c r="G46" s="11">
        <v>16.899999999999999</v>
      </c>
      <c r="H46" s="223">
        <v>17.399999999999999</v>
      </c>
      <c r="I46" s="12">
        <v>11.1</v>
      </c>
      <c r="J46" s="225">
        <v>9.1999999999999993</v>
      </c>
      <c r="K46" s="11">
        <v>7.79</v>
      </c>
      <c r="L46" s="223">
        <v>7.64</v>
      </c>
      <c r="M46" s="812">
        <v>29.5</v>
      </c>
      <c r="N46" s="225">
        <v>29.2</v>
      </c>
      <c r="O46" s="224">
        <v>100</v>
      </c>
      <c r="P46" s="224">
        <v>84.1</v>
      </c>
      <c r="Q46" s="866">
        <v>18</v>
      </c>
      <c r="R46" s="478">
        <v>224</v>
      </c>
      <c r="S46" s="749">
        <v>0.61</v>
      </c>
      <c r="T46" s="564">
        <v>1990</v>
      </c>
      <c r="U46" s="80"/>
      <c r="V46" s="3" t="s">
        <v>187</v>
      </c>
      <c r="W46" s="893" t="s">
        <v>313</v>
      </c>
      <c r="X46" s="276">
        <v>80.099999999999994</v>
      </c>
      <c r="Y46" s="224">
        <v>74.099999999999994</v>
      </c>
    </row>
    <row r="47" spans="1:25" x14ac:dyDescent="0.2">
      <c r="A47" s="1057"/>
      <c r="B47" s="389">
        <v>45422</v>
      </c>
      <c r="C47" s="432" t="str">
        <f t="shared" si="4"/>
        <v>(金)</v>
      </c>
      <c r="D47" s="473" t="s">
        <v>404</v>
      </c>
      <c r="E47" s="474"/>
      <c r="F47" s="475">
        <v>19.399999999999999</v>
      </c>
      <c r="G47" s="11">
        <v>16</v>
      </c>
      <c r="H47" s="223">
        <v>16</v>
      </c>
      <c r="I47" s="12">
        <v>17.100000000000001</v>
      </c>
      <c r="J47" s="225">
        <v>6</v>
      </c>
      <c r="K47" s="11">
        <v>7.8</v>
      </c>
      <c r="L47" s="223">
        <v>7.61</v>
      </c>
      <c r="M47" s="812">
        <v>30.7</v>
      </c>
      <c r="N47" s="225">
        <v>30.7</v>
      </c>
      <c r="O47" s="224">
        <v>110</v>
      </c>
      <c r="P47" s="224">
        <v>86.1</v>
      </c>
      <c r="Q47" s="866">
        <v>18</v>
      </c>
      <c r="R47" s="478">
        <v>214</v>
      </c>
      <c r="S47" s="749">
        <v>0.39</v>
      </c>
      <c r="T47" s="564">
        <v>3712</v>
      </c>
      <c r="U47" s="80"/>
      <c r="V47" s="3" t="s">
        <v>188</v>
      </c>
      <c r="W47" s="893" t="s">
        <v>313</v>
      </c>
      <c r="X47" s="276">
        <v>54.1</v>
      </c>
      <c r="Y47" s="224">
        <v>54.1</v>
      </c>
    </row>
    <row r="48" spans="1:25" x14ac:dyDescent="0.2">
      <c r="A48" s="1057"/>
      <c r="B48" s="389">
        <v>45423</v>
      </c>
      <c r="C48" s="432" t="str">
        <f t="shared" si="4"/>
        <v>(土)</v>
      </c>
      <c r="D48" s="473" t="s">
        <v>404</v>
      </c>
      <c r="E48" s="474"/>
      <c r="F48" s="475">
        <v>20.6</v>
      </c>
      <c r="G48" s="11">
        <v>17.5</v>
      </c>
      <c r="H48" s="223">
        <v>17.7</v>
      </c>
      <c r="I48" s="12">
        <v>15</v>
      </c>
      <c r="J48" s="225">
        <v>7.7</v>
      </c>
      <c r="K48" s="11">
        <v>7.8</v>
      </c>
      <c r="L48" s="223">
        <v>7.82</v>
      </c>
      <c r="M48" s="812"/>
      <c r="N48" s="225"/>
      <c r="O48" s="224"/>
      <c r="P48" s="224"/>
      <c r="Q48" s="866"/>
      <c r="R48" s="478"/>
      <c r="S48" s="749"/>
      <c r="T48" s="564">
        <v>2103</v>
      </c>
      <c r="U48" s="80"/>
      <c r="V48" s="3" t="s">
        <v>189</v>
      </c>
      <c r="W48" s="893" t="s">
        <v>313</v>
      </c>
      <c r="X48" s="276">
        <v>26</v>
      </c>
      <c r="Y48" s="224">
        <v>20</v>
      </c>
    </row>
    <row r="49" spans="1:25" x14ac:dyDescent="0.2">
      <c r="A49" s="1057"/>
      <c r="B49" s="389">
        <v>45424</v>
      </c>
      <c r="C49" s="432" t="str">
        <f t="shared" si="4"/>
        <v>(日)</v>
      </c>
      <c r="D49" s="473" t="s">
        <v>403</v>
      </c>
      <c r="E49" s="474"/>
      <c r="F49" s="475">
        <v>19.7</v>
      </c>
      <c r="G49" s="11">
        <v>18.100000000000001</v>
      </c>
      <c r="H49" s="223">
        <v>18.600000000000001</v>
      </c>
      <c r="I49" s="12">
        <v>18.2</v>
      </c>
      <c r="J49" s="225">
        <v>9.1</v>
      </c>
      <c r="K49" s="11">
        <v>7.87</v>
      </c>
      <c r="L49" s="223">
        <v>7.85</v>
      </c>
      <c r="M49" s="812"/>
      <c r="N49" s="225"/>
      <c r="O49" s="224"/>
      <c r="P49" s="224"/>
      <c r="Q49" s="866"/>
      <c r="R49" s="478"/>
      <c r="S49" s="749"/>
      <c r="T49" s="564">
        <v>1530</v>
      </c>
      <c r="U49" s="80"/>
      <c r="V49" s="3" t="s">
        <v>190</v>
      </c>
      <c r="W49" s="893" t="s">
        <v>313</v>
      </c>
      <c r="X49" s="139">
        <v>15</v>
      </c>
      <c r="Y49" s="225">
        <v>18</v>
      </c>
    </row>
    <row r="50" spans="1:25" x14ac:dyDescent="0.2">
      <c r="A50" s="1057"/>
      <c r="B50" s="389">
        <v>45425</v>
      </c>
      <c r="C50" s="432" t="str">
        <f t="shared" si="4"/>
        <v>(月)</v>
      </c>
      <c r="D50" s="473" t="s">
        <v>405</v>
      </c>
      <c r="E50" s="474">
        <v>71</v>
      </c>
      <c r="F50" s="475">
        <v>20.6</v>
      </c>
      <c r="G50" s="11">
        <v>19.2</v>
      </c>
      <c r="H50" s="223">
        <v>18.8</v>
      </c>
      <c r="I50" s="12">
        <v>17.8</v>
      </c>
      <c r="J50" s="225">
        <v>11.5</v>
      </c>
      <c r="K50" s="11">
        <v>7.72</v>
      </c>
      <c r="L50" s="223">
        <v>7.9</v>
      </c>
      <c r="M50" s="812">
        <v>24.1</v>
      </c>
      <c r="N50" s="225">
        <v>31.9</v>
      </c>
      <c r="O50" s="224">
        <v>120</v>
      </c>
      <c r="P50" s="224">
        <v>94.1</v>
      </c>
      <c r="Q50" s="866">
        <v>16</v>
      </c>
      <c r="R50" s="478">
        <v>262</v>
      </c>
      <c r="S50" s="749">
        <v>0.62</v>
      </c>
      <c r="T50" s="564">
        <v>5762</v>
      </c>
      <c r="U50" s="80"/>
      <c r="V50" s="3" t="s">
        <v>191</v>
      </c>
      <c r="W50" s="893" t="s">
        <v>313</v>
      </c>
      <c r="X50" s="141">
        <v>228</v>
      </c>
      <c r="Y50" s="226">
        <v>216</v>
      </c>
    </row>
    <row r="51" spans="1:25" x14ac:dyDescent="0.2">
      <c r="A51" s="1057"/>
      <c r="B51" s="389">
        <v>45426</v>
      </c>
      <c r="C51" s="432" t="str">
        <f t="shared" si="4"/>
        <v>(火)</v>
      </c>
      <c r="D51" s="473" t="s">
        <v>403</v>
      </c>
      <c r="E51" s="474">
        <v>1</v>
      </c>
      <c r="F51" s="475">
        <v>16.8</v>
      </c>
      <c r="G51" s="11">
        <v>18.2</v>
      </c>
      <c r="H51" s="223">
        <v>18</v>
      </c>
      <c r="I51" s="12">
        <v>31.3</v>
      </c>
      <c r="J51" s="225">
        <v>4</v>
      </c>
      <c r="K51" s="11">
        <v>7.58</v>
      </c>
      <c r="L51" s="223">
        <v>7.16</v>
      </c>
      <c r="M51" s="812">
        <v>17.100000000000001</v>
      </c>
      <c r="N51" s="225">
        <v>17.100000000000001</v>
      </c>
      <c r="O51" s="224">
        <v>40</v>
      </c>
      <c r="P51" s="224">
        <v>52.1</v>
      </c>
      <c r="Q51" s="866">
        <v>19</v>
      </c>
      <c r="R51" s="478">
        <v>148</v>
      </c>
      <c r="S51" s="749">
        <v>0.3</v>
      </c>
      <c r="T51" s="564">
        <v>10666</v>
      </c>
      <c r="U51" s="80"/>
      <c r="V51" s="3" t="s">
        <v>192</v>
      </c>
      <c r="W51" s="893" t="s">
        <v>313</v>
      </c>
      <c r="X51" s="140">
        <v>0.91</v>
      </c>
      <c r="Y51" s="227">
        <v>0.5</v>
      </c>
    </row>
    <row r="52" spans="1:25" x14ac:dyDescent="0.2">
      <c r="A52" s="1057"/>
      <c r="B52" s="389">
        <v>45427</v>
      </c>
      <c r="C52" s="432" t="str">
        <f t="shared" si="4"/>
        <v>(水)</v>
      </c>
      <c r="D52" s="473" t="s">
        <v>404</v>
      </c>
      <c r="E52" s="474">
        <v>1</v>
      </c>
      <c r="F52" s="475">
        <v>20.6</v>
      </c>
      <c r="G52" s="11">
        <v>19</v>
      </c>
      <c r="H52" s="223">
        <v>18.399999999999999</v>
      </c>
      <c r="I52" s="12">
        <v>27.3</v>
      </c>
      <c r="J52" s="225">
        <v>3.7</v>
      </c>
      <c r="K52" s="11">
        <v>7.71</v>
      </c>
      <c r="L52" s="223">
        <v>7.48</v>
      </c>
      <c r="M52" s="812">
        <v>23.3</v>
      </c>
      <c r="N52" s="225">
        <v>22.7</v>
      </c>
      <c r="O52" s="224">
        <v>67</v>
      </c>
      <c r="P52" s="224">
        <v>64.099999999999994</v>
      </c>
      <c r="Q52" s="866">
        <v>18</v>
      </c>
      <c r="R52" s="478">
        <v>178</v>
      </c>
      <c r="S52" s="749">
        <v>0.24</v>
      </c>
      <c r="T52" s="564">
        <v>4221</v>
      </c>
      <c r="U52" s="80"/>
      <c r="V52" s="3" t="s">
        <v>14</v>
      </c>
      <c r="W52" s="893" t="s">
        <v>313</v>
      </c>
      <c r="X52" s="138">
        <v>7.1</v>
      </c>
      <c r="Y52" s="228">
        <v>5.6</v>
      </c>
    </row>
    <row r="53" spans="1:25" x14ac:dyDescent="0.2">
      <c r="A53" s="1057"/>
      <c r="B53" s="389">
        <v>45428</v>
      </c>
      <c r="C53" s="432" t="str">
        <f t="shared" si="4"/>
        <v>(木)</v>
      </c>
      <c r="D53" s="473" t="s">
        <v>403</v>
      </c>
      <c r="E53" s="474">
        <v>42</v>
      </c>
      <c r="F53" s="475">
        <v>16.3</v>
      </c>
      <c r="G53" s="11">
        <v>18</v>
      </c>
      <c r="H53" s="223">
        <v>18.399999999999999</v>
      </c>
      <c r="I53" s="12">
        <v>28.3</v>
      </c>
      <c r="J53" s="225">
        <v>6.7</v>
      </c>
      <c r="K53" s="11">
        <v>7.55</v>
      </c>
      <c r="L53" s="223">
        <v>7.39</v>
      </c>
      <c r="M53" s="812">
        <v>14.4</v>
      </c>
      <c r="N53" s="225">
        <v>15.5</v>
      </c>
      <c r="O53" s="224">
        <v>57</v>
      </c>
      <c r="P53" s="224">
        <v>48</v>
      </c>
      <c r="Q53" s="866">
        <v>11</v>
      </c>
      <c r="R53" s="478">
        <v>132</v>
      </c>
      <c r="S53" s="749">
        <v>0.31</v>
      </c>
      <c r="T53" s="564">
        <v>6982</v>
      </c>
      <c r="U53" s="80"/>
      <c r="V53" s="3" t="s">
        <v>15</v>
      </c>
      <c r="W53" s="893" t="s">
        <v>313</v>
      </c>
      <c r="X53" s="138">
        <v>1.9</v>
      </c>
      <c r="Y53" s="228">
        <v>1.8</v>
      </c>
    </row>
    <row r="54" spans="1:25" x14ac:dyDescent="0.2">
      <c r="A54" s="1057"/>
      <c r="B54" s="389">
        <v>45429</v>
      </c>
      <c r="C54" s="432" t="str">
        <f t="shared" si="4"/>
        <v>(金)</v>
      </c>
      <c r="D54" s="473" t="s">
        <v>404</v>
      </c>
      <c r="E54" s="474"/>
      <c r="F54" s="475">
        <v>20.7</v>
      </c>
      <c r="G54" s="11">
        <v>18.100000000000001</v>
      </c>
      <c r="H54" s="223">
        <v>17.7</v>
      </c>
      <c r="I54" s="12">
        <v>20.3</v>
      </c>
      <c r="J54" s="225">
        <v>5.3</v>
      </c>
      <c r="K54" s="11">
        <v>7.7</v>
      </c>
      <c r="L54" s="223">
        <v>7.4</v>
      </c>
      <c r="M54" s="812">
        <v>20.8</v>
      </c>
      <c r="N54" s="225">
        <v>20.399999999999999</v>
      </c>
      <c r="O54" s="224">
        <v>53</v>
      </c>
      <c r="P54" s="224">
        <v>58.1</v>
      </c>
      <c r="Q54" s="866">
        <v>17</v>
      </c>
      <c r="R54" s="478">
        <v>150</v>
      </c>
      <c r="S54" s="749">
        <v>0.35</v>
      </c>
      <c r="T54" s="564">
        <v>5052</v>
      </c>
      <c r="U54" s="80"/>
      <c r="V54" s="3" t="s">
        <v>193</v>
      </c>
      <c r="W54" s="893" t="s">
        <v>313</v>
      </c>
      <c r="X54" s="138">
        <v>8.5</v>
      </c>
      <c r="Y54" s="228">
        <v>8.6</v>
      </c>
    </row>
    <row r="55" spans="1:25" x14ac:dyDescent="0.2">
      <c r="A55" s="1057"/>
      <c r="B55" s="389">
        <v>45430</v>
      </c>
      <c r="C55" s="432" t="str">
        <f t="shared" si="4"/>
        <v>(土)</v>
      </c>
      <c r="D55" s="473" t="s">
        <v>404</v>
      </c>
      <c r="E55" s="474"/>
      <c r="F55" s="475">
        <v>21.6</v>
      </c>
      <c r="G55" s="11">
        <v>18.100000000000001</v>
      </c>
      <c r="H55" s="223">
        <v>18.3</v>
      </c>
      <c r="I55" s="12">
        <v>14.9</v>
      </c>
      <c r="J55" s="225">
        <v>7.4</v>
      </c>
      <c r="K55" s="11">
        <v>7.69</v>
      </c>
      <c r="L55" s="223">
        <v>7.58</v>
      </c>
      <c r="M55" s="812"/>
      <c r="N55" s="225"/>
      <c r="O55" s="224"/>
      <c r="P55" s="224"/>
      <c r="Q55" s="866"/>
      <c r="R55" s="478"/>
      <c r="S55" s="749"/>
      <c r="T55" s="564">
        <v>3291</v>
      </c>
      <c r="U55" s="80"/>
      <c r="V55" s="3" t="s">
        <v>194</v>
      </c>
      <c r="W55" s="893" t="s">
        <v>313</v>
      </c>
      <c r="X55" s="140">
        <v>6.0999999999999999E-2</v>
      </c>
      <c r="Y55" s="229">
        <v>4.4999999999999998E-2</v>
      </c>
    </row>
    <row r="56" spans="1:25" x14ac:dyDescent="0.2">
      <c r="A56" s="1057"/>
      <c r="B56" s="389">
        <v>45431</v>
      </c>
      <c r="C56" s="432" t="str">
        <f t="shared" si="4"/>
        <v>(日)</v>
      </c>
      <c r="D56" s="473" t="s">
        <v>403</v>
      </c>
      <c r="E56" s="474">
        <v>1</v>
      </c>
      <c r="F56" s="475">
        <v>23.1</v>
      </c>
      <c r="G56" s="11">
        <v>18.7</v>
      </c>
      <c r="H56" s="223">
        <v>19.2</v>
      </c>
      <c r="I56" s="12">
        <v>15</v>
      </c>
      <c r="J56" s="225">
        <v>7.4</v>
      </c>
      <c r="K56" s="11">
        <v>7.71</v>
      </c>
      <c r="L56" s="223">
        <v>7.74</v>
      </c>
      <c r="M56" s="812"/>
      <c r="N56" s="225"/>
      <c r="O56" s="224"/>
      <c r="P56" s="224"/>
      <c r="Q56" s="866"/>
      <c r="R56" s="478"/>
      <c r="S56" s="749"/>
      <c r="T56" s="564">
        <v>1465</v>
      </c>
      <c r="U56" s="80"/>
      <c r="V56" s="3" t="s">
        <v>16</v>
      </c>
      <c r="W56" s="893" t="s">
        <v>313</v>
      </c>
      <c r="X56" s="140">
        <v>0.6</v>
      </c>
      <c r="Y56" s="229">
        <v>0.59</v>
      </c>
    </row>
    <row r="57" spans="1:25" x14ac:dyDescent="0.2">
      <c r="A57" s="1057"/>
      <c r="B57" s="389">
        <v>45432</v>
      </c>
      <c r="C57" s="432" t="str">
        <f t="shared" si="4"/>
        <v>(月)</v>
      </c>
      <c r="D57" s="473" t="s">
        <v>405</v>
      </c>
      <c r="E57" s="474">
        <v>26</v>
      </c>
      <c r="F57" s="475">
        <v>16.100000000000001</v>
      </c>
      <c r="G57" s="11">
        <v>17.8</v>
      </c>
      <c r="H57" s="223">
        <v>18.2</v>
      </c>
      <c r="I57" s="12">
        <v>17</v>
      </c>
      <c r="J57" s="225">
        <v>5.8</v>
      </c>
      <c r="K57" s="11">
        <v>7.7</v>
      </c>
      <c r="L57" s="223">
        <v>7.66</v>
      </c>
      <c r="M57" s="812">
        <v>21</v>
      </c>
      <c r="N57" s="225">
        <v>27.9</v>
      </c>
      <c r="O57" s="224">
        <v>110</v>
      </c>
      <c r="P57" s="224">
        <v>100</v>
      </c>
      <c r="Q57" s="866">
        <v>16</v>
      </c>
      <c r="R57" s="478">
        <v>220</v>
      </c>
      <c r="S57" s="749">
        <v>0.43</v>
      </c>
      <c r="T57" s="564">
        <v>4333</v>
      </c>
      <c r="U57" s="80"/>
      <c r="V57" s="3" t="s">
        <v>195</v>
      </c>
      <c r="W57" s="893" t="s">
        <v>313</v>
      </c>
      <c r="X57" s="140">
        <v>1.1599999999999999</v>
      </c>
      <c r="Y57" s="229">
        <v>0.95</v>
      </c>
    </row>
    <row r="58" spans="1:25" x14ac:dyDescent="0.2">
      <c r="A58" s="1057"/>
      <c r="B58" s="389">
        <v>45433</v>
      </c>
      <c r="C58" s="432" t="str">
        <f t="shared" si="4"/>
        <v>(火)</v>
      </c>
      <c r="D58" s="473" t="s">
        <v>404</v>
      </c>
      <c r="E58" s="474"/>
      <c r="F58" s="475">
        <v>25.6</v>
      </c>
      <c r="G58" s="11">
        <v>18.100000000000001</v>
      </c>
      <c r="H58" s="223">
        <v>18</v>
      </c>
      <c r="I58" s="12">
        <v>19.100000000000001</v>
      </c>
      <c r="J58" s="225">
        <v>6.5</v>
      </c>
      <c r="K58" s="11">
        <v>7.73</v>
      </c>
      <c r="L58" s="223">
        <v>7.52</v>
      </c>
      <c r="M58" s="812">
        <v>25.2</v>
      </c>
      <c r="N58" s="225">
        <v>25.1</v>
      </c>
      <c r="O58" s="224">
        <v>90</v>
      </c>
      <c r="P58" s="224">
        <v>74.099999999999994</v>
      </c>
      <c r="Q58" s="866">
        <v>16</v>
      </c>
      <c r="R58" s="478">
        <v>198</v>
      </c>
      <c r="S58" s="749">
        <v>0.43</v>
      </c>
      <c r="T58" s="564">
        <v>4332</v>
      </c>
      <c r="U58" s="80"/>
      <c r="V58" s="3" t="s">
        <v>196</v>
      </c>
      <c r="W58" s="893" t="s">
        <v>313</v>
      </c>
      <c r="X58" s="140">
        <v>0.20399999999999999</v>
      </c>
      <c r="Y58" s="229">
        <v>0.14199999999999999</v>
      </c>
    </row>
    <row r="59" spans="1:25" x14ac:dyDescent="0.2">
      <c r="A59" s="1057"/>
      <c r="B59" s="389">
        <v>45434</v>
      </c>
      <c r="C59" s="432" t="str">
        <f t="shared" si="4"/>
        <v>(水)</v>
      </c>
      <c r="D59" s="473" t="s">
        <v>403</v>
      </c>
      <c r="E59" s="474"/>
      <c r="F59" s="475">
        <v>19.899999999999999</v>
      </c>
      <c r="G59" s="11">
        <v>19</v>
      </c>
      <c r="H59" s="223">
        <v>19.399999999999999</v>
      </c>
      <c r="I59" s="12">
        <v>14.5</v>
      </c>
      <c r="J59" s="225">
        <v>6</v>
      </c>
      <c r="K59" s="11">
        <v>7.74</v>
      </c>
      <c r="L59" s="223">
        <v>7.62</v>
      </c>
      <c r="M59" s="812">
        <v>27.3</v>
      </c>
      <c r="N59" s="225">
        <v>26.8</v>
      </c>
      <c r="O59" s="224">
        <v>90</v>
      </c>
      <c r="P59" s="224">
        <v>76.099999999999994</v>
      </c>
      <c r="Q59" s="866">
        <v>17</v>
      </c>
      <c r="R59" s="478">
        <v>198</v>
      </c>
      <c r="S59" s="749">
        <v>0.4</v>
      </c>
      <c r="T59" s="564">
        <v>3012</v>
      </c>
      <c r="U59" s="80"/>
      <c r="V59" s="3" t="s">
        <v>197</v>
      </c>
      <c r="W59" s="893" t="s">
        <v>313</v>
      </c>
      <c r="X59" s="138">
        <v>12.4</v>
      </c>
      <c r="Y59" s="228">
        <v>12.2</v>
      </c>
    </row>
    <row r="60" spans="1:25" x14ac:dyDescent="0.2">
      <c r="A60" s="1057"/>
      <c r="B60" s="389">
        <v>45435</v>
      </c>
      <c r="C60" s="432" t="str">
        <f t="shared" si="4"/>
        <v>(木)</v>
      </c>
      <c r="D60" s="473" t="s">
        <v>403</v>
      </c>
      <c r="E60" s="474"/>
      <c r="F60" s="475">
        <v>21.6</v>
      </c>
      <c r="G60" s="11">
        <v>18.600000000000001</v>
      </c>
      <c r="H60" s="223">
        <v>18.600000000000001</v>
      </c>
      <c r="I60" s="12">
        <v>11.9</v>
      </c>
      <c r="J60" s="225">
        <v>8.6999999999999993</v>
      </c>
      <c r="K60" s="11">
        <v>7.77</v>
      </c>
      <c r="L60" s="223">
        <v>7.73</v>
      </c>
      <c r="M60" s="812">
        <v>30</v>
      </c>
      <c r="N60" s="225">
        <v>29.7</v>
      </c>
      <c r="O60" s="224">
        <v>110</v>
      </c>
      <c r="P60" s="224">
        <v>84.1</v>
      </c>
      <c r="Q60" s="866">
        <v>13</v>
      </c>
      <c r="R60" s="478">
        <v>222</v>
      </c>
      <c r="S60" s="749">
        <v>0.73</v>
      </c>
      <c r="T60" s="564">
        <v>888</v>
      </c>
      <c r="U60" s="80"/>
      <c r="V60" s="3" t="s">
        <v>17</v>
      </c>
      <c r="W60" s="893" t="s">
        <v>313</v>
      </c>
      <c r="X60" s="138">
        <v>32.4</v>
      </c>
      <c r="Y60" s="228">
        <v>29.2</v>
      </c>
    </row>
    <row r="61" spans="1:25" x14ac:dyDescent="0.2">
      <c r="A61" s="1057"/>
      <c r="B61" s="389">
        <v>45436</v>
      </c>
      <c r="C61" s="432" t="str">
        <f t="shared" si="4"/>
        <v>(金)</v>
      </c>
      <c r="D61" s="473" t="s">
        <v>404</v>
      </c>
      <c r="E61" s="474"/>
      <c r="F61" s="475">
        <v>24.7</v>
      </c>
      <c r="G61" s="11">
        <v>19.600000000000001</v>
      </c>
      <c r="H61" s="223">
        <v>19.5</v>
      </c>
      <c r="I61" s="12">
        <v>9.9</v>
      </c>
      <c r="J61" s="225">
        <v>8.6999999999999993</v>
      </c>
      <c r="K61" s="11">
        <v>7.8</v>
      </c>
      <c r="L61" s="223">
        <v>7.75</v>
      </c>
      <c r="M61" s="812">
        <v>31.1</v>
      </c>
      <c r="N61" s="225">
        <v>31.1</v>
      </c>
      <c r="O61" s="224">
        <v>120</v>
      </c>
      <c r="P61" s="224">
        <v>90.1</v>
      </c>
      <c r="Q61" s="866">
        <v>14</v>
      </c>
      <c r="R61" s="478">
        <v>232</v>
      </c>
      <c r="S61" s="749">
        <v>0.63</v>
      </c>
      <c r="T61" s="564">
        <v>1555</v>
      </c>
      <c r="U61" s="80"/>
      <c r="V61" s="3" t="s">
        <v>198</v>
      </c>
      <c r="W61" s="893" t="s">
        <v>184</v>
      </c>
      <c r="X61" s="276">
        <v>33</v>
      </c>
      <c r="Y61" s="288">
        <v>14</v>
      </c>
    </row>
    <row r="62" spans="1:25" x14ac:dyDescent="0.2">
      <c r="A62" s="1057"/>
      <c r="B62" s="389">
        <v>45437</v>
      </c>
      <c r="C62" s="432" t="str">
        <f t="shared" si="4"/>
        <v>(土)</v>
      </c>
      <c r="D62" s="473" t="s">
        <v>403</v>
      </c>
      <c r="E62" s="474"/>
      <c r="F62" s="475">
        <v>21.7</v>
      </c>
      <c r="G62" s="11">
        <v>19.2</v>
      </c>
      <c r="H62" s="223">
        <v>19.5</v>
      </c>
      <c r="I62" s="12">
        <v>41.8</v>
      </c>
      <c r="J62" s="225">
        <v>10.1</v>
      </c>
      <c r="K62" s="11">
        <v>7.84</v>
      </c>
      <c r="L62" s="223">
        <v>7.86</v>
      </c>
      <c r="M62" s="812"/>
      <c r="N62" s="225"/>
      <c r="O62" s="224"/>
      <c r="P62" s="224"/>
      <c r="Q62" s="866"/>
      <c r="R62" s="478"/>
      <c r="S62" s="749"/>
      <c r="T62" s="564">
        <v>445</v>
      </c>
      <c r="U62" s="80"/>
      <c r="V62" s="3" t="s">
        <v>199</v>
      </c>
      <c r="W62" s="893" t="s">
        <v>313</v>
      </c>
      <c r="X62" s="276">
        <v>25</v>
      </c>
      <c r="Y62" s="288">
        <v>14</v>
      </c>
    </row>
    <row r="63" spans="1:25" x14ac:dyDescent="0.2">
      <c r="A63" s="1057"/>
      <c r="B63" s="389">
        <v>45438</v>
      </c>
      <c r="C63" s="432" t="str">
        <f t="shared" si="4"/>
        <v>(日)</v>
      </c>
      <c r="D63" s="473" t="s">
        <v>404</v>
      </c>
      <c r="E63" s="474"/>
      <c r="F63" s="475">
        <v>24.5</v>
      </c>
      <c r="G63" s="11">
        <v>19.100000000000001</v>
      </c>
      <c r="H63" s="223">
        <v>19</v>
      </c>
      <c r="I63" s="12">
        <v>19.600000000000001</v>
      </c>
      <c r="J63" s="225">
        <v>10</v>
      </c>
      <c r="K63" s="11">
        <v>7.87</v>
      </c>
      <c r="L63" s="223">
        <v>7.97</v>
      </c>
      <c r="M63" s="812"/>
      <c r="N63" s="225"/>
      <c r="O63" s="224"/>
      <c r="P63" s="224"/>
      <c r="Q63" s="866"/>
      <c r="R63" s="478"/>
      <c r="S63" s="749"/>
      <c r="T63" s="564"/>
      <c r="U63" s="80"/>
      <c r="V63" s="3"/>
      <c r="W63" s="893"/>
      <c r="X63" s="290"/>
      <c r="Y63" s="289"/>
    </row>
    <row r="64" spans="1:25" x14ac:dyDescent="0.2">
      <c r="A64" s="1057"/>
      <c r="B64" s="389">
        <v>45439</v>
      </c>
      <c r="C64" s="432" t="str">
        <f t="shared" si="4"/>
        <v>(月)</v>
      </c>
      <c r="D64" s="473" t="s">
        <v>403</v>
      </c>
      <c r="E64" s="474">
        <v>2</v>
      </c>
      <c r="F64" s="475">
        <v>22</v>
      </c>
      <c r="G64" s="11">
        <v>20</v>
      </c>
      <c r="H64" s="223">
        <v>20.399999999999999</v>
      </c>
      <c r="I64" s="12">
        <v>17.399999999999999</v>
      </c>
      <c r="J64" s="225">
        <v>10.3</v>
      </c>
      <c r="K64" s="11">
        <v>7.73</v>
      </c>
      <c r="L64" s="223">
        <v>7.82</v>
      </c>
      <c r="M64" s="812">
        <v>34.6</v>
      </c>
      <c r="N64" s="225">
        <v>34.6</v>
      </c>
      <c r="O64" s="224">
        <v>120</v>
      </c>
      <c r="P64" s="224">
        <v>102</v>
      </c>
      <c r="Q64" s="866">
        <v>15</v>
      </c>
      <c r="R64" s="478">
        <v>274</v>
      </c>
      <c r="S64" s="749">
        <v>0.61</v>
      </c>
      <c r="T64" s="564">
        <v>1657</v>
      </c>
      <c r="U64" s="80"/>
      <c r="V64" s="3"/>
      <c r="W64" s="893"/>
      <c r="X64" s="290"/>
      <c r="Y64" s="289"/>
    </row>
    <row r="65" spans="1:25" x14ac:dyDescent="0.2">
      <c r="A65" s="1057"/>
      <c r="B65" s="389">
        <v>45440</v>
      </c>
      <c r="C65" s="432" t="str">
        <f t="shared" si="4"/>
        <v>(火)</v>
      </c>
      <c r="D65" s="473" t="s">
        <v>405</v>
      </c>
      <c r="E65" s="474">
        <v>28</v>
      </c>
      <c r="F65" s="475">
        <v>21.5</v>
      </c>
      <c r="G65" s="11">
        <v>20.8</v>
      </c>
      <c r="H65" s="223">
        <v>20.6</v>
      </c>
      <c r="I65" s="12">
        <v>7.7</v>
      </c>
      <c r="J65" s="225">
        <v>6.5</v>
      </c>
      <c r="K65" s="11">
        <v>7.82</v>
      </c>
      <c r="L65" s="223">
        <v>7.73</v>
      </c>
      <c r="M65" s="812">
        <v>32.4</v>
      </c>
      <c r="N65" s="225">
        <v>32.6</v>
      </c>
      <c r="O65" s="224">
        <v>130</v>
      </c>
      <c r="P65" s="224">
        <v>92.1</v>
      </c>
      <c r="Q65" s="866">
        <v>17</v>
      </c>
      <c r="R65" s="478">
        <v>248</v>
      </c>
      <c r="S65" s="749">
        <v>0.5</v>
      </c>
      <c r="T65" s="564">
        <v>3856</v>
      </c>
      <c r="U65" s="80"/>
      <c r="V65" s="291"/>
      <c r="W65" s="344"/>
      <c r="X65" s="293"/>
      <c r="Y65" s="292"/>
    </row>
    <row r="66" spans="1:25" x14ac:dyDescent="0.2">
      <c r="A66" s="1057"/>
      <c r="B66" s="389">
        <v>45441</v>
      </c>
      <c r="C66" s="432" t="str">
        <f t="shared" si="4"/>
        <v>(水)</v>
      </c>
      <c r="D66" s="473" t="s">
        <v>403</v>
      </c>
      <c r="E66" s="474">
        <v>2</v>
      </c>
      <c r="F66" s="475">
        <v>21.5</v>
      </c>
      <c r="G66" s="11">
        <v>21.4</v>
      </c>
      <c r="H66" s="223">
        <v>21.4</v>
      </c>
      <c r="I66" s="12">
        <v>19.899999999999999</v>
      </c>
      <c r="J66" s="225">
        <v>5.5</v>
      </c>
      <c r="K66" s="11">
        <v>7.75</v>
      </c>
      <c r="L66" s="223">
        <v>7.48</v>
      </c>
      <c r="M66" s="812">
        <v>24</v>
      </c>
      <c r="N66" s="225">
        <v>23.1</v>
      </c>
      <c r="O66" s="224">
        <v>80</v>
      </c>
      <c r="P66" s="224">
        <v>68.099999999999994</v>
      </c>
      <c r="Q66" s="866">
        <v>16</v>
      </c>
      <c r="R66" s="478">
        <v>160</v>
      </c>
      <c r="S66" s="749">
        <v>0.34</v>
      </c>
      <c r="T66" s="564">
        <v>5966</v>
      </c>
      <c r="U66" s="80"/>
      <c r="V66" s="9" t="s">
        <v>23</v>
      </c>
      <c r="W66" s="82" t="s">
        <v>24</v>
      </c>
      <c r="X66" s="1" t="s">
        <v>24</v>
      </c>
      <c r="Y66" s="333" t="s">
        <v>24</v>
      </c>
    </row>
    <row r="67" spans="1:25" x14ac:dyDescent="0.2">
      <c r="A67" s="1057"/>
      <c r="B67" s="389">
        <v>45442</v>
      </c>
      <c r="C67" s="432" t="str">
        <f t="shared" si="4"/>
        <v>(木)</v>
      </c>
      <c r="D67" s="473" t="s">
        <v>404</v>
      </c>
      <c r="E67" s="474"/>
      <c r="F67" s="475">
        <v>26.1</v>
      </c>
      <c r="G67" s="11">
        <v>20.2</v>
      </c>
      <c r="H67" s="223">
        <v>20</v>
      </c>
      <c r="I67" s="12">
        <v>14.3</v>
      </c>
      <c r="J67" s="225">
        <v>9.5</v>
      </c>
      <c r="K67" s="11">
        <v>7.76</v>
      </c>
      <c r="L67" s="223">
        <v>7.57</v>
      </c>
      <c r="M67" s="812">
        <v>27.2</v>
      </c>
      <c r="N67" s="225">
        <v>27</v>
      </c>
      <c r="O67" s="224">
        <v>93</v>
      </c>
      <c r="P67" s="224">
        <v>76.099999999999994</v>
      </c>
      <c r="Q67" s="866">
        <v>16</v>
      </c>
      <c r="R67" s="478">
        <v>196</v>
      </c>
      <c r="S67" s="749">
        <v>0.54</v>
      </c>
      <c r="T67" s="564">
        <v>3145</v>
      </c>
      <c r="U67" s="80"/>
      <c r="V67" s="719" t="s">
        <v>303</v>
      </c>
      <c r="W67" s="720"/>
      <c r="X67" s="720"/>
      <c r="Y67" s="721"/>
    </row>
    <row r="68" spans="1:25" x14ac:dyDescent="0.2">
      <c r="A68" s="1057"/>
      <c r="B68" s="329">
        <v>45443</v>
      </c>
      <c r="C68" s="433" t="str">
        <f t="shared" si="4"/>
        <v>(金)</v>
      </c>
      <c r="D68" s="507" t="s">
        <v>405</v>
      </c>
      <c r="E68" s="508">
        <v>31</v>
      </c>
      <c r="F68" s="509">
        <v>16.7</v>
      </c>
      <c r="G68" s="309">
        <v>19.600000000000001</v>
      </c>
      <c r="H68" s="510">
        <v>20.399999999999999</v>
      </c>
      <c r="I68" s="511">
        <v>11.9</v>
      </c>
      <c r="J68" s="512">
        <v>9.8000000000000007</v>
      </c>
      <c r="K68" s="309">
        <v>7.7</v>
      </c>
      <c r="L68" s="510">
        <v>7.75</v>
      </c>
      <c r="M68" s="813">
        <v>23.5</v>
      </c>
      <c r="N68" s="512">
        <v>28.5</v>
      </c>
      <c r="O68" s="513">
        <v>100</v>
      </c>
      <c r="P68" s="513">
        <v>82.1</v>
      </c>
      <c r="Q68" s="867">
        <v>15</v>
      </c>
      <c r="R68" s="515">
        <v>228</v>
      </c>
      <c r="S68" s="753">
        <v>0.69</v>
      </c>
      <c r="T68" s="517">
        <v>3444</v>
      </c>
      <c r="U68" s="80"/>
      <c r="V68" s="722"/>
      <c r="W68" s="892"/>
      <c r="X68" s="723"/>
      <c r="Y68" s="724"/>
    </row>
    <row r="69" spans="1:25" s="1" customFormat="1" ht="13.5" customHeight="1" x14ac:dyDescent="0.2">
      <c r="A69" s="1057"/>
      <c r="B69" s="1043" t="s">
        <v>239</v>
      </c>
      <c r="C69" s="1043"/>
      <c r="D69" s="479"/>
      <c r="E69" s="464">
        <f>MAX(E38:E68)</f>
        <v>71</v>
      </c>
      <c r="F69" s="480">
        <f t="shared" ref="F69:T69" si="5">IF(COUNT(F38:F68)=0,"",MAX(F38:F68))</f>
        <v>26.1</v>
      </c>
      <c r="G69" s="10">
        <f t="shared" si="5"/>
        <v>21.4</v>
      </c>
      <c r="H69" s="222">
        <f t="shared" si="5"/>
        <v>21.4</v>
      </c>
      <c r="I69" s="466">
        <f t="shared" si="5"/>
        <v>41.8</v>
      </c>
      <c r="J69" s="467">
        <f t="shared" si="5"/>
        <v>11.5</v>
      </c>
      <c r="K69" s="10">
        <f t="shared" si="5"/>
        <v>7.87</v>
      </c>
      <c r="L69" s="222">
        <f t="shared" si="5"/>
        <v>8.01</v>
      </c>
      <c r="M69" s="811">
        <f t="shared" si="5"/>
        <v>34.6</v>
      </c>
      <c r="N69" s="467">
        <f t="shared" si="5"/>
        <v>34.6</v>
      </c>
      <c r="O69" s="468">
        <f t="shared" si="5"/>
        <v>130</v>
      </c>
      <c r="P69" s="468">
        <f t="shared" si="5"/>
        <v>102</v>
      </c>
      <c r="Q69" s="868">
        <f t="shared" si="5"/>
        <v>19</v>
      </c>
      <c r="R69" s="484">
        <f t="shared" si="5"/>
        <v>274</v>
      </c>
      <c r="S69" s="757">
        <f t="shared" si="5"/>
        <v>0.73</v>
      </c>
      <c r="T69" s="486">
        <f t="shared" si="5"/>
        <v>10666</v>
      </c>
      <c r="U69" s="80"/>
      <c r="V69" s="722"/>
      <c r="W69" s="892"/>
      <c r="X69" s="723"/>
      <c r="Y69" s="724"/>
    </row>
    <row r="70" spans="1:25" s="1" customFormat="1" ht="13.5" customHeight="1" x14ac:dyDescent="0.2">
      <c r="A70" s="1057"/>
      <c r="B70" s="1044" t="s">
        <v>240</v>
      </c>
      <c r="C70" s="1044"/>
      <c r="D70" s="233"/>
      <c r="E70" s="234"/>
      <c r="F70" s="487">
        <f t="shared" ref="F70:S70" si="6">IF(COUNT(F38:F68)=0,"",MIN(F38:F68))</f>
        <v>11.2</v>
      </c>
      <c r="G70" s="11">
        <f t="shared" si="6"/>
        <v>15.4</v>
      </c>
      <c r="H70" s="223">
        <f t="shared" si="6"/>
        <v>15.5</v>
      </c>
      <c r="I70" s="12">
        <f t="shared" si="6"/>
        <v>7.7</v>
      </c>
      <c r="J70" s="225">
        <f t="shared" si="6"/>
        <v>3.7</v>
      </c>
      <c r="K70" s="11">
        <f t="shared" si="6"/>
        <v>7.55</v>
      </c>
      <c r="L70" s="223">
        <f t="shared" si="6"/>
        <v>7.16</v>
      </c>
      <c r="M70" s="812">
        <f t="shared" si="6"/>
        <v>14.4</v>
      </c>
      <c r="N70" s="225">
        <f t="shared" si="6"/>
        <v>15.5</v>
      </c>
      <c r="O70" s="224">
        <f t="shared" si="6"/>
        <v>40</v>
      </c>
      <c r="P70" s="224">
        <f t="shared" si="6"/>
        <v>48</v>
      </c>
      <c r="Q70" s="864">
        <f t="shared" si="6"/>
        <v>11</v>
      </c>
      <c r="R70" s="491">
        <f t="shared" si="6"/>
        <v>132</v>
      </c>
      <c r="S70" s="762">
        <f t="shared" si="6"/>
        <v>0.24</v>
      </c>
      <c r="T70" s="493"/>
      <c r="U70" s="80"/>
      <c r="V70" s="722"/>
      <c r="W70" s="892"/>
      <c r="X70" s="723"/>
      <c r="Y70" s="724"/>
    </row>
    <row r="71" spans="1:25" s="1" customFormat="1" ht="13.5" customHeight="1" x14ac:dyDescent="0.2">
      <c r="A71" s="1057"/>
      <c r="B71" s="1044" t="s">
        <v>241</v>
      </c>
      <c r="C71" s="1044"/>
      <c r="D71" s="233"/>
      <c r="E71" s="235"/>
      <c r="F71" s="494">
        <f t="shared" ref="F71:S71" si="7">IF(COUNT(F38:F68)=0,"",AVERAGE(F38:F68))</f>
        <v>20.483870967741939</v>
      </c>
      <c r="G71" s="309">
        <f t="shared" si="7"/>
        <v>18.474193548387102</v>
      </c>
      <c r="H71" s="510">
        <f t="shared" si="7"/>
        <v>18.56774193548387</v>
      </c>
      <c r="I71" s="511">
        <f t="shared" si="7"/>
        <v>17.919354838709673</v>
      </c>
      <c r="J71" s="512">
        <f t="shared" si="7"/>
        <v>7.5516129032258066</v>
      </c>
      <c r="K71" s="309">
        <f t="shared" si="7"/>
        <v>7.759032258064515</v>
      </c>
      <c r="L71" s="510">
        <f t="shared" si="7"/>
        <v>7.6619354838709679</v>
      </c>
      <c r="M71" s="813">
        <f t="shared" si="7"/>
        <v>26.314285714285717</v>
      </c>
      <c r="N71" s="512">
        <f t="shared" si="7"/>
        <v>27.014285714285716</v>
      </c>
      <c r="O71" s="513">
        <f t="shared" si="7"/>
        <v>95.047619047619051</v>
      </c>
      <c r="P71" s="513">
        <f t="shared" si="7"/>
        <v>78.752380952380932</v>
      </c>
      <c r="Q71" s="869">
        <f t="shared" si="7"/>
        <v>16.19047619047619</v>
      </c>
      <c r="R71" s="521">
        <f t="shared" si="7"/>
        <v>207.23809523809524</v>
      </c>
      <c r="S71" s="785">
        <f t="shared" si="7"/>
        <v>0.47428571428571425</v>
      </c>
      <c r="T71" s="493"/>
      <c r="U71" s="80"/>
      <c r="V71" s="722"/>
      <c r="W71" s="892"/>
      <c r="X71" s="723"/>
      <c r="Y71" s="724"/>
    </row>
    <row r="72" spans="1:25" s="1" customFormat="1" ht="13.5" customHeight="1" x14ac:dyDescent="0.2">
      <c r="A72" s="1057"/>
      <c r="B72" s="1045" t="s">
        <v>242</v>
      </c>
      <c r="C72" s="1045"/>
      <c r="D72" s="496"/>
      <c r="E72" s="497">
        <f>SUM(E38:E68)</f>
        <v>259</v>
      </c>
      <c r="F72" s="236"/>
      <c r="G72" s="236"/>
      <c r="H72" s="388"/>
      <c r="I72" s="236"/>
      <c r="J72" s="388"/>
      <c r="K72" s="499"/>
      <c r="L72" s="500"/>
      <c r="M72" s="524"/>
      <c r="N72" s="525"/>
      <c r="O72" s="526"/>
      <c r="P72" s="526"/>
      <c r="Q72" s="870"/>
      <c r="R72" s="238"/>
      <c r="S72" s="782"/>
      <c r="T72" s="734">
        <f>SUM(T38:T68)</f>
        <v>106398</v>
      </c>
      <c r="U72" s="383"/>
      <c r="V72" s="588"/>
      <c r="W72" s="895"/>
      <c r="X72" s="589"/>
      <c r="Y72" s="332"/>
    </row>
    <row r="73" spans="1:25" ht="13.5" customHeight="1" x14ac:dyDescent="0.2">
      <c r="A73" s="1057" t="s">
        <v>181</v>
      </c>
      <c r="B73" s="327">
        <v>45444</v>
      </c>
      <c r="C73" s="431" t="str">
        <f>IF(B73="","",IF(WEEKDAY(B73)=1,"(日)",IF(WEEKDAY(B73)=2,"(月)",IF(WEEKDAY(B73)=3,"(火)",IF(WEEKDAY(B73)=4,"(水)",IF(WEEKDAY(B73)=5,"(木)",IF(WEEKDAY(B73)=6,"(金)","(土)")))))))</f>
        <v>(土)</v>
      </c>
      <c r="D73" s="529" t="s">
        <v>403</v>
      </c>
      <c r="E73" s="464"/>
      <c r="F73" s="465">
        <v>21.8</v>
      </c>
      <c r="G73" s="10">
        <v>19.7</v>
      </c>
      <c r="H73" s="467">
        <v>19.100000000000001</v>
      </c>
      <c r="I73" s="466">
        <v>18</v>
      </c>
      <c r="J73" s="222">
        <v>7.1</v>
      </c>
      <c r="K73" s="10">
        <v>7.68</v>
      </c>
      <c r="L73" s="222">
        <v>7.34</v>
      </c>
      <c r="M73" s="811"/>
      <c r="N73" s="467"/>
      <c r="O73" s="468"/>
      <c r="P73" s="468"/>
      <c r="Q73" s="868"/>
      <c r="R73" s="472"/>
      <c r="S73" s="745"/>
      <c r="T73" s="731">
        <v>6658</v>
      </c>
      <c r="U73" s="80"/>
      <c r="V73" s="384" t="s">
        <v>286</v>
      </c>
      <c r="W73" s="385"/>
      <c r="X73" s="341">
        <v>45455</v>
      </c>
      <c r="Y73" s="349"/>
    </row>
    <row r="74" spans="1:25" x14ac:dyDescent="0.2">
      <c r="A74" s="1057"/>
      <c r="B74" s="328">
        <v>45445</v>
      </c>
      <c r="C74" s="432" t="str">
        <f t="shared" ref="C74:C102" si="8">IF(B74="","",IF(WEEKDAY(B74)=1,"(日)",IF(WEEKDAY(B74)=2,"(月)",IF(WEEKDAY(B74)=3,"(火)",IF(WEEKDAY(B74)=4,"(水)",IF(WEEKDAY(B74)=5,"(木)",IF(WEEKDAY(B74)=6,"(金)","(土)")))))))</f>
        <v>(日)</v>
      </c>
      <c r="D74" s="531" t="s">
        <v>404</v>
      </c>
      <c r="E74" s="474">
        <v>16</v>
      </c>
      <c r="F74" s="475">
        <v>21.8</v>
      </c>
      <c r="G74" s="11">
        <v>19.600000000000001</v>
      </c>
      <c r="H74" s="225">
        <v>19.5</v>
      </c>
      <c r="I74" s="12">
        <v>23.1</v>
      </c>
      <c r="J74" s="223">
        <v>6.2</v>
      </c>
      <c r="K74" s="11">
        <v>7.73</v>
      </c>
      <c r="L74" s="223">
        <v>7.64</v>
      </c>
      <c r="M74" s="812"/>
      <c r="N74" s="225"/>
      <c r="O74" s="224"/>
      <c r="P74" s="224"/>
      <c r="Q74" s="866"/>
      <c r="R74" s="478"/>
      <c r="S74" s="749"/>
      <c r="T74" s="564">
        <v>4154</v>
      </c>
      <c r="U74" s="80"/>
      <c r="V74" s="375" t="s">
        <v>2</v>
      </c>
      <c r="W74" s="360" t="s">
        <v>305</v>
      </c>
      <c r="X74" s="362">
        <v>26.5</v>
      </c>
      <c r="Y74" s="358"/>
    </row>
    <row r="75" spans="1:25" x14ac:dyDescent="0.2">
      <c r="A75" s="1057"/>
      <c r="B75" s="328">
        <v>45446</v>
      </c>
      <c r="C75" s="432" t="str">
        <f t="shared" si="8"/>
        <v>(月)</v>
      </c>
      <c r="D75" s="531" t="s">
        <v>403</v>
      </c>
      <c r="E75" s="474"/>
      <c r="F75" s="475">
        <v>18.100000000000001</v>
      </c>
      <c r="G75" s="11">
        <v>19.399999999999999</v>
      </c>
      <c r="H75" s="225">
        <v>19.399999999999999</v>
      </c>
      <c r="I75" s="12">
        <v>45.8</v>
      </c>
      <c r="J75" s="223">
        <v>7</v>
      </c>
      <c r="K75" s="11">
        <v>7.7</v>
      </c>
      <c r="L75" s="223">
        <v>7.43</v>
      </c>
      <c r="M75" s="812">
        <v>22.6</v>
      </c>
      <c r="N75" s="225">
        <v>21.5</v>
      </c>
      <c r="O75" s="224">
        <v>73</v>
      </c>
      <c r="P75" s="224">
        <v>64.099999999999994</v>
      </c>
      <c r="Q75" s="866">
        <v>13</v>
      </c>
      <c r="R75" s="478">
        <v>154</v>
      </c>
      <c r="S75" s="749">
        <v>0.41</v>
      </c>
      <c r="T75" s="564">
        <v>8044</v>
      </c>
      <c r="U75" s="80"/>
      <c r="V75" s="4" t="s">
        <v>19</v>
      </c>
      <c r="W75" s="5" t="s">
        <v>20</v>
      </c>
      <c r="X75" s="6" t="s">
        <v>21</v>
      </c>
      <c r="Y75" s="5" t="s">
        <v>22</v>
      </c>
    </row>
    <row r="76" spans="1:25" x14ac:dyDescent="0.2">
      <c r="A76" s="1057"/>
      <c r="B76" s="328">
        <v>45447</v>
      </c>
      <c r="C76" s="432" t="str">
        <f t="shared" si="8"/>
        <v>(火)</v>
      </c>
      <c r="D76" s="531" t="s">
        <v>404</v>
      </c>
      <c r="E76" s="474"/>
      <c r="F76" s="475">
        <v>20.2</v>
      </c>
      <c r="G76" s="11">
        <v>19.600000000000001</v>
      </c>
      <c r="H76" s="225">
        <v>19.600000000000001</v>
      </c>
      <c r="I76" s="12">
        <v>16.399999999999999</v>
      </c>
      <c r="J76" s="223">
        <v>4.5</v>
      </c>
      <c r="K76" s="11">
        <v>7.75</v>
      </c>
      <c r="L76" s="223">
        <v>7.45</v>
      </c>
      <c r="M76" s="812">
        <v>25.4</v>
      </c>
      <c r="N76" s="225">
        <v>25</v>
      </c>
      <c r="O76" s="224">
        <v>80</v>
      </c>
      <c r="P76" s="224">
        <v>70.099999999999994</v>
      </c>
      <c r="Q76" s="866">
        <v>17</v>
      </c>
      <c r="R76" s="478">
        <v>194</v>
      </c>
      <c r="S76" s="749">
        <v>0.46</v>
      </c>
      <c r="T76" s="564">
        <v>9419</v>
      </c>
      <c r="U76" s="80"/>
      <c r="V76" s="2" t="s">
        <v>182</v>
      </c>
      <c r="W76" s="396" t="s">
        <v>11</v>
      </c>
      <c r="X76" s="10">
        <v>21.8</v>
      </c>
      <c r="Y76" s="222">
        <v>21.8</v>
      </c>
    </row>
    <row r="77" spans="1:25" x14ac:dyDescent="0.2">
      <c r="A77" s="1057"/>
      <c r="B77" s="328">
        <v>45448</v>
      </c>
      <c r="C77" s="432" t="str">
        <f t="shared" si="8"/>
        <v>(水)</v>
      </c>
      <c r="D77" s="531" t="s">
        <v>404</v>
      </c>
      <c r="E77" s="474"/>
      <c r="F77" s="475">
        <v>20.7</v>
      </c>
      <c r="G77" s="11">
        <v>19.2</v>
      </c>
      <c r="H77" s="225">
        <v>19.2</v>
      </c>
      <c r="I77" s="12">
        <v>43.1</v>
      </c>
      <c r="J77" s="223">
        <v>3.2</v>
      </c>
      <c r="K77" s="11">
        <v>7.78</v>
      </c>
      <c r="L77" s="223">
        <v>7.6</v>
      </c>
      <c r="M77" s="812">
        <v>29.7</v>
      </c>
      <c r="N77" s="225">
        <v>29.7</v>
      </c>
      <c r="O77" s="224">
        <v>110</v>
      </c>
      <c r="P77" s="224">
        <v>82.1</v>
      </c>
      <c r="Q77" s="866">
        <v>17</v>
      </c>
      <c r="R77" s="478">
        <v>214</v>
      </c>
      <c r="S77" s="749">
        <v>0.41</v>
      </c>
      <c r="T77" s="564">
        <v>3769</v>
      </c>
      <c r="U77" s="80"/>
      <c r="V77" s="3" t="s">
        <v>183</v>
      </c>
      <c r="W77" s="893" t="s">
        <v>184</v>
      </c>
      <c r="X77" s="11">
        <v>15</v>
      </c>
      <c r="Y77" s="223">
        <v>9.6</v>
      </c>
    </row>
    <row r="78" spans="1:25" x14ac:dyDescent="0.2">
      <c r="A78" s="1057"/>
      <c r="B78" s="328">
        <v>45449</v>
      </c>
      <c r="C78" s="432" t="str">
        <f t="shared" si="8"/>
        <v>(木)</v>
      </c>
      <c r="D78" s="531" t="s">
        <v>403</v>
      </c>
      <c r="E78" s="474"/>
      <c r="F78" s="475">
        <v>27.6</v>
      </c>
      <c r="G78" s="11">
        <v>20.2</v>
      </c>
      <c r="H78" s="225">
        <v>20.399999999999999</v>
      </c>
      <c r="I78" s="12">
        <v>22.5</v>
      </c>
      <c r="J78" s="223">
        <v>5.3</v>
      </c>
      <c r="K78" s="11">
        <v>7.77</v>
      </c>
      <c r="L78" s="223">
        <v>7.66</v>
      </c>
      <c r="M78" s="812">
        <v>30.1</v>
      </c>
      <c r="N78" s="225">
        <v>29.8</v>
      </c>
      <c r="O78" s="224">
        <v>110</v>
      </c>
      <c r="P78" s="224">
        <v>82.1</v>
      </c>
      <c r="Q78" s="866">
        <v>15</v>
      </c>
      <c r="R78" s="478">
        <v>230</v>
      </c>
      <c r="S78" s="749">
        <v>0.67</v>
      </c>
      <c r="T78" s="564">
        <v>4999</v>
      </c>
      <c r="U78" s="80"/>
      <c r="V78" s="3" t="s">
        <v>12</v>
      </c>
      <c r="W78" s="893"/>
      <c r="X78" s="11">
        <v>7.75</v>
      </c>
      <c r="Y78" s="223">
        <v>7.81</v>
      </c>
    </row>
    <row r="79" spans="1:25" x14ac:dyDescent="0.2">
      <c r="A79" s="1057"/>
      <c r="B79" s="328">
        <v>45450</v>
      </c>
      <c r="C79" s="432" t="str">
        <f t="shared" si="8"/>
        <v>(金)</v>
      </c>
      <c r="D79" s="531" t="s">
        <v>403</v>
      </c>
      <c r="E79" s="474"/>
      <c r="F79" s="475">
        <v>25.5</v>
      </c>
      <c r="G79" s="11">
        <v>20.3</v>
      </c>
      <c r="H79" s="225">
        <v>20.399999999999999</v>
      </c>
      <c r="I79" s="12">
        <v>9.9</v>
      </c>
      <c r="J79" s="223">
        <v>7.9</v>
      </c>
      <c r="K79" s="11">
        <v>7.82</v>
      </c>
      <c r="L79" s="223">
        <v>7.74</v>
      </c>
      <c r="M79" s="812">
        <v>32.9</v>
      </c>
      <c r="N79" s="225">
        <v>32.799999999999997</v>
      </c>
      <c r="O79" s="224">
        <v>130</v>
      </c>
      <c r="P79" s="224">
        <v>94</v>
      </c>
      <c r="Q79" s="866">
        <v>15</v>
      </c>
      <c r="R79" s="478">
        <v>242</v>
      </c>
      <c r="S79" s="749">
        <v>0.8</v>
      </c>
      <c r="T79" s="564">
        <v>3777</v>
      </c>
      <c r="U79" s="80"/>
      <c r="V79" s="3" t="s">
        <v>185</v>
      </c>
      <c r="W79" s="893" t="s">
        <v>13</v>
      </c>
      <c r="X79" s="11">
        <v>33.200000000000003</v>
      </c>
      <c r="Y79" s="223">
        <v>33.1</v>
      </c>
    </row>
    <row r="80" spans="1:25" x14ac:dyDescent="0.2">
      <c r="A80" s="1057"/>
      <c r="B80" s="328">
        <v>45451</v>
      </c>
      <c r="C80" s="432" t="str">
        <f t="shared" si="8"/>
        <v>(土)</v>
      </c>
      <c r="D80" s="531" t="s">
        <v>404</v>
      </c>
      <c r="E80" s="474"/>
      <c r="F80" s="475">
        <v>23.5</v>
      </c>
      <c r="G80" s="11">
        <v>20</v>
      </c>
      <c r="H80" s="225">
        <v>19.8</v>
      </c>
      <c r="I80" s="12">
        <v>16.5</v>
      </c>
      <c r="J80" s="223">
        <v>9.5</v>
      </c>
      <c r="K80" s="11">
        <v>7.88</v>
      </c>
      <c r="L80" s="223">
        <v>7.89</v>
      </c>
      <c r="M80" s="812"/>
      <c r="N80" s="225"/>
      <c r="O80" s="224"/>
      <c r="P80" s="224"/>
      <c r="Q80" s="866"/>
      <c r="R80" s="478"/>
      <c r="S80" s="749"/>
      <c r="T80" s="564">
        <v>1524</v>
      </c>
      <c r="U80" s="80"/>
      <c r="V80" s="3" t="s">
        <v>186</v>
      </c>
      <c r="W80" s="893" t="s">
        <v>313</v>
      </c>
      <c r="X80" s="276">
        <v>130</v>
      </c>
      <c r="Y80" s="224">
        <v>130</v>
      </c>
    </row>
    <row r="81" spans="1:25" x14ac:dyDescent="0.2">
      <c r="A81" s="1057"/>
      <c r="B81" s="328">
        <v>45452</v>
      </c>
      <c r="C81" s="432" t="str">
        <f t="shared" si="8"/>
        <v>(日)</v>
      </c>
      <c r="D81" s="531" t="s">
        <v>403</v>
      </c>
      <c r="E81" s="474">
        <v>1</v>
      </c>
      <c r="F81" s="475">
        <v>23.7</v>
      </c>
      <c r="G81" s="11">
        <v>20.2</v>
      </c>
      <c r="H81" s="225">
        <v>20.7</v>
      </c>
      <c r="I81" s="12">
        <v>29.4</v>
      </c>
      <c r="J81" s="223">
        <v>9.5</v>
      </c>
      <c r="K81" s="11">
        <v>7.87</v>
      </c>
      <c r="L81" s="223">
        <v>7.91</v>
      </c>
      <c r="M81" s="812"/>
      <c r="N81" s="225"/>
      <c r="O81" s="224"/>
      <c r="P81" s="224"/>
      <c r="Q81" s="866"/>
      <c r="R81" s="478"/>
      <c r="S81" s="749"/>
      <c r="T81" s="564">
        <v>1444</v>
      </c>
      <c r="U81" s="80"/>
      <c r="V81" s="3" t="s">
        <v>187</v>
      </c>
      <c r="W81" s="893" t="s">
        <v>313</v>
      </c>
      <c r="X81" s="276">
        <v>90.1</v>
      </c>
      <c r="Y81" s="224">
        <v>92.1</v>
      </c>
    </row>
    <row r="82" spans="1:25" x14ac:dyDescent="0.2">
      <c r="A82" s="1057"/>
      <c r="B82" s="328">
        <v>45453</v>
      </c>
      <c r="C82" s="432" t="str">
        <f t="shared" si="8"/>
        <v>(月)</v>
      </c>
      <c r="D82" s="531" t="s">
        <v>403</v>
      </c>
      <c r="E82" s="474">
        <v>7</v>
      </c>
      <c r="F82" s="475">
        <v>22.6</v>
      </c>
      <c r="G82" s="11">
        <v>20.399999999999999</v>
      </c>
      <c r="H82" s="225">
        <v>20.399999999999999</v>
      </c>
      <c r="I82" s="12">
        <v>8.3000000000000007</v>
      </c>
      <c r="J82" s="223">
        <v>10.1</v>
      </c>
      <c r="K82" s="11">
        <v>7.75</v>
      </c>
      <c r="L82" s="223">
        <v>7.82</v>
      </c>
      <c r="M82" s="812">
        <v>30</v>
      </c>
      <c r="N82" s="225">
        <v>32.299999999999997</v>
      </c>
      <c r="O82" s="224">
        <v>130</v>
      </c>
      <c r="P82" s="224">
        <v>94.1</v>
      </c>
      <c r="Q82" s="866">
        <v>16</v>
      </c>
      <c r="R82" s="478">
        <v>260</v>
      </c>
      <c r="S82" s="749">
        <v>0.59</v>
      </c>
      <c r="T82" s="564">
        <v>1505</v>
      </c>
      <c r="U82" s="80"/>
      <c r="V82" s="3" t="s">
        <v>188</v>
      </c>
      <c r="W82" s="893" t="s">
        <v>313</v>
      </c>
      <c r="X82" s="276">
        <v>74.099999999999994</v>
      </c>
      <c r="Y82" s="224">
        <v>66.099999999999994</v>
      </c>
    </row>
    <row r="83" spans="1:25" x14ac:dyDescent="0.2">
      <c r="A83" s="1057"/>
      <c r="B83" s="328">
        <v>45454</v>
      </c>
      <c r="C83" s="432" t="str">
        <f t="shared" si="8"/>
        <v>(火)</v>
      </c>
      <c r="D83" s="531" t="s">
        <v>404</v>
      </c>
      <c r="E83" s="474"/>
      <c r="F83" s="475">
        <v>27.3</v>
      </c>
      <c r="G83" s="11">
        <v>20.6</v>
      </c>
      <c r="H83" s="225">
        <v>20.399999999999999</v>
      </c>
      <c r="I83" s="12">
        <v>16.399999999999999</v>
      </c>
      <c r="J83" s="223">
        <v>11.3</v>
      </c>
      <c r="K83" s="11">
        <v>7.75</v>
      </c>
      <c r="L83" s="223">
        <v>7.81</v>
      </c>
      <c r="M83" s="812">
        <v>33.799999999999997</v>
      </c>
      <c r="N83" s="225">
        <v>33.700000000000003</v>
      </c>
      <c r="O83" s="224">
        <v>140</v>
      </c>
      <c r="P83" s="224">
        <v>92.1</v>
      </c>
      <c r="Q83" s="866">
        <v>15</v>
      </c>
      <c r="R83" s="478">
        <v>250</v>
      </c>
      <c r="S83" s="749">
        <v>0.69</v>
      </c>
      <c r="T83" s="564"/>
      <c r="U83" s="80"/>
      <c r="V83" s="3" t="s">
        <v>189</v>
      </c>
      <c r="W83" s="893" t="s">
        <v>313</v>
      </c>
      <c r="X83" s="276">
        <v>16</v>
      </c>
      <c r="Y83" s="224">
        <v>26</v>
      </c>
    </row>
    <row r="84" spans="1:25" x14ac:dyDescent="0.2">
      <c r="A84" s="1057"/>
      <c r="B84" s="328">
        <v>45455</v>
      </c>
      <c r="C84" s="432" t="str">
        <f t="shared" si="8"/>
        <v>(水)</v>
      </c>
      <c r="D84" s="531" t="s">
        <v>403</v>
      </c>
      <c r="E84" s="474"/>
      <c r="F84" s="475">
        <v>26.5</v>
      </c>
      <c r="G84" s="11">
        <v>21.8</v>
      </c>
      <c r="H84" s="225">
        <v>21.8</v>
      </c>
      <c r="I84" s="12">
        <v>15</v>
      </c>
      <c r="J84" s="223">
        <v>9.6</v>
      </c>
      <c r="K84" s="11">
        <v>7.75</v>
      </c>
      <c r="L84" s="223">
        <v>7.81</v>
      </c>
      <c r="M84" s="812">
        <v>33.200000000000003</v>
      </c>
      <c r="N84" s="225">
        <v>33.1</v>
      </c>
      <c r="O84" s="224">
        <v>130</v>
      </c>
      <c r="P84" s="224">
        <v>92.1</v>
      </c>
      <c r="Q84" s="866">
        <v>15</v>
      </c>
      <c r="R84" s="478">
        <v>280</v>
      </c>
      <c r="S84" s="749">
        <v>0.6</v>
      </c>
      <c r="T84" s="564">
        <v>1158</v>
      </c>
      <c r="U84" s="80"/>
      <c r="V84" s="3" t="s">
        <v>190</v>
      </c>
      <c r="W84" s="893" t="s">
        <v>313</v>
      </c>
      <c r="X84" s="139">
        <v>14</v>
      </c>
      <c r="Y84" s="225">
        <v>15</v>
      </c>
    </row>
    <row r="85" spans="1:25" x14ac:dyDescent="0.2">
      <c r="A85" s="1057"/>
      <c r="B85" s="328">
        <v>45456</v>
      </c>
      <c r="C85" s="432" t="str">
        <f t="shared" si="8"/>
        <v>(木)</v>
      </c>
      <c r="D85" s="531" t="s">
        <v>403</v>
      </c>
      <c r="E85" s="474"/>
      <c r="F85" s="475">
        <v>23.4</v>
      </c>
      <c r="G85" s="11">
        <v>21.6</v>
      </c>
      <c r="H85" s="225">
        <v>22</v>
      </c>
      <c r="I85" s="12">
        <v>9.5</v>
      </c>
      <c r="J85" s="223">
        <v>8.1</v>
      </c>
      <c r="K85" s="11">
        <v>7.72</v>
      </c>
      <c r="L85" s="223">
        <v>7.7</v>
      </c>
      <c r="M85" s="812">
        <v>34.9</v>
      </c>
      <c r="N85" s="225">
        <v>34.9</v>
      </c>
      <c r="O85" s="224">
        <v>140</v>
      </c>
      <c r="P85" s="224">
        <v>102</v>
      </c>
      <c r="Q85" s="866">
        <v>16</v>
      </c>
      <c r="R85" s="478">
        <v>264</v>
      </c>
      <c r="S85" s="749">
        <v>0.75</v>
      </c>
      <c r="T85" s="564">
        <v>2265</v>
      </c>
      <c r="U85" s="80"/>
      <c r="V85" s="3" t="s">
        <v>191</v>
      </c>
      <c r="W85" s="893" t="s">
        <v>313</v>
      </c>
      <c r="X85" s="141">
        <v>272</v>
      </c>
      <c r="Y85" s="226">
        <v>280</v>
      </c>
    </row>
    <row r="86" spans="1:25" x14ac:dyDescent="0.2">
      <c r="A86" s="1057"/>
      <c r="B86" s="328">
        <v>45457</v>
      </c>
      <c r="C86" s="432" t="str">
        <f t="shared" si="8"/>
        <v>(金)</v>
      </c>
      <c r="D86" s="531" t="s">
        <v>404</v>
      </c>
      <c r="E86" s="474"/>
      <c r="F86" s="475">
        <v>26.4</v>
      </c>
      <c r="G86" s="11">
        <v>20.3</v>
      </c>
      <c r="H86" s="225">
        <v>20</v>
      </c>
      <c r="I86" s="12">
        <v>14.7</v>
      </c>
      <c r="J86" s="223">
        <v>4.7</v>
      </c>
      <c r="K86" s="11">
        <v>7.76</v>
      </c>
      <c r="L86" s="223">
        <v>7.69</v>
      </c>
      <c r="M86" s="812">
        <v>33.5</v>
      </c>
      <c r="N86" s="225">
        <v>33.9</v>
      </c>
      <c r="O86" s="224">
        <v>67</v>
      </c>
      <c r="P86" s="224">
        <v>92.1</v>
      </c>
      <c r="Q86" s="866">
        <v>17</v>
      </c>
      <c r="R86" s="478">
        <v>260</v>
      </c>
      <c r="S86" s="749">
        <v>0.63</v>
      </c>
      <c r="T86" s="564">
        <v>2035</v>
      </c>
      <c r="U86" s="80"/>
      <c r="V86" s="3" t="s">
        <v>192</v>
      </c>
      <c r="W86" s="893" t="s">
        <v>313</v>
      </c>
      <c r="X86" s="140">
        <v>0.65</v>
      </c>
      <c r="Y86" s="227">
        <v>0.6</v>
      </c>
    </row>
    <row r="87" spans="1:25" x14ac:dyDescent="0.2">
      <c r="A87" s="1057"/>
      <c r="B87" s="328">
        <v>45458</v>
      </c>
      <c r="C87" s="432" t="str">
        <f t="shared" si="8"/>
        <v>(土)</v>
      </c>
      <c r="D87" s="531" t="s">
        <v>404</v>
      </c>
      <c r="E87" s="474">
        <v>2</v>
      </c>
      <c r="F87" s="475">
        <v>30.3</v>
      </c>
      <c r="G87" s="11">
        <v>21.6</v>
      </c>
      <c r="H87" s="225">
        <v>22</v>
      </c>
      <c r="I87" s="12">
        <v>15</v>
      </c>
      <c r="J87" s="223">
        <v>7.6</v>
      </c>
      <c r="K87" s="11">
        <v>7.91</v>
      </c>
      <c r="L87" s="223">
        <v>7.93</v>
      </c>
      <c r="M87" s="812"/>
      <c r="N87" s="225"/>
      <c r="O87" s="224"/>
      <c r="P87" s="224"/>
      <c r="Q87" s="866"/>
      <c r="R87" s="478"/>
      <c r="S87" s="749"/>
      <c r="T87" s="564">
        <v>1188</v>
      </c>
      <c r="U87" s="80"/>
      <c r="V87" s="3" t="s">
        <v>14</v>
      </c>
      <c r="W87" s="893" t="s">
        <v>313</v>
      </c>
      <c r="X87" s="138">
        <v>5.9</v>
      </c>
      <c r="Y87" s="228">
        <v>5.6</v>
      </c>
    </row>
    <row r="88" spans="1:25" x14ac:dyDescent="0.2">
      <c r="A88" s="1057"/>
      <c r="B88" s="328">
        <v>45459</v>
      </c>
      <c r="C88" s="432" t="str">
        <f t="shared" si="8"/>
        <v>(日)</v>
      </c>
      <c r="D88" s="531" t="s">
        <v>403</v>
      </c>
      <c r="E88" s="474">
        <v>7</v>
      </c>
      <c r="F88" s="475">
        <v>22.1</v>
      </c>
      <c r="G88" s="11">
        <v>21.5</v>
      </c>
      <c r="H88" s="225">
        <v>21.7</v>
      </c>
      <c r="I88" s="12">
        <v>10.9</v>
      </c>
      <c r="J88" s="223">
        <v>8.5</v>
      </c>
      <c r="K88" s="11">
        <v>7.78</v>
      </c>
      <c r="L88" s="223">
        <v>7.89</v>
      </c>
      <c r="M88" s="812"/>
      <c r="N88" s="225"/>
      <c r="O88" s="224"/>
      <c r="P88" s="224"/>
      <c r="Q88" s="866"/>
      <c r="R88" s="478"/>
      <c r="S88" s="749"/>
      <c r="T88" s="564">
        <v>2548</v>
      </c>
      <c r="U88" s="80"/>
      <c r="V88" s="3" t="s">
        <v>15</v>
      </c>
      <c r="W88" s="893" t="s">
        <v>313</v>
      </c>
      <c r="X88" s="138">
        <v>1.5</v>
      </c>
      <c r="Y88" s="228">
        <v>1.4</v>
      </c>
    </row>
    <row r="89" spans="1:25" x14ac:dyDescent="0.2">
      <c r="A89" s="1057"/>
      <c r="B89" s="328">
        <v>45460</v>
      </c>
      <c r="C89" s="432" t="str">
        <f t="shared" si="8"/>
        <v>(月)</v>
      </c>
      <c r="D89" s="531" t="s">
        <v>404</v>
      </c>
      <c r="E89" s="474"/>
      <c r="F89" s="475">
        <v>30.2</v>
      </c>
      <c r="G89" s="11">
        <v>22.4</v>
      </c>
      <c r="H89" s="225">
        <v>22.2</v>
      </c>
      <c r="I89" s="12">
        <v>14.6</v>
      </c>
      <c r="J89" s="223">
        <v>5.8</v>
      </c>
      <c r="K89" s="11">
        <v>7.72</v>
      </c>
      <c r="L89" s="223">
        <v>7.62</v>
      </c>
      <c r="M89" s="812">
        <v>31.2</v>
      </c>
      <c r="N89" s="225">
        <v>31.2</v>
      </c>
      <c r="O89" s="224">
        <v>120</v>
      </c>
      <c r="P89" s="224">
        <v>82.1</v>
      </c>
      <c r="Q89" s="866">
        <v>18</v>
      </c>
      <c r="R89" s="478">
        <v>264</v>
      </c>
      <c r="S89" s="749">
        <v>0.3</v>
      </c>
      <c r="T89" s="564">
        <v>2768</v>
      </c>
      <c r="U89" s="80"/>
      <c r="V89" s="3" t="s">
        <v>193</v>
      </c>
      <c r="W89" s="893" t="s">
        <v>313</v>
      </c>
      <c r="X89" s="138">
        <v>8.1999999999999993</v>
      </c>
      <c r="Y89" s="228">
        <v>8</v>
      </c>
    </row>
    <row r="90" spans="1:25" x14ac:dyDescent="0.2">
      <c r="A90" s="1057"/>
      <c r="B90" s="328">
        <v>45461</v>
      </c>
      <c r="C90" s="432" t="str">
        <f t="shared" si="8"/>
        <v>(火)</v>
      </c>
      <c r="D90" s="531" t="s">
        <v>405</v>
      </c>
      <c r="E90" s="474">
        <v>128</v>
      </c>
      <c r="F90" s="475">
        <v>18.8</v>
      </c>
      <c r="G90" s="11">
        <v>20.9</v>
      </c>
      <c r="H90" s="225">
        <v>21.4</v>
      </c>
      <c r="I90" s="12">
        <v>9.6999999999999993</v>
      </c>
      <c r="J90" s="223">
        <v>9.1</v>
      </c>
      <c r="K90" s="11">
        <v>7.68</v>
      </c>
      <c r="L90" s="223">
        <v>7.75</v>
      </c>
      <c r="M90" s="812">
        <v>25.6</v>
      </c>
      <c r="N90" s="225">
        <v>30.3</v>
      </c>
      <c r="O90" s="224">
        <v>120</v>
      </c>
      <c r="P90" s="224">
        <v>84.1</v>
      </c>
      <c r="Q90" s="866">
        <v>16</v>
      </c>
      <c r="R90" s="478">
        <v>230</v>
      </c>
      <c r="S90" s="749">
        <v>0.56000000000000005</v>
      </c>
      <c r="T90" s="564">
        <v>6666</v>
      </c>
      <c r="U90" s="80"/>
      <c r="V90" s="3" t="s">
        <v>194</v>
      </c>
      <c r="W90" s="893" t="s">
        <v>313</v>
      </c>
      <c r="X90" s="140">
        <v>7.0000000000000007E-2</v>
      </c>
      <c r="Y90" s="229">
        <v>6.0999999999999999E-2</v>
      </c>
    </row>
    <row r="91" spans="1:25" x14ac:dyDescent="0.2">
      <c r="A91" s="1057"/>
      <c r="B91" s="328">
        <v>45462</v>
      </c>
      <c r="C91" s="432" t="str">
        <f t="shared" si="8"/>
        <v>(水)</v>
      </c>
      <c r="D91" s="531" t="s">
        <v>404</v>
      </c>
      <c r="E91" s="474"/>
      <c r="F91" s="475">
        <v>24.7</v>
      </c>
      <c r="G91" s="11">
        <v>21.2</v>
      </c>
      <c r="H91" s="225">
        <v>20.7</v>
      </c>
      <c r="I91" s="12">
        <v>54.9</v>
      </c>
      <c r="J91" s="223">
        <v>3</v>
      </c>
      <c r="K91" s="11">
        <v>7.42</v>
      </c>
      <c r="L91" s="223">
        <v>6.83</v>
      </c>
      <c r="M91" s="812">
        <v>16.3</v>
      </c>
      <c r="N91" s="225">
        <v>16.600000000000001</v>
      </c>
      <c r="O91" s="224">
        <v>30</v>
      </c>
      <c r="P91" s="224">
        <v>42</v>
      </c>
      <c r="Q91" s="866">
        <v>25</v>
      </c>
      <c r="R91" s="478">
        <v>128</v>
      </c>
      <c r="S91" s="749">
        <v>0.18</v>
      </c>
      <c r="T91" s="564">
        <v>14665</v>
      </c>
      <c r="U91" s="80"/>
      <c r="V91" s="3" t="s">
        <v>16</v>
      </c>
      <c r="W91" s="893" t="s">
        <v>313</v>
      </c>
      <c r="X91" s="140">
        <v>0.94</v>
      </c>
      <c r="Y91" s="229">
        <v>0.68</v>
      </c>
    </row>
    <row r="92" spans="1:25" x14ac:dyDescent="0.2">
      <c r="A92" s="1057"/>
      <c r="B92" s="328">
        <v>45463</v>
      </c>
      <c r="C92" s="432" t="str">
        <f t="shared" si="8"/>
        <v>(木)</v>
      </c>
      <c r="D92" s="531" t="s">
        <v>404</v>
      </c>
      <c r="E92" s="474"/>
      <c r="F92" s="475">
        <v>25.7</v>
      </c>
      <c r="G92" s="11">
        <v>21.2</v>
      </c>
      <c r="H92" s="225">
        <v>21.2</v>
      </c>
      <c r="I92" s="12">
        <v>14.9</v>
      </c>
      <c r="J92" s="223">
        <v>4.5</v>
      </c>
      <c r="K92" s="11">
        <v>7.63</v>
      </c>
      <c r="L92" s="223">
        <v>7.33</v>
      </c>
      <c r="M92" s="812">
        <v>22.8</v>
      </c>
      <c r="N92" s="225">
        <v>22.3</v>
      </c>
      <c r="O92" s="224">
        <v>67</v>
      </c>
      <c r="P92" s="224">
        <v>64.099999999999994</v>
      </c>
      <c r="Q92" s="866">
        <v>18</v>
      </c>
      <c r="R92" s="478">
        <v>172</v>
      </c>
      <c r="S92" s="749">
        <v>0.31</v>
      </c>
      <c r="T92" s="564">
        <v>6777</v>
      </c>
      <c r="U92" s="80"/>
      <c r="V92" s="3" t="s">
        <v>195</v>
      </c>
      <c r="W92" s="893" t="s">
        <v>313</v>
      </c>
      <c r="X92" s="140">
        <v>0.99</v>
      </c>
      <c r="Y92" s="229">
        <v>0.87</v>
      </c>
    </row>
    <row r="93" spans="1:25" x14ac:dyDescent="0.2">
      <c r="A93" s="1057"/>
      <c r="B93" s="328">
        <v>45464</v>
      </c>
      <c r="C93" s="432" t="str">
        <f t="shared" si="8"/>
        <v>(金)</v>
      </c>
      <c r="D93" s="531" t="s">
        <v>405</v>
      </c>
      <c r="E93" s="474">
        <v>53</v>
      </c>
      <c r="F93" s="475">
        <v>22.8</v>
      </c>
      <c r="G93" s="11">
        <v>20.8</v>
      </c>
      <c r="H93" s="225">
        <v>21</v>
      </c>
      <c r="I93" s="12">
        <v>9.6999999999999993</v>
      </c>
      <c r="J93" s="223">
        <v>4.8</v>
      </c>
      <c r="K93" s="11">
        <v>7.61</v>
      </c>
      <c r="L93" s="223">
        <v>7.38</v>
      </c>
      <c r="M93" s="812">
        <v>27.2</v>
      </c>
      <c r="N93" s="225">
        <v>27</v>
      </c>
      <c r="O93" s="224">
        <v>90</v>
      </c>
      <c r="P93" s="224">
        <v>77.099999999999994</v>
      </c>
      <c r="Q93" s="866">
        <v>18</v>
      </c>
      <c r="R93" s="478">
        <v>210</v>
      </c>
      <c r="S93" s="749">
        <v>0.25</v>
      </c>
      <c r="T93" s="564">
        <v>10029</v>
      </c>
      <c r="U93" s="80"/>
      <c r="V93" s="3" t="s">
        <v>196</v>
      </c>
      <c r="W93" s="893" t="s">
        <v>313</v>
      </c>
      <c r="X93" s="140">
        <v>0.20499999999999999</v>
      </c>
      <c r="Y93" s="229">
        <v>0.214</v>
      </c>
    </row>
    <row r="94" spans="1:25" x14ac:dyDescent="0.2">
      <c r="A94" s="1057"/>
      <c r="B94" s="328">
        <v>45465</v>
      </c>
      <c r="C94" s="432" t="str">
        <f t="shared" si="8"/>
        <v>(土)</v>
      </c>
      <c r="D94" s="531" t="s">
        <v>404</v>
      </c>
      <c r="E94" s="474"/>
      <c r="F94" s="475">
        <v>26.4</v>
      </c>
      <c r="G94" s="11">
        <v>20</v>
      </c>
      <c r="H94" s="225">
        <v>19.399999999999999</v>
      </c>
      <c r="I94" s="12">
        <v>39.9</v>
      </c>
      <c r="J94" s="223">
        <v>4.7</v>
      </c>
      <c r="K94" s="11">
        <v>7.39</v>
      </c>
      <c r="L94" s="223">
        <v>6.82</v>
      </c>
      <c r="M94" s="812"/>
      <c r="N94" s="225"/>
      <c r="O94" s="224"/>
      <c r="P94" s="224"/>
      <c r="Q94" s="866"/>
      <c r="R94" s="478"/>
      <c r="S94" s="749"/>
      <c r="T94" s="564">
        <v>12234</v>
      </c>
      <c r="U94" s="80"/>
      <c r="V94" s="3" t="s">
        <v>197</v>
      </c>
      <c r="W94" s="893" t="s">
        <v>313</v>
      </c>
      <c r="X94" s="138">
        <v>14.3</v>
      </c>
      <c r="Y94" s="228">
        <v>13.9</v>
      </c>
    </row>
    <row r="95" spans="1:25" x14ac:dyDescent="0.2">
      <c r="A95" s="1057"/>
      <c r="B95" s="328">
        <v>45466</v>
      </c>
      <c r="C95" s="432" t="str">
        <f t="shared" si="8"/>
        <v>(日)</v>
      </c>
      <c r="D95" s="531" t="s">
        <v>405</v>
      </c>
      <c r="E95" s="474">
        <v>23</v>
      </c>
      <c r="F95" s="475">
        <v>22.3</v>
      </c>
      <c r="G95" s="11">
        <v>20.9</v>
      </c>
      <c r="H95" s="225">
        <v>20.7</v>
      </c>
      <c r="I95" s="12">
        <v>19.7</v>
      </c>
      <c r="J95" s="223">
        <v>5.7</v>
      </c>
      <c r="K95" s="11">
        <v>7.5</v>
      </c>
      <c r="L95" s="223">
        <v>7.39</v>
      </c>
      <c r="M95" s="812"/>
      <c r="N95" s="225"/>
      <c r="O95" s="224"/>
      <c r="P95" s="224"/>
      <c r="Q95" s="866"/>
      <c r="R95" s="478"/>
      <c r="S95" s="749"/>
      <c r="T95" s="564">
        <v>9443</v>
      </c>
      <c r="U95" s="80"/>
      <c r="V95" s="3" t="s">
        <v>17</v>
      </c>
      <c r="W95" s="893" t="s">
        <v>313</v>
      </c>
      <c r="X95" s="138">
        <v>38.299999999999997</v>
      </c>
      <c r="Y95" s="228">
        <v>38.9</v>
      </c>
    </row>
    <row r="96" spans="1:25" x14ac:dyDescent="0.2">
      <c r="A96" s="1057"/>
      <c r="B96" s="328">
        <v>45467</v>
      </c>
      <c r="C96" s="432" t="str">
        <f t="shared" si="8"/>
        <v>(月)</v>
      </c>
      <c r="D96" s="531" t="s">
        <v>404</v>
      </c>
      <c r="E96" s="474">
        <v>1</v>
      </c>
      <c r="F96" s="475">
        <v>31</v>
      </c>
      <c r="G96" s="11">
        <v>22.4</v>
      </c>
      <c r="H96" s="225">
        <v>22</v>
      </c>
      <c r="I96" s="12">
        <v>12.5</v>
      </c>
      <c r="J96" s="223">
        <v>1.3</v>
      </c>
      <c r="K96" s="11">
        <v>7.62</v>
      </c>
      <c r="L96" s="223">
        <v>7.17</v>
      </c>
      <c r="M96" s="812">
        <v>22.7</v>
      </c>
      <c r="N96" s="225">
        <v>23.3</v>
      </c>
      <c r="O96" s="224">
        <v>67</v>
      </c>
      <c r="P96" s="224">
        <v>70.099999999999994</v>
      </c>
      <c r="Q96" s="866">
        <v>21</v>
      </c>
      <c r="R96" s="478">
        <v>180</v>
      </c>
      <c r="S96" s="749">
        <v>0.11</v>
      </c>
      <c r="T96" s="564">
        <v>14569</v>
      </c>
      <c r="U96" s="80"/>
      <c r="V96" s="3" t="s">
        <v>198</v>
      </c>
      <c r="W96" s="893" t="s">
        <v>184</v>
      </c>
      <c r="X96" s="276">
        <v>17</v>
      </c>
      <c r="Y96" s="288">
        <v>16</v>
      </c>
    </row>
    <row r="97" spans="1:25" x14ac:dyDescent="0.2">
      <c r="A97" s="1057"/>
      <c r="B97" s="328">
        <v>45468</v>
      </c>
      <c r="C97" s="432" t="str">
        <f t="shared" si="8"/>
        <v>(火)</v>
      </c>
      <c r="D97" s="531" t="s">
        <v>403</v>
      </c>
      <c r="E97" s="474"/>
      <c r="F97" s="475">
        <v>27.1</v>
      </c>
      <c r="G97" s="11">
        <v>23</v>
      </c>
      <c r="H97" s="225">
        <v>23</v>
      </c>
      <c r="I97" s="12">
        <v>9.3000000000000007</v>
      </c>
      <c r="J97" s="223">
        <v>1.7</v>
      </c>
      <c r="K97" s="11">
        <v>7.68</v>
      </c>
      <c r="L97" s="223">
        <v>7.38</v>
      </c>
      <c r="M97" s="812">
        <v>26.4</v>
      </c>
      <c r="N97" s="225">
        <v>26.4</v>
      </c>
      <c r="O97" s="224">
        <v>83</v>
      </c>
      <c r="P97" s="224">
        <v>76.099999999999994</v>
      </c>
      <c r="Q97" s="866">
        <v>20</v>
      </c>
      <c r="R97" s="478">
        <v>190</v>
      </c>
      <c r="S97" s="749">
        <v>0.17</v>
      </c>
      <c r="T97" s="564">
        <v>6000</v>
      </c>
      <c r="U97" s="80"/>
      <c r="V97" s="3" t="s">
        <v>199</v>
      </c>
      <c r="W97" s="893" t="s">
        <v>313</v>
      </c>
      <c r="X97" s="276">
        <v>17</v>
      </c>
      <c r="Y97" s="288">
        <v>12</v>
      </c>
    </row>
    <row r="98" spans="1:25" x14ac:dyDescent="0.2">
      <c r="A98" s="1057"/>
      <c r="B98" s="328">
        <v>45469</v>
      </c>
      <c r="C98" s="432" t="str">
        <f t="shared" si="8"/>
        <v>(水)</v>
      </c>
      <c r="D98" s="531" t="s">
        <v>404</v>
      </c>
      <c r="E98" s="474"/>
      <c r="F98" s="475">
        <v>29.9</v>
      </c>
      <c r="G98" s="11">
        <v>23.2</v>
      </c>
      <c r="H98" s="225">
        <v>23</v>
      </c>
      <c r="I98" s="12">
        <v>7.8</v>
      </c>
      <c r="J98" s="223">
        <v>9.6</v>
      </c>
      <c r="K98" s="11">
        <v>7.7</v>
      </c>
      <c r="L98" s="223">
        <v>7.75</v>
      </c>
      <c r="M98" s="812">
        <v>28.7</v>
      </c>
      <c r="N98" s="225">
        <v>28</v>
      </c>
      <c r="O98" s="224">
        <v>100</v>
      </c>
      <c r="P98" s="224">
        <v>80.099999999999994</v>
      </c>
      <c r="Q98" s="866">
        <v>13</v>
      </c>
      <c r="R98" s="478">
        <v>228</v>
      </c>
      <c r="S98" s="749">
        <v>0.45</v>
      </c>
      <c r="T98" s="564">
        <v>1114</v>
      </c>
      <c r="U98" s="80"/>
      <c r="V98" s="3"/>
      <c r="W98" s="893"/>
      <c r="X98" s="290"/>
      <c r="Y98" s="289"/>
    </row>
    <row r="99" spans="1:25" x14ac:dyDescent="0.2">
      <c r="A99" s="1057"/>
      <c r="B99" s="328">
        <v>45470</v>
      </c>
      <c r="C99" s="432" t="str">
        <f t="shared" si="8"/>
        <v>(木)</v>
      </c>
      <c r="D99" s="531" t="s">
        <v>403</v>
      </c>
      <c r="E99" s="474"/>
      <c r="F99" s="475">
        <v>28.2</v>
      </c>
      <c r="G99" s="11">
        <v>23</v>
      </c>
      <c r="H99" s="225">
        <v>23.2</v>
      </c>
      <c r="I99" s="12">
        <v>38.200000000000003</v>
      </c>
      <c r="J99" s="223">
        <v>4.9000000000000004</v>
      </c>
      <c r="K99" s="11">
        <v>7.72</v>
      </c>
      <c r="L99" s="223">
        <v>7.72</v>
      </c>
      <c r="M99" s="812">
        <v>33</v>
      </c>
      <c r="N99" s="225">
        <v>32.5</v>
      </c>
      <c r="O99" s="224">
        <v>120</v>
      </c>
      <c r="P99" s="224">
        <v>94.1</v>
      </c>
      <c r="Q99" s="866">
        <v>15</v>
      </c>
      <c r="R99" s="478">
        <v>250</v>
      </c>
      <c r="S99" s="749">
        <v>0.61</v>
      </c>
      <c r="T99" s="564">
        <v>1309</v>
      </c>
      <c r="U99" s="80"/>
      <c r="V99" s="3"/>
      <c r="W99" s="893"/>
      <c r="X99" s="290"/>
      <c r="Y99" s="289"/>
    </row>
    <row r="100" spans="1:25" x14ac:dyDescent="0.2">
      <c r="A100" s="1057"/>
      <c r="B100" s="328">
        <v>45471</v>
      </c>
      <c r="C100" s="432" t="str">
        <f t="shared" si="8"/>
        <v>(金)</v>
      </c>
      <c r="D100" s="531" t="s">
        <v>405</v>
      </c>
      <c r="E100" s="474">
        <v>61</v>
      </c>
      <c r="F100" s="475">
        <v>22.3</v>
      </c>
      <c r="G100" s="11">
        <v>21.8</v>
      </c>
      <c r="H100" s="225">
        <v>22.4</v>
      </c>
      <c r="I100" s="12">
        <v>14.6</v>
      </c>
      <c r="J100" s="223">
        <v>8.6999999999999993</v>
      </c>
      <c r="K100" s="11">
        <v>7.73</v>
      </c>
      <c r="L100" s="223">
        <v>7.8</v>
      </c>
      <c r="M100" s="812">
        <v>29.2</v>
      </c>
      <c r="N100" s="225">
        <v>31</v>
      </c>
      <c r="O100" s="224">
        <v>120</v>
      </c>
      <c r="P100" s="224">
        <v>88.1</v>
      </c>
      <c r="Q100" s="866">
        <v>15</v>
      </c>
      <c r="R100" s="478">
        <v>250</v>
      </c>
      <c r="S100" s="749">
        <v>0.63</v>
      </c>
      <c r="T100" s="564">
        <v>4895</v>
      </c>
      <c r="U100" s="80"/>
      <c r="V100" s="291"/>
      <c r="W100" s="344"/>
      <c r="X100" s="293"/>
      <c r="Y100" s="292"/>
    </row>
    <row r="101" spans="1:25" x14ac:dyDescent="0.2">
      <c r="A101" s="1057"/>
      <c r="B101" s="328">
        <v>45472</v>
      </c>
      <c r="C101" s="432" t="str">
        <f t="shared" si="8"/>
        <v>(土)</v>
      </c>
      <c r="D101" s="531" t="s">
        <v>403</v>
      </c>
      <c r="E101" s="474">
        <v>17</v>
      </c>
      <c r="F101" s="475">
        <v>21.4</v>
      </c>
      <c r="G101" s="11">
        <v>20.9</v>
      </c>
      <c r="H101" s="225">
        <v>21.9</v>
      </c>
      <c r="I101" s="12">
        <v>156.9</v>
      </c>
      <c r="J101" s="223">
        <v>9.1999999999999993</v>
      </c>
      <c r="K101" s="11">
        <v>7.38</v>
      </c>
      <c r="L101" s="223">
        <v>6.58</v>
      </c>
      <c r="M101" s="812"/>
      <c r="N101" s="225"/>
      <c r="O101" s="224"/>
      <c r="P101" s="224"/>
      <c r="Q101" s="866"/>
      <c r="R101" s="478"/>
      <c r="S101" s="749"/>
      <c r="T101" s="564">
        <v>18664</v>
      </c>
      <c r="U101" s="80"/>
      <c r="V101" s="9" t="s">
        <v>23</v>
      </c>
      <c r="W101" s="82" t="s">
        <v>24</v>
      </c>
      <c r="X101" s="1" t="s">
        <v>24</v>
      </c>
      <c r="Y101" s="333" t="s">
        <v>24</v>
      </c>
    </row>
    <row r="102" spans="1:25" x14ac:dyDescent="0.2">
      <c r="A102" s="1057"/>
      <c r="B102" s="328">
        <v>45473</v>
      </c>
      <c r="C102" s="432" t="str">
        <f t="shared" si="8"/>
        <v>(日)</v>
      </c>
      <c r="D102" s="534" t="s">
        <v>403</v>
      </c>
      <c r="E102" s="497">
        <v>1</v>
      </c>
      <c r="F102" s="535">
        <v>27</v>
      </c>
      <c r="G102" s="366">
        <v>21.3</v>
      </c>
      <c r="H102" s="536">
        <v>20.9</v>
      </c>
      <c r="I102" s="537">
        <v>39.9</v>
      </c>
      <c r="J102" s="300">
        <v>3.1</v>
      </c>
      <c r="K102" s="366">
        <v>7.45</v>
      </c>
      <c r="L102" s="300">
        <v>6.87</v>
      </c>
      <c r="M102" s="814"/>
      <c r="N102" s="536"/>
      <c r="O102" s="538"/>
      <c r="P102" s="538"/>
      <c r="Q102" s="871"/>
      <c r="R102" s="540"/>
      <c r="S102" s="789"/>
      <c r="T102" s="736">
        <v>13823</v>
      </c>
      <c r="U102" s="80"/>
      <c r="V102" s="719" t="s">
        <v>303</v>
      </c>
      <c r="W102" s="720"/>
      <c r="X102" s="720"/>
      <c r="Y102" s="721"/>
    </row>
    <row r="103" spans="1:25" s="1" customFormat="1" ht="13.5" customHeight="1" x14ac:dyDescent="0.2">
      <c r="A103" s="1057"/>
      <c r="B103" s="1043" t="s">
        <v>239</v>
      </c>
      <c r="C103" s="1043"/>
      <c r="D103" s="479"/>
      <c r="E103" s="464">
        <f>MAX(E73:E102)</f>
        <v>128</v>
      </c>
      <c r="F103" s="480">
        <f t="shared" ref="F103:T103" si="9">IF(COUNT(F73:F102)=0,"",MAX(F73:F102))</f>
        <v>31</v>
      </c>
      <c r="G103" s="10">
        <f t="shared" si="9"/>
        <v>23.2</v>
      </c>
      <c r="H103" s="222">
        <f t="shared" si="9"/>
        <v>23.2</v>
      </c>
      <c r="I103" s="466">
        <f t="shared" si="9"/>
        <v>156.9</v>
      </c>
      <c r="J103" s="467">
        <f t="shared" si="9"/>
        <v>11.3</v>
      </c>
      <c r="K103" s="10">
        <f t="shared" si="9"/>
        <v>7.91</v>
      </c>
      <c r="L103" s="222">
        <f t="shared" si="9"/>
        <v>7.93</v>
      </c>
      <c r="M103" s="811">
        <f t="shared" si="9"/>
        <v>34.9</v>
      </c>
      <c r="N103" s="467">
        <f t="shared" si="9"/>
        <v>34.9</v>
      </c>
      <c r="O103" s="468">
        <f t="shared" si="9"/>
        <v>140</v>
      </c>
      <c r="P103" s="468">
        <f t="shared" si="9"/>
        <v>102</v>
      </c>
      <c r="Q103" s="868">
        <f t="shared" si="9"/>
        <v>25</v>
      </c>
      <c r="R103" s="484">
        <f t="shared" si="9"/>
        <v>280</v>
      </c>
      <c r="S103" s="757">
        <f t="shared" si="9"/>
        <v>0.8</v>
      </c>
      <c r="T103" s="486">
        <f t="shared" si="9"/>
        <v>18664</v>
      </c>
      <c r="U103" s="80"/>
      <c r="V103" s="722"/>
      <c r="W103" s="892"/>
      <c r="X103" s="723"/>
      <c r="Y103" s="724"/>
    </row>
    <row r="104" spans="1:25" s="1" customFormat="1" ht="13.5" customHeight="1" x14ac:dyDescent="0.2">
      <c r="A104" s="1057"/>
      <c r="B104" s="1044" t="s">
        <v>240</v>
      </c>
      <c r="C104" s="1044"/>
      <c r="D104" s="233"/>
      <c r="E104" s="234"/>
      <c r="F104" s="487">
        <f t="shared" ref="F104:S104" si="10">IF(COUNT(F73:F102)=0,"",MIN(F73:F102))</f>
        <v>18.100000000000001</v>
      </c>
      <c r="G104" s="11">
        <f t="shared" si="10"/>
        <v>19.2</v>
      </c>
      <c r="H104" s="223">
        <f t="shared" si="10"/>
        <v>19.100000000000001</v>
      </c>
      <c r="I104" s="12">
        <f t="shared" si="10"/>
        <v>7.8</v>
      </c>
      <c r="J104" s="244">
        <f t="shared" si="10"/>
        <v>1.3</v>
      </c>
      <c r="K104" s="11">
        <f t="shared" si="10"/>
        <v>7.38</v>
      </c>
      <c r="L104" s="487">
        <f t="shared" si="10"/>
        <v>6.58</v>
      </c>
      <c r="M104" s="812">
        <f t="shared" si="10"/>
        <v>16.3</v>
      </c>
      <c r="N104" s="225">
        <f t="shared" si="10"/>
        <v>16.600000000000001</v>
      </c>
      <c r="O104" s="243">
        <f t="shared" si="10"/>
        <v>30</v>
      </c>
      <c r="P104" s="243">
        <f t="shared" si="10"/>
        <v>42</v>
      </c>
      <c r="Q104" s="864">
        <f t="shared" si="10"/>
        <v>13</v>
      </c>
      <c r="R104" s="491">
        <f t="shared" si="10"/>
        <v>128</v>
      </c>
      <c r="S104" s="762">
        <f t="shared" si="10"/>
        <v>0.11</v>
      </c>
      <c r="T104" s="493"/>
      <c r="U104" s="80"/>
      <c r="V104" s="722"/>
      <c r="W104" s="892"/>
      <c r="X104" s="723"/>
      <c r="Y104" s="724"/>
    </row>
    <row r="105" spans="1:25" s="1" customFormat="1" ht="13.5" customHeight="1" x14ac:dyDescent="0.2">
      <c r="A105" s="1057"/>
      <c r="B105" s="1044" t="s">
        <v>241</v>
      </c>
      <c r="C105" s="1044"/>
      <c r="D105" s="233"/>
      <c r="E105" s="235"/>
      <c r="F105" s="494">
        <f t="shared" ref="F105:S105" si="11">IF(COUNT(F73:F102)=0,"",AVERAGE(F73:F102))</f>
        <v>24.643333333333331</v>
      </c>
      <c r="G105" s="11">
        <f t="shared" si="11"/>
        <v>20.966666666666661</v>
      </c>
      <c r="H105" s="487">
        <f t="shared" si="11"/>
        <v>20.98</v>
      </c>
      <c r="I105" s="12">
        <f t="shared" si="11"/>
        <v>25.236666666666665</v>
      </c>
      <c r="J105" s="244">
        <f t="shared" si="11"/>
        <v>6.5399999999999974</v>
      </c>
      <c r="K105" s="11">
        <f t="shared" si="11"/>
        <v>7.687666666666666</v>
      </c>
      <c r="L105" s="487">
        <f t="shared" si="11"/>
        <v>7.5233333333333343</v>
      </c>
      <c r="M105" s="812">
        <f t="shared" si="11"/>
        <v>28.46</v>
      </c>
      <c r="N105" s="225">
        <f t="shared" si="11"/>
        <v>28.764999999999997</v>
      </c>
      <c r="O105" s="243">
        <f t="shared" si="11"/>
        <v>101.35</v>
      </c>
      <c r="P105" s="243">
        <f t="shared" si="11"/>
        <v>81.134999999999962</v>
      </c>
      <c r="Q105" s="864">
        <f t="shared" si="11"/>
        <v>16.75</v>
      </c>
      <c r="R105" s="495">
        <f t="shared" si="11"/>
        <v>222.5</v>
      </c>
      <c r="S105" s="762">
        <f t="shared" si="11"/>
        <v>0.47899999999999993</v>
      </c>
      <c r="T105" s="493"/>
      <c r="U105" s="80"/>
      <c r="V105" s="722"/>
      <c r="W105" s="892"/>
      <c r="X105" s="723"/>
      <c r="Y105" s="724"/>
    </row>
    <row r="106" spans="1:25" s="1" customFormat="1" ht="13.5" customHeight="1" x14ac:dyDescent="0.2">
      <c r="A106" s="1057"/>
      <c r="B106" s="1045" t="s">
        <v>242</v>
      </c>
      <c r="C106" s="1045"/>
      <c r="D106" s="496"/>
      <c r="E106" s="497">
        <f>SUM(E73:E102)</f>
        <v>317</v>
      </c>
      <c r="F106" s="236"/>
      <c r="G106" s="237"/>
      <c r="H106" s="498"/>
      <c r="I106" s="237"/>
      <c r="J106" s="498"/>
      <c r="K106" s="499"/>
      <c r="L106" s="500"/>
      <c r="M106" s="524"/>
      <c r="N106" s="525"/>
      <c r="O106" s="503"/>
      <c r="P106" s="543"/>
      <c r="Q106" s="865"/>
      <c r="R106" s="238"/>
      <c r="S106" s="782"/>
      <c r="T106" s="732">
        <f>SUM(T73:T102)</f>
        <v>177443</v>
      </c>
      <c r="U106" s="80"/>
      <c r="V106" s="725"/>
      <c r="W106" s="894"/>
      <c r="X106" s="726"/>
      <c r="Y106" s="727"/>
    </row>
    <row r="107" spans="1:25" ht="13.5" customHeight="1" x14ac:dyDescent="0.2">
      <c r="A107" s="1057" t="s">
        <v>214</v>
      </c>
      <c r="B107" s="327">
        <v>45474</v>
      </c>
      <c r="C107" s="431" t="str">
        <f>IF(B107="","",IF(WEEKDAY(B107)=1,"(日)",IF(WEEKDAY(B107)=2,"(月)",IF(WEEKDAY(B107)=3,"(火)",IF(WEEKDAY(B107)=4,"(水)",IF(WEEKDAY(B107)=5,"(木)",IF(WEEKDAY(B107)=6,"(金)","(土)")))))))</f>
        <v>(月)</v>
      </c>
      <c r="D107" s="529" t="s">
        <v>405</v>
      </c>
      <c r="E107" s="464">
        <v>4</v>
      </c>
      <c r="F107" s="465">
        <v>24.9</v>
      </c>
      <c r="G107" s="10">
        <v>22.8</v>
      </c>
      <c r="H107" s="467">
        <v>22.6</v>
      </c>
      <c r="I107" s="466">
        <v>25.9</v>
      </c>
      <c r="J107" s="222">
        <v>3.7</v>
      </c>
      <c r="K107" s="10">
        <v>7.68</v>
      </c>
      <c r="L107" s="222">
        <v>7.4</v>
      </c>
      <c r="M107" s="811">
        <v>23.5</v>
      </c>
      <c r="N107" s="467">
        <v>23.4</v>
      </c>
      <c r="O107" s="468">
        <v>73</v>
      </c>
      <c r="P107" s="468">
        <v>70.099999999999994</v>
      </c>
      <c r="Q107" s="868">
        <v>20</v>
      </c>
      <c r="R107" s="472">
        <v>180</v>
      </c>
      <c r="S107" s="745">
        <v>0.21</v>
      </c>
      <c r="T107" s="731">
        <v>7779</v>
      </c>
      <c r="U107" s="80"/>
      <c r="V107" s="374" t="s">
        <v>286</v>
      </c>
      <c r="W107" s="359"/>
      <c r="X107" s="361">
        <v>45483</v>
      </c>
      <c r="Y107" s="357"/>
    </row>
    <row r="108" spans="1:25" x14ac:dyDescent="0.2">
      <c r="A108" s="1057"/>
      <c r="B108" s="328">
        <v>45475</v>
      </c>
      <c r="C108" s="432" t="str">
        <f t="shared" ref="C108:C137" si="12">IF(B108="","",IF(WEEKDAY(B108)=1,"(日)",IF(WEEKDAY(B108)=2,"(月)",IF(WEEKDAY(B108)=3,"(火)",IF(WEEKDAY(B108)=4,"(水)",IF(WEEKDAY(B108)=5,"(木)",IF(WEEKDAY(B108)=6,"(金)","(土)")))))))</f>
        <v>(火)</v>
      </c>
      <c r="D108" s="531" t="s">
        <v>403</v>
      </c>
      <c r="E108" s="474">
        <v>3</v>
      </c>
      <c r="F108" s="475">
        <v>30.3</v>
      </c>
      <c r="G108" s="11">
        <v>23</v>
      </c>
      <c r="H108" s="225">
        <v>22.7</v>
      </c>
      <c r="I108" s="12">
        <v>14.8</v>
      </c>
      <c r="J108" s="223">
        <v>4.3</v>
      </c>
      <c r="K108" s="11">
        <v>7.68</v>
      </c>
      <c r="L108" s="223">
        <v>7.49</v>
      </c>
      <c r="M108" s="812">
        <v>25.3</v>
      </c>
      <c r="N108" s="225">
        <v>25.7</v>
      </c>
      <c r="O108" s="224">
        <v>87</v>
      </c>
      <c r="P108" s="224">
        <v>76.099999999999994</v>
      </c>
      <c r="Q108" s="866">
        <v>16</v>
      </c>
      <c r="R108" s="478">
        <v>194</v>
      </c>
      <c r="S108" s="749">
        <v>0.3</v>
      </c>
      <c r="T108" s="564">
        <v>2095</v>
      </c>
      <c r="U108" s="80"/>
      <c r="V108" s="375" t="s">
        <v>2</v>
      </c>
      <c r="W108" s="360" t="s">
        <v>305</v>
      </c>
      <c r="X108" s="362">
        <v>31.9</v>
      </c>
      <c r="Y108" s="358"/>
    </row>
    <row r="109" spans="1:25" x14ac:dyDescent="0.2">
      <c r="A109" s="1057"/>
      <c r="B109" s="328">
        <v>45476</v>
      </c>
      <c r="C109" s="432" t="str">
        <f t="shared" si="12"/>
        <v>(水)</v>
      </c>
      <c r="D109" s="531" t="s">
        <v>403</v>
      </c>
      <c r="E109" s="474"/>
      <c r="F109" s="475">
        <v>26.7</v>
      </c>
      <c r="G109" s="11">
        <v>23</v>
      </c>
      <c r="H109" s="225">
        <v>22.9</v>
      </c>
      <c r="I109" s="12">
        <v>10.7</v>
      </c>
      <c r="J109" s="223">
        <v>10</v>
      </c>
      <c r="K109" s="11">
        <v>7.72</v>
      </c>
      <c r="L109" s="223">
        <v>7.75</v>
      </c>
      <c r="M109" s="812">
        <v>29.3</v>
      </c>
      <c r="N109" s="225">
        <v>29.1</v>
      </c>
      <c r="O109" s="224">
        <v>110</v>
      </c>
      <c r="P109" s="224">
        <v>86.1</v>
      </c>
      <c r="Q109" s="866">
        <v>13</v>
      </c>
      <c r="R109" s="478">
        <v>232</v>
      </c>
      <c r="S109" s="749">
        <v>0.56999999999999995</v>
      </c>
      <c r="T109" s="564">
        <v>85</v>
      </c>
      <c r="U109" s="80"/>
      <c r="V109" s="4" t="s">
        <v>19</v>
      </c>
      <c r="W109" s="5" t="s">
        <v>20</v>
      </c>
      <c r="X109" s="6" t="s">
        <v>21</v>
      </c>
      <c r="Y109" s="5" t="s">
        <v>22</v>
      </c>
    </row>
    <row r="110" spans="1:25" x14ac:dyDescent="0.2">
      <c r="A110" s="1057"/>
      <c r="B110" s="328">
        <v>45477</v>
      </c>
      <c r="C110" s="432" t="str">
        <f t="shared" si="12"/>
        <v>(木)</v>
      </c>
      <c r="D110" s="531" t="s">
        <v>404</v>
      </c>
      <c r="E110" s="474"/>
      <c r="F110" s="475">
        <v>34.6</v>
      </c>
      <c r="G110" s="11">
        <v>23.8</v>
      </c>
      <c r="H110" s="225">
        <v>23.6</v>
      </c>
      <c r="I110" s="12">
        <v>7.7</v>
      </c>
      <c r="J110" s="223">
        <v>7</v>
      </c>
      <c r="K110" s="11">
        <v>7.74</v>
      </c>
      <c r="L110" s="223">
        <v>7.67</v>
      </c>
      <c r="M110" s="812">
        <v>28.9</v>
      </c>
      <c r="N110" s="225">
        <v>28.5</v>
      </c>
      <c r="O110" s="224">
        <v>100</v>
      </c>
      <c r="P110" s="224">
        <v>84.1</v>
      </c>
      <c r="Q110" s="866">
        <v>16</v>
      </c>
      <c r="R110" s="478">
        <v>220</v>
      </c>
      <c r="S110" s="749">
        <v>0.28999999999999998</v>
      </c>
      <c r="T110" s="564">
        <v>2882</v>
      </c>
      <c r="U110" s="80"/>
      <c r="V110" s="2" t="s">
        <v>182</v>
      </c>
      <c r="W110" s="396" t="s">
        <v>11</v>
      </c>
      <c r="X110" s="10">
        <v>25</v>
      </c>
      <c r="Y110" s="222">
        <v>24.8</v>
      </c>
    </row>
    <row r="111" spans="1:25" x14ac:dyDescent="0.2">
      <c r="A111" s="1057"/>
      <c r="B111" s="328">
        <v>45478</v>
      </c>
      <c r="C111" s="432" t="str">
        <f t="shared" si="12"/>
        <v>(金)</v>
      </c>
      <c r="D111" s="531" t="s">
        <v>404</v>
      </c>
      <c r="E111" s="474"/>
      <c r="F111" s="475">
        <v>30.9</v>
      </c>
      <c r="G111" s="11">
        <v>24.3</v>
      </c>
      <c r="H111" s="225">
        <v>24.2</v>
      </c>
      <c r="I111" s="12">
        <v>5.8</v>
      </c>
      <c r="J111" s="223">
        <v>7.3</v>
      </c>
      <c r="K111" s="11">
        <v>7.78</v>
      </c>
      <c r="L111" s="223">
        <v>7.8</v>
      </c>
      <c r="M111" s="812">
        <v>32.9</v>
      </c>
      <c r="N111" s="225">
        <v>32.6</v>
      </c>
      <c r="O111" s="224">
        <v>120</v>
      </c>
      <c r="P111" s="224">
        <v>92.1</v>
      </c>
      <c r="Q111" s="866">
        <v>13</v>
      </c>
      <c r="R111" s="478">
        <v>252</v>
      </c>
      <c r="S111" s="749">
        <v>0.41</v>
      </c>
      <c r="T111" s="564">
        <v>2128</v>
      </c>
      <c r="U111" s="80"/>
      <c r="V111" s="3" t="s">
        <v>183</v>
      </c>
      <c r="W111" s="893" t="s">
        <v>184</v>
      </c>
      <c r="X111" s="11">
        <v>5.9</v>
      </c>
      <c r="Y111" s="223">
        <v>7.5</v>
      </c>
    </row>
    <row r="112" spans="1:25" x14ac:dyDescent="0.2">
      <c r="A112" s="1057"/>
      <c r="B112" s="328">
        <v>45479</v>
      </c>
      <c r="C112" s="432" t="str">
        <f t="shared" si="12"/>
        <v>(土)</v>
      </c>
      <c r="D112" s="531" t="s">
        <v>403</v>
      </c>
      <c r="E112" s="474"/>
      <c r="F112" s="475">
        <v>31.1</v>
      </c>
      <c r="G112" s="11">
        <v>24.5</v>
      </c>
      <c r="H112" s="225">
        <v>24.6</v>
      </c>
      <c r="I112" s="12">
        <v>9</v>
      </c>
      <c r="J112" s="223">
        <v>9.3000000000000007</v>
      </c>
      <c r="K112" s="11">
        <v>7.83</v>
      </c>
      <c r="L112" s="223">
        <v>7.81</v>
      </c>
      <c r="M112" s="812"/>
      <c r="N112" s="225"/>
      <c r="O112" s="224"/>
      <c r="P112" s="224"/>
      <c r="Q112" s="866"/>
      <c r="R112" s="478"/>
      <c r="S112" s="749"/>
      <c r="T112" s="564"/>
      <c r="U112" s="80"/>
      <c r="V112" s="3" t="s">
        <v>12</v>
      </c>
      <c r="W112" s="893"/>
      <c r="X112" s="11">
        <v>7.86</v>
      </c>
      <c r="Y112" s="223">
        <v>7.91</v>
      </c>
    </row>
    <row r="113" spans="1:25" x14ac:dyDescent="0.2">
      <c r="A113" s="1057"/>
      <c r="B113" s="328">
        <v>45480</v>
      </c>
      <c r="C113" s="432" t="str">
        <f t="shared" si="12"/>
        <v>(日)</v>
      </c>
      <c r="D113" s="531" t="s">
        <v>404</v>
      </c>
      <c r="E113" s="474"/>
      <c r="F113" s="475">
        <v>29.9</v>
      </c>
      <c r="G113" s="11">
        <v>24.2</v>
      </c>
      <c r="H113" s="225">
        <v>24.1</v>
      </c>
      <c r="I113" s="12">
        <v>9.9</v>
      </c>
      <c r="J113" s="223">
        <v>7.8</v>
      </c>
      <c r="K113" s="11">
        <v>7.84</v>
      </c>
      <c r="L113" s="223">
        <v>7.86</v>
      </c>
      <c r="M113" s="812"/>
      <c r="N113" s="225"/>
      <c r="O113" s="224"/>
      <c r="P113" s="224"/>
      <c r="Q113" s="866"/>
      <c r="R113" s="478"/>
      <c r="S113" s="749"/>
      <c r="T113" s="564"/>
      <c r="U113" s="80"/>
      <c r="V113" s="3" t="s">
        <v>185</v>
      </c>
      <c r="W113" s="893" t="s">
        <v>13</v>
      </c>
      <c r="X113" s="11">
        <v>32.4</v>
      </c>
      <c r="Y113" s="223">
        <v>32.5</v>
      </c>
    </row>
    <row r="114" spans="1:25" x14ac:dyDescent="0.2">
      <c r="A114" s="1057"/>
      <c r="B114" s="328">
        <v>45481</v>
      </c>
      <c r="C114" s="432" t="str">
        <f t="shared" si="12"/>
        <v>(月)</v>
      </c>
      <c r="D114" s="531" t="s">
        <v>404</v>
      </c>
      <c r="E114" s="474"/>
      <c r="F114" s="475">
        <v>30.7</v>
      </c>
      <c r="G114" s="11">
        <v>25</v>
      </c>
      <c r="H114" s="225">
        <v>25</v>
      </c>
      <c r="I114" s="12">
        <v>8.4</v>
      </c>
      <c r="J114" s="223">
        <v>6.3</v>
      </c>
      <c r="K114" s="11">
        <v>7.81</v>
      </c>
      <c r="L114" s="223">
        <v>7.85</v>
      </c>
      <c r="M114" s="812">
        <v>31.9</v>
      </c>
      <c r="N114" s="225">
        <v>32</v>
      </c>
      <c r="O114" s="224">
        <v>110</v>
      </c>
      <c r="P114" s="224">
        <v>90.1</v>
      </c>
      <c r="Q114" s="866">
        <v>15</v>
      </c>
      <c r="R114" s="478">
        <v>264</v>
      </c>
      <c r="S114" s="749">
        <v>0.4</v>
      </c>
      <c r="T114" s="564">
        <v>1821</v>
      </c>
      <c r="U114" s="80"/>
      <c r="V114" s="3" t="s">
        <v>186</v>
      </c>
      <c r="W114" s="893" t="s">
        <v>313</v>
      </c>
      <c r="X114" s="276">
        <v>120</v>
      </c>
      <c r="Y114" s="224">
        <v>130</v>
      </c>
    </row>
    <row r="115" spans="1:25" x14ac:dyDescent="0.2">
      <c r="A115" s="1057"/>
      <c r="B115" s="328">
        <v>45482</v>
      </c>
      <c r="C115" s="432" t="str">
        <f t="shared" si="12"/>
        <v>(火)</v>
      </c>
      <c r="D115" s="531" t="s">
        <v>403</v>
      </c>
      <c r="E115" s="474"/>
      <c r="F115" s="475">
        <v>27.8</v>
      </c>
      <c r="G115" s="11">
        <v>24.6</v>
      </c>
      <c r="H115" s="225">
        <v>25</v>
      </c>
      <c r="I115" s="12">
        <v>5.7</v>
      </c>
      <c r="J115" s="223">
        <v>6</v>
      </c>
      <c r="K115" s="11">
        <v>7.82</v>
      </c>
      <c r="L115" s="223">
        <v>7.86</v>
      </c>
      <c r="M115" s="812">
        <v>33.1</v>
      </c>
      <c r="N115" s="225">
        <v>33</v>
      </c>
      <c r="O115" s="224">
        <v>130</v>
      </c>
      <c r="P115" s="224">
        <v>94.1</v>
      </c>
      <c r="Q115" s="866">
        <v>15</v>
      </c>
      <c r="R115" s="478">
        <v>238</v>
      </c>
      <c r="S115" s="749">
        <v>0.36</v>
      </c>
      <c r="T115" s="564">
        <v>469</v>
      </c>
      <c r="U115" s="80"/>
      <c r="V115" s="3" t="s">
        <v>187</v>
      </c>
      <c r="W115" s="893" t="s">
        <v>313</v>
      </c>
      <c r="X115" s="276">
        <v>92.1</v>
      </c>
      <c r="Y115" s="224">
        <v>92.1</v>
      </c>
    </row>
    <row r="116" spans="1:25" x14ac:dyDescent="0.2">
      <c r="A116" s="1057"/>
      <c r="B116" s="328">
        <v>45483</v>
      </c>
      <c r="C116" s="432" t="str">
        <f t="shared" si="12"/>
        <v>(水)</v>
      </c>
      <c r="D116" s="531" t="s">
        <v>404</v>
      </c>
      <c r="E116" s="474"/>
      <c r="F116" s="475">
        <v>31.9</v>
      </c>
      <c r="G116" s="11">
        <v>25</v>
      </c>
      <c r="H116" s="225">
        <v>24.8</v>
      </c>
      <c r="I116" s="12">
        <v>5.9</v>
      </c>
      <c r="J116" s="223">
        <v>7.5</v>
      </c>
      <c r="K116" s="11">
        <v>7.86</v>
      </c>
      <c r="L116" s="223">
        <v>7.91</v>
      </c>
      <c r="M116" s="812">
        <v>32.4</v>
      </c>
      <c r="N116" s="225">
        <v>32.5</v>
      </c>
      <c r="O116" s="224">
        <v>130</v>
      </c>
      <c r="P116" s="224">
        <v>92.1</v>
      </c>
      <c r="Q116" s="866">
        <v>13</v>
      </c>
      <c r="R116" s="478">
        <v>230</v>
      </c>
      <c r="S116" s="749">
        <v>0.42</v>
      </c>
      <c r="T116" s="564">
        <v>1444</v>
      </c>
      <c r="U116" s="80"/>
      <c r="V116" s="3" t="s">
        <v>188</v>
      </c>
      <c r="W116" s="893" t="s">
        <v>313</v>
      </c>
      <c r="X116" s="276">
        <v>64.099999999999994</v>
      </c>
      <c r="Y116" s="224">
        <v>66.099999999999994</v>
      </c>
    </row>
    <row r="117" spans="1:25" x14ac:dyDescent="0.2">
      <c r="A117" s="1057"/>
      <c r="B117" s="328">
        <v>45484</v>
      </c>
      <c r="C117" s="432" t="str">
        <f t="shared" si="12"/>
        <v>(木)</v>
      </c>
      <c r="D117" s="531" t="s">
        <v>403</v>
      </c>
      <c r="E117" s="474">
        <v>1</v>
      </c>
      <c r="F117" s="475">
        <v>27.6</v>
      </c>
      <c r="G117" s="11">
        <v>25</v>
      </c>
      <c r="H117" s="225">
        <v>25</v>
      </c>
      <c r="I117" s="12">
        <v>7.5</v>
      </c>
      <c r="J117" s="223">
        <v>8</v>
      </c>
      <c r="K117" s="11">
        <v>7.87</v>
      </c>
      <c r="L117" s="223">
        <v>7.94</v>
      </c>
      <c r="M117" s="812">
        <v>33.5</v>
      </c>
      <c r="N117" s="225">
        <v>33.6</v>
      </c>
      <c r="O117" s="224">
        <v>130</v>
      </c>
      <c r="P117" s="224">
        <v>96.1</v>
      </c>
      <c r="Q117" s="866">
        <v>16</v>
      </c>
      <c r="R117" s="478">
        <v>258</v>
      </c>
      <c r="S117" s="749">
        <v>0.49</v>
      </c>
      <c r="T117" s="564">
        <v>1333</v>
      </c>
      <c r="U117" s="80"/>
      <c r="V117" s="3" t="s">
        <v>189</v>
      </c>
      <c r="W117" s="893" t="s">
        <v>313</v>
      </c>
      <c r="X117" s="276">
        <v>28</v>
      </c>
      <c r="Y117" s="224">
        <v>26</v>
      </c>
    </row>
    <row r="118" spans="1:25" x14ac:dyDescent="0.2">
      <c r="A118" s="1057"/>
      <c r="B118" s="328">
        <v>45485</v>
      </c>
      <c r="C118" s="432" t="str">
        <f t="shared" si="12"/>
        <v>(金)</v>
      </c>
      <c r="D118" s="531" t="s">
        <v>405</v>
      </c>
      <c r="E118" s="474">
        <v>20</v>
      </c>
      <c r="F118" s="475">
        <v>26</v>
      </c>
      <c r="G118" s="11">
        <v>23.6</v>
      </c>
      <c r="H118" s="225">
        <v>23.7</v>
      </c>
      <c r="I118" s="12">
        <v>33.5</v>
      </c>
      <c r="J118" s="223">
        <v>4</v>
      </c>
      <c r="K118" s="11">
        <v>7.69</v>
      </c>
      <c r="L118" s="223">
        <v>7.53</v>
      </c>
      <c r="M118" s="812">
        <v>29.1</v>
      </c>
      <c r="N118" s="225">
        <v>28.1</v>
      </c>
      <c r="O118" s="224">
        <v>97</v>
      </c>
      <c r="P118" s="224">
        <v>76.099999999999994</v>
      </c>
      <c r="Q118" s="866">
        <v>16</v>
      </c>
      <c r="R118" s="478">
        <v>212</v>
      </c>
      <c r="S118" s="749">
        <v>0.3</v>
      </c>
      <c r="T118" s="564">
        <v>3777</v>
      </c>
      <c r="U118" s="80"/>
      <c r="V118" s="3" t="s">
        <v>190</v>
      </c>
      <c r="W118" s="893" t="s">
        <v>313</v>
      </c>
      <c r="X118" s="139">
        <v>14</v>
      </c>
      <c r="Y118" s="225">
        <v>13</v>
      </c>
    </row>
    <row r="119" spans="1:25" x14ac:dyDescent="0.2">
      <c r="A119" s="1057"/>
      <c r="B119" s="328">
        <v>45486</v>
      </c>
      <c r="C119" s="432" t="str">
        <f t="shared" si="12"/>
        <v>(土)</v>
      </c>
      <c r="D119" s="531" t="s">
        <v>403</v>
      </c>
      <c r="E119" s="474">
        <v>1</v>
      </c>
      <c r="F119" s="475">
        <v>29.9</v>
      </c>
      <c r="G119" s="11">
        <v>23.2</v>
      </c>
      <c r="H119" s="225">
        <v>22.9</v>
      </c>
      <c r="I119" s="12">
        <v>31</v>
      </c>
      <c r="J119" s="223">
        <v>10.4</v>
      </c>
      <c r="K119" s="11">
        <v>7.65</v>
      </c>
      <c r="L119" s="223">
        <v>7.3</v>
      </c>
      <c r="M119" s="812"/>
      <c r="N119" s="225"/>
      <c r="O119" s="224"/>
      <c r="P119" s="224"/>
      <c r="Q119" s="866"/>
      <c r="R119" s="478"/>
      <c r="S119" s="749"/>
      <c r="T119" s="564">
        <v>9111</v>
      </c>
      <c r="U119" s="80"/>
      <c r="V119" s="3" t="s">
        <v>191</v>
      </c>
      <c r="W119" s="893" t="s">
        <v>313</v>
      </c>
      <c r="X119" s="141">
        <v>256</v>
      </c>
      <c r="Y119" s="226">
        <v>230</v>
      </c>
    </row>
    <row r="120" spans="1:25" x14ac:dyDescent="0.2">
      <c r="A120" s="1057"/>
      <c r="B120" s="328">
        <v>45487</v>
      </c>
      <c r="C120" s="432" t="str">
        <f t="shared" si="12"/>
        <v>(日)</v>
      </c>
      <c r="D120" s="531" t="s">
        <v>403</v>
      </c>
      <c r="E120" s="474"/>
      <c r="F120" s="475">
        <v>28.2</v>
      </c>
      <c r="G120" s="11">
        <v>23</v>
      </c>
      <c r="H120" s="225">
        <v>23.3</v>
      </c>
      <c r="I120" s="12">
        <v>21.6</v>
      </c>
      <c r="J120" s="223">
        <v>6.2</v>
      </c>
      <c r="K120" s="11">
        <v>7.74</v>
      </c>
      <c r="L120" s="223">
        <v>7.42</v>
      </c>
      <c r="M120" s="812"/>
      <c r="N120" s="225"/>
      <c r="O120" s="224"/>
      <c r="P120" s="224"/>
      <c r="Q120" s="866"/>
      <c r="R120" s="478"/>
      <c r="S120" s="749"/>
      <c r="T120" s="564">
        <v>5221</v>
      </c>
      <c r="U120" s="80"/>
      <c r="V120" s="3" t="s">
        <v>192</v>
      </c>
      <c r="W120" s="893" t="s">
        <v>313</v>
      </c>
      <c r="X120" s="140">
        <v>0.6</v>
      </c>
      <c r="Y120" s="227">
        <v>0.42</v>
      </c>
    </row>
    <row r="121" spans="1:25" x14ac:dyDescent="0.2">
      <c r="A121" s="1057"/>
      <c r="B121" s="328">
        <v>45488</v>
      </c>
      <c r="C121" s="432" t="str">
        <f t="shared" si="12"/>
        <v>(月)</v>
      </c>
      <c r="D121" s="531" t="s">
        <v>403</v>
      </c>
      <c r="E121" s="474"/>
      <c r="F121" s="475">
        <v>29.2</v>
      </c>
      <c r="G121" s="11">
        <v>24</v>
      </c>
      <c r="H121" s="225">
        <v>23.9</v>
      </c>
      <c r="I121" s="12">
        <v>13.3</v>
      </c>
      <c r="J121" s="223">
        <v>11.5</v>
      </c>
      <c r="K121" s="11">
        <v>7.81</v>
      </c>
      <c r="L121" s="223">
        <v>7.76</v>
      </c>
      <c r="M121" s="812"/>
      <c r="N121" s="225"/>
      <c r="O121" s="224"/>
      <c r="P121" s="224"/>
      <c r="Q121" s="866"/>
      <c r="R121" s="478"/>
      <c r="S121" s="749"/>
      <c r="T121" s="564">
        <v>222</v>
      </c>
      <c r="U121" s="80"/>
      <c r="V121" s="3" t="s">
        <v>14</v>
      </c>
      <c r="W121" s="893" t="s">
        <v>313</v>
      </c>
      <c r="X121" s="138">
        <v>5.8</v>
      </c>
      <c r="Y121" s="228">
        <v>4.9000000000000004</v>
      </c>
    </row>
    <row r="122" spans="1:25" x14ac:dyDescent="0.2">
      <c r="A122" s="1057"/>
      <c r="B122" s="328">
        <v>45489</v>
      </c>
      <c r="C122" s="432" t="str">
        <f t="shared" si="12"/>
        <v>(火)</v>
      </c>
      <c r="D122" s="531" t="s">
        <v>405</v>
      </c>
      <c r="E122" s="474">
        <v>20</v>
      </c>
      <c r="F122" s="475">
        <v>23.8</v>
      </c>
      <c r="G122" s="11">
        <v>23.2</v>
      </c>
      <c r="H122" s="225">
        <v>23.7</v>
      </c>
      <c r="I122" s="12">
        <v>4</v>
      </c>
      <c r="J122" s="223">
        <v>4.9000000000000004</v>
      </c>
      <c r="K122" s="11">
        <v>7.72</v>
      </c>
      <c r="L122" s="223">
        <v>7.78</v>
      </c>
      <c r="M122" s="812">
        <v>32.1</v>
      </c>
      <c r="N122" s="225">
        <v>31.2</v>
      </c>
      <c r="O122" s="224">
        <v>120</v>
      </c>
      <c r="P122" s="224">
        <v>86.1</v>
      </c>
      <c r="Q122" s="866">
        <v>15</v>
      </c>
      <c r="R122" s="478">
        <v>226</v>
      </c>
      <c r="S122" s="749">
        <v>0.52</v>
      </c>
      <c r="T122" s="564">
        <v>444</v>
      </c>
      <c r="U122" s="80"/>
      <c r="V122" s="3" t="s">
        <v>15</v>
      </c>
      <c r="W122" s="893" t="s">
        <v>313</v>
      </c>
      <c r="X122" s="138">
        <v>1.5</v>
      </c>
      <c r="Y122" s="228">
        <v>1.5</v>
      </c>
    </row>
    <row r="123" spans="1:25" x14ac:dyDescent="0.2">
      <c r="A123" s="1057"/>
      <c r="B123" s="328">
        <v>45490</v>
      </c>
      <c r="C123" s="432" t="str">
        <f t="shared" si="12"/>
        <v>(水)</v>
      </c>
      <c r="D123" s="531" t="s">
        <v>403</v>
      </c>
      <c r="E123" s="474">
        <v>3</v>
      </c>
      <c r="F123" s="475">
        <v>24.1</v>
      </c>
      <c r="G123" s="11">
        <v>23.4</v>
      </c>
      <c r="H123" s="225">
        <v>23.2</v>
      </c>
      <c r="I123" s="12">
        <v>84.6</v>
      </c>
      <c r="J123" s="223">
        <v>9.1</v>
      </c>
      <c r="K123" s="11">
        <v>7.56</v>
      </c>
      <c r="L123" s="223">
        <v>7.21</v>
      </c>
      <c r="M123" s="812">
        <v>17.5</v>
      </c>
      <c r="N123" s="225">
        <v>19.5</v>
      </c>
      <c r="O123" s="224">
        <v>57</v>
      </c>
      <c r="P123" s="224">
        <v>56.1</v>
      </c>
      <c r="Q123" s="866">
        <v>16</v>
      </c>
      <c r="R123" s="478">
        <v>144</v>
      </c>
      <c r="S123" s="749">
        <v>0.28999999999999998</v>
      </c>
      <c r="T123" s="564">
        <v>13881</v>
      </c>
      <c r="U123" s="80"/>
      <c r="V123" s="3" t="s">
        <v>193</v>
      </c>
      <c r="W123" s="893" t="s">
        <v>313</v>
      </c>
      <c r="X123" s="138">
        <v>7.9</v>
      </c>
      <c r="Y123" s="228">
        <v>7.8</v>
      </c>
    </row>
    <row r="124" spans="1:25" x14ac:dyDescent="0.2">
      <c r="A124" s="1057"/>
      <c r="B124" s="328">
        <v>45491</v>
      </c>
      <c r="C124" s="432" t="str">
        <f t="shared" si="12"/>
        <v>(木)</v>
      </c>
      <c r="D124" s="531" t="s">
        <v>403</v>
      </c>
      <c r="E124" s="474"/>
      <c r="F124" s="475">
        <v>30.7</v>
      </c>
      <c r="G124" s="11">
        <v>23.4</v>
      </c>
      <c r="H124" s="225">
        <v>23.2</v>
      </c>
      <c r="I124" s="12">
        <v>15.7</v>
      </c>
      <c r="J124" s="223">
        <v>2.7</v>
      </c>
      <c r="K124" s="11">
        <v>7.65</v>
      </c>
      <c r="L124" s="223">
        <v>7.31</v>
      </c>
      <c r="M124" s="812">
        <v>25.1</v>
      </c>
      <c r="N124" s="225">
        <v>24.6</v>
      </c>
      <c r="O124" s="224">
        <v>77</v>
      </c>
      <c r="P124" s="224">
        <v>68.099999999999994</v>
      </c>
      <c r="Q124" s="866">
        <v>18</v>
      </c>
      <c r="R124" s="478">
        <v>194</v>
      </c>
      <c r="S124" s="749">
        <v>0.19</v>
      </c>
      <c r="T124" s="564">
        <v>6658</v>
      </c>
      <c r="U124" s="80"/>
      <c r="V124" s="3" t="s">
        <v>194</v>
      </c>
      <c r="W124" s="893" t="s">
        <v>313</v>
      </c>
      <c r="X124" s="140">
        <v>5.8999999999999997E-2</v>
      </c>
      <c r="Y124" s="229">
        <v>5.2999999999999999E-2</v>
      </c>
    </row>
    <row r="125" spans="1:25" x14ac:dyDescent="0.2">
      <c r="A125" s="1057"/>
      <c r="B125" s="328">
        <v>45492</v>
      </c>
      <c r="C125" s="432" t="str">
        <f t="shared" si="12"/>
        <v>(金)</v>
      </c>
      <c r="D125" s="531" t="s">
        <v>404</v>
      </c>
      <c r="E125" s="474"/>
      <c r="F125" s="475">
        <v>29.4</v>
      </c>
      <c r="G125" s="11">
        <v>24.5</v>
      </c>
      <c r="H125" s="225">
        <v>24.4</v>
      </c>
      <c r="I125" s="12">
        <v>17.2</v>
      </c>
      <c r="J125" s="223">
        <v>3.4</v>
      </c>
      <c r="K125" s="11">
        <v>7.76</v>
      </c>
      <c r="L125" s="223">
        <v>7.56</v>
      </c>
      <c r="M125" s="812">
        <v>28.7</v>
      </c>
      <c r="N125" s="225">
        <v>28.4</v>
      </c>
      <c r="O125" s="224">
        <v>100</v>
      </c>
      <c r="P125" s="224">
        <v>80.099999999999994</v>
      </c>
      <c r="Q125" s="866">
        <v>16</v>
      </c>
      <c r="R125" s="478">
        <v>210</v>
      </c>
      <c r="S125" s="749">
        <v>0.3</v>
      </c>
      <c r="T125" s="564">
        <v>3206</v>
      </c>
      <c r="U125" s="80"/>
      <c r="V125" s="3" t="s">
        <v>16</v>
      </c>
      <c r="W125" s="893" t="s">
        <v>313</v>
      </c>
      <c r="X125" s="140">
        <v>0.17</v>
      </c>
      <c r="Y125" s="229">
        <v>0.17</v>
      </c>
    </row>
    <row r="126" spans="1:25" x14ac:dyDescent="0.2">
      <c r="A126" s="1057"/>
      <c r="B126" s="328">
        <v>45493</v>
      </c>
      <c r="C126" s="432" t="str">
        <f t="shared" si="12"/>
        <v>(土)</v>
      </c>
      <c r="D126" s="531" t="s">
        <v>404</v>
      </c>
      <c r="E126" s="474"/>
      <c r="F126" s="475">
        <v>31.1</v>
      </c>
      <c r="G126" s="11">
        <v>25</v>
      </c>
      <c r="H126" s="225">
        <v>24.9</v>
      </c>
      <c r="I126" s="12">
        <v>14.8</v>
      </c>
      <c r="J126" s="223">
        <v>4.9000000000000004</v>
      </c>
      <c r="K126" s="11">
        <v>7.74</v>
      </c>
      <c r="L126" s="223">
        <v>7.66</v>
      </c>
      <c r="M126" s="812"/>
      <c r="N126" s="225"/>
      <c r="O126" s="224"/>
      <c r="P126" s="224"/>
      <c r="Q126" s="866"/>
      <c r="R126" s="478"/>
      <c r="S126" s="749"/>
      <c r="T126" s="564">
        <v>2350</v>
      </c>
      <c r="U126" s="80"/>
      <c r="V126" s="3" t="s">
        <v>195</v>
      </c>
      <c r="W126" s="893" t="s">
        <v>313</v>
      </c>
      <c r="X126" s="140">
        <v>0.75</v>
      </c>
      <c r="Y126" s="229">
        <v>0.72</v>
      </c>
    </row>
    <row r="127" spans="1:25" x14ac:dyDescent="0.2">
      <c r="A127" s="1057"/>
      <c r="B127" s="328">
        <v>45494</v>
      </c>
      <c r="C127" s="432" t="str">
        <f t="shared" si="12"/>
        <v>(日)</v>
      </c>
      <c r="D127" s="531" t="s">
        <v>404</v>
      </c>
      <c r="E127" s="474"/>
      <c r="F127" s="475">
        <v>33.200000000000003</v>
      </c>
      <c r="G127" s="11">
        <v>25.7</v>
      </c>
      <c r="H127" s="225">
        <v>25.6</v>
      </c>
      <c r="I127" s="12">
        <v>10.1</v>
      </c>
      <c r="J127" s="223">
        <v>10.9</v>
      </c>
      <c r="K127" s="11">
        <v>7.68</v>
      </c>
      <c r="L127" s="223">
        <v>7.85</v>
      </c>
      <c r="M127" s="812"/>
      <c r="N127" s="225"/>
      <c r="O127" s="224"/>
      <c r="P127" s="224"/>
      <c r="Q127" s="866"/>
      <c r="R127" s="478"/>
      <c r="S127" s="749"/>
      <c r="T127" s="564"/>
      <c r="U127" s="80"/>
      <c r="V127" s="3" t="s">
        <v>196</v>
      </c>
      <c r="W127" s="893" t="s">
        <v>313</v>
      </c>
      <c r="X127" s="140">
        <v>0.20399999999999999</v>
      </c>
      <c r="Y127" s="229">
        <v>0.157</v>
      </c>
    </row>
    <row r="128" spans="1:25" x14ac:dyDescent="0.2">
      <c r="A128" s="1057"/>
      <c r="B128" s="328">
        <v>45495</v>
      </c>
      <c r="C128" s="432" t="str">
        <f t="shared" si="12"/>
        <v>(月)</v>
      </c>
      <c r="D128" s="531" t="s">
        <v>404</v>
      </c>
      <c r="E128" s="474"/>
      <c r="F128" s="475">
        <v>32.700000000000003</v>
      </c>
      <c r="G128" s="11">
        <v>25.8</v>
      </c>
      <c r="H128" s="225">
        <v>25.8</v>
      </c>
      <c r="I128" s="12">
        <v>12.6</v>
      </c>
      <c r="J128" s="223">
        <v>12.6</v>
      </c>
      <c r="K128" s="11">
        <v>7.73</v>
      </c>
      <c r="L128" s="223">
        <v>7.8</v>
      </c>
      <c r="M128" s="812">
        <v>31.9</v>
      </c>
      <c r="N128" s="225">
        <v>32</v>
      </c>
      <c r="O128" s="224">
        <v>120</v>
      </c>
      <c r="P128" s="224">
        <v>92.1</v>
      </c>
      <c r="Q128" s="866">
        <v>15</v>
      </c>
      <c r="R128" s="478">
        <v>248</v>
      </c>
      <c r="S128" s="749">
        <v>0.65</v>
      </c>
      <c r="T128" s="564"/>
      <c r="U128" s="80"/>
      <c r="V128" s="3" t="s">
        <v>197</v>
      </c>
      <c r="W128" s="893" t="s">
        <v>313</v>
      </c>
      <c r="X128" s="138">
        <v>14.4</v>
      </c>
      <c r="Y128" s="228">
        <v>13.8</v>
      </c>
    </row>
    <row r="129" spans="1:25" x14ac:dyDescent="0.2">
      <c r="A129" s="1057"/>
      <c r="B129" s="328">
        <v>45496</v>
      </c>
      <c r="C129" s="432" t="str">
        <f t="shared" si="12"/>
        <v>(火)</v>
      </c>
      <c r="D129" s="531" t="s">
        <v>404</v>
      </c>
      <c r="E129" s="474"/>
      <c r="F129" s="475">
        <v>34</v>
      </c>
      <c r="G129" s="11">
        <v>26.2</v>
      </c>
      <c r="H129" s="225">
        <v>26.4</v>
      </c>
      <c r="I129" s="12">
        <v>12.6</v>
      </c>
      <c r="J129" s="223">
        <v>13.5</v>
      </c>
      <c r="K129" s="11">
        <v>7.72</v>
      </c>
      <c r="L129" s="223">
        <v>7.78</v>
      </c>
      <c r="M129" s="812">
        <v>32.700000000000003</v>
      </c>
      <c r="N129" s="225">
        <v>32.799999999999997</v>
      </c>
      <c r="O129" s="224">
        <v>130</v>
      </c>
      <c r="P129" s="224">
        <v>94.1</v>
      </c>
      <c r="Q129" s="866">
        <v>15</v>
      </c>
      <c r="R129" s="478">
        <v>242</v>
      </c>
      <c r="S129" s="749">
        <v>0.67</v>
      </c>
      <c r="T129" s="564"/>
      <c r="U129" s="80"/>
      <c r="V129" s="3" t="s">
        <v>17</v>
      </c>
      <c r="W129" s="893" t="s">
        <v>313</v>
      </c>
      <c r="X129" s="138">
        <v>38.200000000000003</v>
      </c>
      <c r="Y129" s="228">
        <v>38.200000000000003</v>
      </c>
    </row>
    <row r="130" spans="1:25" x14ac:dyDescent="0.2">
      <c r="A130" s="1057"/>
      <c r="B130" s="328">
        <v>45497</v>
      </c>
      <c r="C130" s="432" t="str">
        <f t="shared" si="12"/>
        <v>(水)</v>
      </c>
      <c r="D130" s="531" t="s">
        <v>404</v>
      </c>
      <c r="E130" s="474"/>
      <c r="F130" s="475">
        <v>30.9</v>
      </c>
      <c r="G130" s="11">
        <v>26.2</v>
      </c>
      <c r="H130" s="225">
        <v>26.2</v>
      </c>
      <c r="I130" s="12">
        <v>11.1</v>
      </c>
      <c r="J130" s="223">
        <v>11.6</v>
      </c>
      <c r="K130" s="11">
        <v>7.79</v>
      </c>
      <c r="L130" s="223">
        <v>7.85</v>
      </c>
      <c r="M130" s="812">
        <v>33.700000000000003</v>
      </c>
      <c r="N130" s="225">
        <v>33.9</v>
      </c>
      <c r="O130" s="224">
        <v>130</v>
      </c>
      <c r="P130" s="224">
        <v>92.1</v>
      </c>
      <c r="Q130" s="866">
        <v>16</v>
      </c>
      <c r="R130" s="478">
        <v>270</v>
      </c>
      <c r="S130" s="749">
        <v>0.63</v>
      </c>
      <c r="T130" s="564"/>
      <c r="U130" s="80"/>
      <c r="V130" s="3" t="s">
        <v>198</v>
      </c>
      <c r="W130" s="893" t="s">
        <v>184</v>
      </c>
      <c r="X130" s="276">
        <v>12</v>
      </c>
      <c r="Y130" s="288">
        <v>12</v>
      </c>
    </row>
    <row r="131" spans="1:25" x14ac:dyDescent="0.2">
      <c r="A131" s="1057"/>
      <c r="B131" s="328">
        <v>45498</v>
      </c>
      <c r="C131" s="432" t="str">
        <f t="shared" si="12"/>
        <v>(木)</v>
      </c>
      <c r="D131" s="531" t="s">
        <v>404</v>
      </c>
      <c r="E131" s="474"/>
      <c r="F131" s="475">
        <v>31.5</v>
      </c>
      <c r="G131" s="11">
        <v>26</v>
      </c>
      <c r="H131" s="225">
        <v>26.2</v>
      </c>
      <c r="I131" s="12">
        <v>9.5</v>
      </c>
      <c r="J131" s="223">
        <v>9.6</v>
      </c>
      <c r="K131" s="11">
        <v>7.76</v>
      </c>
      <c r="L131" s="223">
        <v>7.83</v>
      </c>
      <c r="M131" s="812">
        <v>31.8</v>
      </c>
      <c r="N131" s="225">
        <v>32.1</v>
      </c>
      <c r="O131" s="224">
        <v>130</v>
      </c>
      <c r="P131" s="224">
        <v>88.1</v>
      </c>
      <c r="Q131" s="866">
        <v>16</v>
      </c>
      <c r="R131" s="478">
        <v>252</v>
      </c>
      <c r="S131" s="749">
        <v>0.52</v>
      </c>
      <c r="T131" s="564"/>
      <c r="U131" s="80"/>
      <c r="V131" s="3" t="s">
        <v>199</v>
      </c>
      <c r="W131" s="893" t="s">
        <v>313</v>
      </c>
      <c r="X131" s="276">
        <v>23</v>
      </c>
      <c r="Y131" s="288">
        <v>10</v>
      </c>
    </row>
    <row r="132" spans="1:25" x14ac:dyDescent="0.2">
      <c r="A132" s="1057"/>
      <c r="B132" s="328">
        <v>45499</v>
      </c>
      <c r="C132" s="432" t="str">
        <f t="shared" si="12"/>
        <v>(金)</v>
      </c>
      <c r="D132" s="531" t="s">
        <v>404</v>
      </c>
      <c r="E132" s="474"/>
      <c r="F132" s="475">
        <v>30.3</v>
      </c>
      <c r="G132" s="11">
        <v>25.9</v>
      </c>
      <c r="H132" s="225">
        <v>26.2</v>
      </c>
      <c r="I132" s="12">
        <v>9.1</v>
      </c>
      <c r="J132" s="223">
        <v>9.1999999999999993</v>
      </c>
      <c r="K132" s="11">
        <v>7.79</v>
      </c>
      <c r="L132" s="223">
        <v>7.83</v>
      </c>
      <c r="M132" s="812">
        <v>31.5</v>
      </c>
      <c r="N132" s="225">
        <v>31.5</v>
      </c>
      <c r="O132" s="224">
        <v>120</v>
      </c>
      <c r="P132" s="224">
        <v>86.1</v>
      </c>
      <c r="Q132" s="866">
        <v>16</v>
      </c>
      <c r="R132" s="478">
        <v>262</v>
      </c>
      <c r="S132" s="749">
        <v>0.54</v>
      </c>
      <c r="T132" s="564"/>
      <c r="U132" s="80"/>
      <c r="V132" s="3"/>
      <c r="W132" s="893"/>
      <c r="X132" s="290"/>
      <c r="Y132" s="289"/>
    </row>
    <row r="133" spans="1:25" x14ac:dyDescent="0.2">
      <c r="A133" s="1057"/>
      <c r="B133" s="328">
        <v>45500</v>
      </c>
      <c r="C133" s="432" t="str">
        <f t="shared" si="12"/>
        <v>(土)</v>
      </c>
      <c r="D133" s="531" t="s">
        <v>404</v>
      </c>
      <c r="E133" s="474"/>
      <c r="F133" s="475">
        <v>33.700000000000003</v>
      </c>
      <c r="G133" s="11">
        <v>25.5</v>
      </c>
      <c r="H133" s="225">
        <v>25.8</v>
      </c>
      <c r="I133" s="12">
        <v>9.1</v>
      </c>
      <c r="J133" s="223">
        <v>9.3000000000000007</v>
      </c>
      <c r="K133" s="11">
        <v>7.72</v>
      </c>
      <c r="L133" s="223">
        <v>7.83</v>
      </c>
      <c r="M133" s="812"/>
      <c r="N133" s="225"/>
      <c r="O133" s="224"/>
      <c r="P133" s="224"/>
      <c r="Q133" s="866"/>
      <c r="R133" s="478"/>
      <c r="S133" s="749"/>
      <c r="T133" s="564"/>
      <c r="U133" s="80"/>
      <c r="V133" s="3"/>
      <c r="W133" s="893"/>
      <c r="X133" s="290"/>
      <c r="Y133" s="289"/>
    </row>
    <row r="134" spans="1:25" x14ac:dyDescent="0.2">
      <c r="A134" s="1057"/>
      <c r="B134" s="328">
        <v>45501</v>
      </c>
      <c r="C134" s="432" t="str">
        <f t="shared" si="12"/>
        <v>(日)</v>
      </c>
      <c r="D134" s="531" t="s">
        <v>404</v>
      </c>
      <c r="E134" s="474"/>
      <c r="F134" s="475">
        <v>33.4</v>
      </c>
      <c r="G134" s="11">
        <v>26</v>
      </c>
      <c r="H134" s="225">
        <v>26</v>
      </c>
      <c r="I134" s="12">
        <v>8.6</v>
      </c>
      <c r="J134" s="223">
        <v>9.1999999999999993</v>
      </c>
      <c r="K134" s="11">
        <v>7.77</v>
      </c>
      <c r="L134" s="223">
        <v>7.85</v>
      </c>
      <c r="M134" s="812"/>
      <c r="N134" s="225"/>
      <c r="O134" s="224"/>
      <c r="P134" s="224"/>
      <c r="Q134" s="866"/>
      <c r="R134" s="478"/>
      <c r="S134" s="749"/>
      <c r="T134" s="564"/>
      <c r="U134" s="80"/>
      <c r="V134" s="291"/>
      <c r="W134" s="344"/>
      <c r="X134" s="293"/>
      <c r="Y134" s="292"/>
    </row>
    <row r="135" spans="1:25" x14ac:dyDescent="0.2">
      <c r="A135" s="1057"/>
      <c r="B135" s="328">
        <v>45502</v>
      </c>
      <c r="C135" s="432" t="str">
        <f t="shared" si="12"/>
        <v>(月)</v>
      </c>
      <c r="D135" s="531" t="s">
        <v>404</v>
      </c>
      <c r="E135" s="474"/>
      <c r="F135" s="475">
        <v>35.6</v>
      </c>
      <c r="G135" s="11">
        <v>25.9</v>
      </c>
      <c r="H135" s="225">
        <v>26</v>
      </c>
      <c r="I135" s="12">
        <v>6.9</v>
      </c>
      <c r="J135" s="223">
        <v>7.5</v>
      </c>
      <c r="K135" s="11">
        <v>7.76</v>
      </c>
      <c r="L135" s="223">
        <v>7.81</v>
      </c>
      <c r="M135" s="812">
        <v>31.7</v>
      </c>
      <c r="N135" s="225">
        <v>31.9</v>
      </c>
      <c r="O135" s="224">
        <v>130</v>
      </c>
      <c r="P135" s="224">
        <v>88.1</v>
      </c>
      <c r="Q135" s="866">
        <v>15</v>
      </c>
      <c r="R135" s="478">
        <v>240</v>
      </c>
      <c r="S135" s="749">
        <v>0.42</v>
      </c>
      <c r="T135" s="564"/>
      <c r="U135" s="80"/>
      <c r="V135" s="9" t="s">
        <v>23</v>
      </c>
      <c r="W135" s="82" t="s">
        <v>24</v>
      </c>
      <c r="X135" s="1" t="s">
        <v>24</v>
      </c>
      <c r="Y135" s="333" t="s">
        <v>24</v>
      </c>
    </row>
    <row r="136" spans="1:25" x14ac:dyDescent="0.2">
      <c r="A136" s="1057"/>
      <c r="B136" s="328">
        <v>45503</v>
      </c>
      <c r="C136" s="432" t="str">
        <f t="shared" si="12"/>
        <v>(火)</v>
      </c>
      <c r="D136" s="531" t="s">
        <v>404</v>
      </c>
      <c r="E136" s="474"/>
      <c r="F136" s="475">
        <v>33.1</v>
      </c>
      <c r="G136" s="11">
        <v>26.2</v>
      </c>
      <c r="H136" s="225">
        <v>26.2</v>
      </c>
      <c r="I136" s="12">
        <v>7.1</v>
      </c>
      <c r="J136" s="223">
        <v>7.8</v>
      </c>
      <c r="K136" s="11">
        <v>7.74</v>
      </c>
      <c r="L136" s="223">
        <v>7.8</v>
      </c>
      <c r="M136" s="812">
        <v>32.200000000000003</v>
      </c>
      <c r="N136" s="225">
        <v>32.4</v>
      </c>
      <c r="O136" s="224">
        <v>120</v>
      </c>
      <c r="P136" s="224">
        <v>86.1</v>
      </c>
      <c r="Q136" s="866">
        <v>16</v>
      </c>
      <c r="R136" s="478">
        <v>240</v>
      </c>
      <c r="S136" s="749">
        <v>0.55000000000000004</v>
      </c>
      <c r="T136" s="564"/>
      <c r="U136" s="80"/>
      <c r="V136" s="719" t="s">
        <v>303</v>
      </c>
      <c r="W136" s="720"/>
      <c r="X136" s="720"/>
      <c r="Y136" s="721"/>
    </row>
    <row r="137" spans="1:25" x14ac:dyDescent="0.2">
      <c r="A137" s="1057"/>
      <c r="B137" s="328">
        <v>45504</v>
      </c>
      <c r="C137" s="432" t="str">
        <f t="shared" si="12"/>
        <v>(水)</v>
      </c>
      <c r="D137" s="544" t="s">
        <v>404</v>
      </c>
      <c r="E137" s="497"/>
      <c r="F137" s="535">
        <v>31.8</v>
      </c>
      <c r="G137" s="366">
        <v>25.6</v>
      </c>
      <c r="H137" s="300">
        <v>25.6</v>
      </c>
      <c r="I137" s="537">
        <v>7</v>
      </c>
      <c r="J137" s="536">
        <v>7.2</v>
      </c>
      <c r="K137" s="366">
        <v>7.75</v>
      </c>
      <c r="L137" s="300">
        <v>7.81</v>
      </c>
      <c r="M137" s="814">
        <v>31.9</v>
      </c>
      <c r="N137" s="536">
        <v>32.299999999999997</v>
      </c>
      <c r="O137" s="538">
        <v>120</v>
      </c>
      <c r="P137" s="538">
        <v>86.1</v>
      </c>
      <c r="Q137" s="871">
        <v>16</v>
      </c>
      <c r="R137" s="540">
        <v>266</v>
      </c>
      <c r="S137" s="789">
        <v>0.49</v>
      </c>
      <c r="T137" s="517"/>
      <c r="U137" s="80"/>
      <c r="V137" s="722"/>
      <c r="W137" s="892"/>
      <c r="X137" s="723"/>
      <c r="Y137" s="724"/>
    </row>
    <row r="138" spans="1:25" s="1" customFormat="1" ht="13.5" customHeight="1" x14ac:dyDescent="0.2">
      <c r="A138" s="1057"/>
      <c r="B138" s="1043" t="s">
        <v>239</v>
      </c>
      <c r="C138" s="1043"/>
      <c r="D138" s="479"/>
      <c r="E138" s="464">
        <f>MAX(E107:E137)</f>
        <v>20</v>
      </c>
      <c r="F138" s="480">
        <f t="shared" ref="F138:T138" si="13">IF(COUNT(F107:F137)=0,"",MAX(F107:F137))</f>
        <v>35.6</v>
      </c>
      <c r="G138" s="10">
        <f t="shared" si="13"/>
        <v>26.2</v>
      </c>
      <c r="H138" s="222">
        <f t="shared" si="13"/>
        <v>26.4</v>
      </c>
      <c r="I138" s="466">
        <f t="shared" si="13"/>
        <v>84.6</v>
      </c>
      <c r="J138" s="467">
        <f t="shared" si="13"/>
        <v>13.5</v>
      </c>
      <c r="K138" s="10">
        <f t="shared" si="13"/>
        <v>7.87</v>
      </c>
      <c r="L138" s="222">
        <f t="shared" si="13"/>
        <v>7.94</v>
      </c>
      <c r="M138" s="811">
        <f t="shared" si="13"/>
        <v>33.700000000000003</v>
      </c>
      <c r="N138" s="467">
        <f t="shared" si="13"/>
        <v>33.9</v>
      </c>
      <c r="O138" s="468">
        <f t="shared" si="13"/>
        <v>130</v>
      </c>
      <c r="P138" s="468">
        <f t="shared" si="13"/>
        <v>96.1</v>
      </c>
      <c r="Q138" s="868">
        <f t="shared" si="13"/>
        <v>20</v>
      </c>
      <c r="R138" s="484">
        <f t="shared" si="13"/>
        <v>270</v>
      </c>
      <c r="S138" s="757">
        <f t="shared" si="13"/>
        <v>0.67</v>
      </c>
      <c r="T138" s="486">
        <f t="shared" si="13"/>
        <v>13881</v>
      </c>
      <c r="U138" s="80"/>
      <c r="V138" s="722"/>
      <c r="W138" s="892"/>
      <c r="X138" s="723"/>
      <c r="Y138" s="724"/>
    </row>
    <row r="139" spans="1:25" s="1" customFormat="1" ht="13.5" customHeight="1" x14ac:dyDescent="0.2">
      <c r="A139" s="1057"/>
      <c r="B139" s="1044" t="s">
        <v>240</v>
      </c>
      <c r="C139" s="1044"/>
      <c r="D139" s="233"/>
      <c r="E139" s="234"/>
      <c r="F139" s="487">
        <f t="shared" ref="F139:S139" si="14">IF(COUNT(F107:F137)=0,"",MIN(F107:F137))</f>
        <v>23.8</v>
      </c>
      <c r="G139" s="11">
        <f t="shared" si="14"/>
        <v>22.8</v>
      </c>
      <c r="H139" s="223">
        <f t="shared" si="14"/>
        <v>22.6</v>
      </c>
      <c r="I139" s="12">
        <f t="shared" si="14"/>
        <v>4</v>
      </c>
      <c r="J139" s="225">
        <f t="shared" si="14"/>
        <v>2.7</v>
      </c>
      <c r="K139" s="11">
        <f t="shared" si="14"/>
        <v>7.56</v>
      </c>
      <c r="L139" s="223">
        <f t="shared" si="14"/>
        <v>7.21</v>
      </c>
      <c r="M139" s="812">
        <f t="shared" si="14"/>
        <v>17.5</v>
      </c>
      <c r="N139" s="225">
        <f t="shared" si="14"/>
        <v>19.5</v>
      </c>
      <c r="O139" s="224">
        <f t="shared" si="14"/>
        <v>57</v>
      </c>
      <c r="P139" s="224">
        <f t="shared" si="14"/>
        <v>56.1</v>
      </c>
      <c r="Q139" s="864">
        <f t="shared" si="14"/>
        <v>13</v>
      </c>
      <c r="R139" s="491">
        <f t="shared" si="14"/>
        <v>144</v>
      </c>
      <c r="S139" s="762">
        <f t="shared" si="14"/>
        <v>0.19</v>
      </c>
      <c r="T139" s="493"/>
      <c r="U139" s="80"/>
      <c r="V139" s="722"/>
      <c r="W139" s="892"/>
      <c r="X139" s="723"/>
      <c r="Y139" s="724"/>
    </row>
    <row r="140" spans="1:25" s="1" customFormat="1" ht="13.5" customHeight="1" x14ac:dyDescent="0.2">
      <c r="A140" s="1057"/>
      <c r="B140" s="1044" t="s">
        <v>241</v>
      </c>
      <c r="C140" s="1044"/>
      <c r="D140" s="233"/>
      <c r="E140" s="235"/>
      <c r="F140" s="494">
        <f t="shared" ref="F140:S140" si="15">IF(COUNT(F107:F137)=0,"",AVERAGE(F107:F137))</f>
        <v>30.29032258064516</v>
      </c>
      <c r="G140" s="309">
        <f t="shared" si="15"/>
        <v>24.629032258064516</v>
      </c>
      <c r="H140" s="510">
        <f t="shared" si="15"/>
        <v>24.635483870967743</v>
      </c>
      <c r="I140" s="511">
        <f t="shared" si="15"/>
        <v>14.53870967741936</v>
      </c>
      <c r="J140" s="512">
        <f t="shared" si="15"/>
        <v>7.8290322580645162</v>
      </c>
      <c r="K140" s="309">
        <f t="shared" si="15"/>
        <v>7.7470967741935484</v>
      </c>
      <c r="L140" s="510">
        <f t="shared" si="15"/>
        <v>7.7067741935483891</v>
      </c>
      <c r="M140" s="813">
        <f t="shared" si="15"/>
        <v>30.031818181818185</v>
      </c>
      <c r="N140" s="512">
        <f t="shared" si="15"/>
        <v>30.049999999999997</v>
      </c>
      <c r="O140" s="513">
        <f t="shared" si="15"/>
        <v>110.95454545454545</v>
      </c>
      <c r="P140" s="513">
        <f t="shared" si="15"/>
        <v>84.554545454545419</v>
      </c>
      <c r="Q140" s="869">
        <f t="shared" si="15"/>
        <v>15.590909090909092</v>
      </c>
      <c r="R140" s="521">
        <f t="shared" si="15"/>
        <v>230.63636363636363</v>
      </c>
      <c r="S140" s="785">
        <f t="shared" si="15"/>
        <v>0.43272727272727268</v>
      </c>
      <c r="T140" s="523"/>
      <c r="U140" s="80"/>
      <c r="V140" s="722"/>
      <c r="W140" s="892"/>
      <c r="X140" s="723"/>
      <c r="Y140" s="724"/>
    </row>
    <row r="141" spans="1:25" s="1" customFormat="1" ht="13.5" customHeight="1" x14ac:dyDescent="0.2">
      <c r="A141" s="1057"/>
      <c r="B141" s="1045" t="s">
        <v>242</v>
      </c>
      <c r="C141" s="1045"/>
      <c r="D141" s="496"/>
      <c r="E141" s="497">
        <f>SUM(E107:E137)</f>
        <v>52</v>
      </c>
      <c r="F141" s="236"/>
      <c r="G141" s="236"/>
      <c r="H141" s="388"/>
      <c r="I141" s="236"/>
      <c r="J141" s="388"/>
      <c r="K141" s="499"/>
      <c r="L141" s="500"/>
      <c r="M141" s="524"/>
      <c r="N141" s="525"/>
      <c r="O141" s="526"/>
      <c r="P141" s="526"/>
      <c r="Q141" s="870"/>
      <c r="R141" s="238"/>
      <c r="S141" s="782"/>
      <c r="T141" s="734">
        <f>SUM(T107:T137)</f>
        <v>64906</v>
      </c>
      <c r="U141" s="80"/>
      <c r="V141" s="588"/>
      <c r="W141" s="895"/>
      <c r="X141" s="589"/>
      <c r="Y141" s="332"/>
    </row>
    <row r="142" spans="1:25" ht="13.5" customHeight="1" x14ac:dyDescent="0.2">
      <c r="A142" s="1102" t="s">
        <v>215</v>
      </c>
      <c r="B142" s="327">
        <v>45505</v>
      </c>
      <c r="C142" s="431" t="str">
        <f>IF(B142="","",IF(WEEKDAY(B142)=1,"(日)",IF(WEEKDAY(B142)=2,"(月)",IF(WEEKDAY(B142)=3,"(火)",IF(WEEKDAY(B142)=4,"(水)",IF(WEEKDAY(B142)=5,"(木)",IF(WEEKDAY(B142)=6,"(金)","(土)")))))))</f>
        <v>(木)</v>
      </c>
      <c r="D142" s="529" t="s">
        <v>404</v>
      </c>
      <c r="E142" s="464">
        <v>1</v>
      </c>
      <c r="F142" s="465">
        <v>30.7</v>
      </c>
      <c r="G142" s="10">
        <v>25.4</v>
      </c>
      <c r="H142" s="467">
        <v>25.4</v>
      </c>
      <c r="I142" s="466">
        <v>6.6</v>
      </c>
      <c r="J142" s="222">
        <v>6.6</v>
      </c>
      <c r="K142" s="10">
        <v>7.68</v>
      </c>
      <c r="L142" s="222">
        <v>7.81</v>
      </c>
      <c r="M142" s="811">
        <v>30.1</v>
      </c>
      <c r="N142" s="467">
        <v>31.6</v>
      </c>
      <c r="O142" s="468">
        <v>120</v>
      </c>
      <c r="P142" s="468">
        <v>84.1</v>
      </c>
      <c r="Q142" s="868">
        <v>16</v>
      </c>
      <c r="R142" s="472">
        <v>256</v>
      </c>
      <c r="S142" s="745">
        <v>0.39</v>
      </c>
      <c r="T142" s="731"/>
      <c r="U142" s="80"/>
      <c r="V142" s="374" t="s">
        <v>286</v>
      </c>
      <c r="W142" s="359"/>
      <c r="X142" s="361">
        <v>45518</v>
      </c>
      <c r="Y142" s="357"/>
    </row>
    <row r="143" spans="1:25" x14ac:dyDescent="0.2">
      <c r="A143" s="1102"/>
      <c r="B143" s="328">
        <v>45506</v>
      </c>
      <c r="C143" s="432" t="str">
        <f t="shared" ref="C143:C172" si="16">IF(B143="","",IF(WEEKDAY(B143)=1,"(日)",IF(WEEKDAY(B143)=2,"(月)",IF(WEEKDAY(B143)=3,"(火)",IF(WEEKDAY(B143)=4,"(水)",IF(WEEKDAY(B143)=5,"(木)",IF(WEEKDAY(B143)=6,"(金)","(土)")))))))</f>
        <v>(金)</v>
      </c>
      <c r="D143" s="531" t="s">
        <v>403</v>
      </c>
      <c r="E143" s="474"/>
      <c r="F143" s="475">
        <v>30.1</v>
      </c>
      <c r="G143" s="11">
        <v>25.2</v>
      </c>
      <c r="H143" s="225">
        <v>25.3</v>
      </c>
      <c r="I143" s="12">
        <v>7.2</v>
      </c>
      <c r="J143" s="223">
        <v>7.9</v>
      </c>
      <c r="K143" s="11">
        <v>7.74</v>
      </c>
      <c r="L143" s="223">
        <v>7.8</v>
      </c>
      <c r="M143" s="812">
        <v>31.8</v>
      </c>
      <c r="N143" s="225">
        <v>31.9</v>
      </c>
      <c r="O143" s="224">
        <v>120</v>
      </c>
      <c r="P143" s="224">
        <v>86.1</v>
      </c>
      <c r="Q143" s="866">
        <v>16</v>
      </c>
      <c r="R143" s="478">
        <v>256</v>
      </c>
      <c r="S143" s="749">
        <v>0.39</v>
      </c>
      <c r="T143" s="564"/>
      <c r="U143" s="80"/>
      <c r="V143" s="375" t="s">
        <v>2</v>
      </c>
      <c r="W143" s="360" t="s">
        <v>305</v>
      </c>
      <c r="X143" s="362">
        <v>32.700000000000003</v>
      </c>
      <c r="Y143" s="358"/>
    </row>
    <row r="144" spans="1:25" x14ac:dyDescent="0.2">
      <c r="A144" s="1102"/>
      <c r="B144" s="328">
        <v>45507</v>
      </c>
      <c r="C144" s="432" t="str">
        <f t="shared" si="16"/>
        <v>(土)</v>
      </c>
      <c r="D144" s="531" t="s">
        <v>404</v>
      </c>
      <c r="E144" s="474"/>
      <c r="F144" s="475">
        <v>33.700000000000003</v>
      </c>
      <c r="G144" s="11">
        <v>24.7</v>
      </c>
      <c r="H144" s="225">
        <v>24.7</v>
      </c>
      <c r="I144" s="12">
        <v>9.4</v>
      </c>
      <c r="J144" s="223">
        <v>8.9</v>
      </c>
      <c r="K144" s="11">
        <v>7.71</v>
      </c>
      <c r="L144" s="223">
        <v>7.8</v>
      </c>
      <c r="M144" s="812"/>
      <c r="N144" s="225"/>
      <c r="O144" s="224"/>
      <c r="P144" s="224"/>
      <c r="Q144" s="866"/>
      <c r="R144" s="478"/>
      <c r="S144" s="749"/>
      <c r="T144" s="564"/>
      <c r="U144" s="80"/>
      <c r="V144" s="4" t="s">
        <v>19</v>
      </c>
      <c r="W144" s="5" t="s">
        <v>20</v>
      </c>
      <c r="X144" s="6" t="s">
        <v>21</v>
      </c>
      <c r="Y144" s="5" t="s">
        <v>22</v>
      </c>
    </row>
    <row r="145" spans="1:25" x14ac:dyDescent="0.2">
      <c r="A145" s="1102"/>
      <c r="B145" s="328">
        <v>45508</v>
      </c>
      <c r="C145" s="432" t="str">
        <f t="shared" si="16"/>
        <v>(日)</v>
      </c>
      <c r="D145" s="531" t="s">
        <v>404</v>
      </c>
      <c r="E145" s="474"/>
      <c r="F145" s="475">
        <v>33.6</v>
      </c>
      <c r="G145" s="11">
        <v>24.7</v>
      </c>
      <c r="H145" s="225">
        <v>24.9</v>
      </c>
      <c r="I145" s="12">
        <v>10.199999999999999</v>
      </c>
      <c r="J145" s="223">
        <v>9.1999999999999993</v>
      </c>
      <c r="K145" s="11">
        <v>7.72</v>
      </c>
      <c r="L145" s="223">
        <v>7.85</v>
      </c>
      <c r="M145" s="812"/>
      <c r="N145" s="225"/>
      <c r="O145" s="224"/>
      <c r="P145" s="224"/>
      <c r="Q145" s="866"/>
      <c r="R145" s="478"/>
      <c r="S145" s="749"/>
      <c r="T145" s="564"/>
      <c r="U145" s="80"/>
      <c r="V145" s="2" t="s">
        <v>182</v>
      </c>
      <c r="W145" s="396" t="s">
        <v>11</v>
      </c>
      <c r="X145" s="10">
        <v>25.8</v>
      </c>
      <c r="Y145" s="222">
        <v>26</v>
      </c>
    </row>
    <row r="146" spans="1:25" x14ac:dyDescent="0.2">
      <c r="A146" s="1102"/>
      <c r="B146" s="328">
        <v>45509</v>
      </c>
      <c r="C146" s="432" t="str">
        <f t="shared" si="16"/>
        <v>(月)</v>
      </c>
      <c r="D146" s="531" t="s">
        <v>403</v>
      </c>
      <c r="E146" s="474"/>
      <c r="F146" s="475">
        <v>32.4</v>
      </c>
      <c r="G146" s="11">
        <v>25.3</v>
      </c>
      <c r="H146" s="225">
        <v>25.6</v>
      </c>
      <c r="I146" s="12">
        <v>7.2</v>
      </c>
      <c r="J146" s="223">
        <v>8.4</v>
      </c>
      <c r="K146" s="11">
        <v>7.76</v>
      </c>
      <c r="L146" s="223">
        <v>7.8</v>
      </c>
      <c r="M146" s="812">
        <v>32.4</v>
      </c>
      <c r="N146" s="225">
        <v>32.5</v>
      </c>
      <c r="O146" s="224">
        <v>120</v>
      </c>
      <c r="P146" s="224">
        <v>96.1</v>
      </c>
      <c r="Q146" s="866">
        <v>20</v>
      </c>
      <c r="R146" s="478">
        <v>254</v>
      </c>
      <c r="S146" s="749">
        <v>0.44</v>
      </c>
      <c r="T146" s="564"/>
      <c r="U146" s="80"/>
      <c r="V146" s="3" t="s">
        <v>183</v>
      </c>
      <c r="W146" s="893" t="s">
        <v>184</v>
      </c>
      <c r="X146" s="11">
        <v>10.1</v>
      </c>
      <c r="Y146" s="223">
        <v>11.5</v>
      </c>
    </row>
    <row r="147" spans="1:25" x14ac:dyDescent="0.2">
      <c r="A147" s="1102"/>
      <c r="B147" s="328">
        <v>45510</v>
      </c>
      <c r="C147" s="432" t="str">
        <f t="shared" si="16"/>
        <v>(火)</v>
      </c>
      <c r="D147" s="531" t="s">
        <v>404</v>
      </c>
      <c r="E147" s="474"/>
      <c r="F147" s="475">
        <v>33.5</v>
      </c>
      <c r="G147" s="11">
        <v>25.6</v>
      </c>
      <c r="H147" s="225">
        <v>25.6</v>
      </c>
      <c r="I147" s="12">
        <v>7.7</v>
      </c>
      <c r="J147" s="223">
        <v>8.6999999999999993</v>
      </c>
      <c r="K147" s="11">
        <v>7.75</v>
      </c>
      <c r="L147" s="223">
        <v>7.8</v>
      </c>
      <c r="M147" s="812">
        <v>32.5</v>
      </c>
      <c r="N147" s="225">
        <v>32.700000000000003</v>
      </c>
      <c r="O147" s="224">
        <v>130</v>
      </c>
      <c r="P147" s="224">
        <v>86.1</v>
      </c>
      <c r="Q147" s="866">
        <v>18</v>
      </c>
      <c r="R147" s="478">
        <v>270</v>
      </c>
      <c r="S147" s="749">
        <v>0.41</v>
      </c>
      <c r="T147" s="564"/>
      <c r="U147" s="80"/>
      <c r="V147" s="3" t="s">
        <v>12</v>
      </c>
      <c r="W147" s="893"/>
      <c r="X147" s="11">
        <v>7.77</v>
      </c>
      <c r="Y147" s="223">
        <v>7.77</v>
      </c>
    </row>
    <row r="148" spans="1:25" x14ac:dyDescent="0.2">
      <c r="A148" s="1102"/>
      <c r="B148" s="328">
        <v>45511</v>
      </c>
      <c r="C148" s="432" t="str">
        <f t="shared" si="16"/>
        <v>(水)</v>
      </c>
      <c r="D148" s="531" t="s">
        <v>403</v>
      </c>
      <c r="E148" s="474"/>
      <c r="F148" s="475">
        <v>30.3</v>
      </c>
      <c r="G148" s="11">
        <v>25.6</v>
      </c>
      <c r="H148" s="225">
        <v>25.4</v>
      </c>
      <c r="I148" s="12">
        <v>7.1</v>
      </c>
      <c r="J148" s="223">
        <v>8</v>
      </c>
      <c r="K148" s="11">
        <v>7.79</v>
      </c>
      <c r="L148" s="223">
        <v>7.81</v>
      </c>
      <c r="M148" s="812">
        <v>31.8</v>
      </c>
      <c r="N148" s="225">
        <v>32</v>
      </c>
      <c r="O148" s="224">
        <v>120</v>
      </c>
      <c r="P148" s="224">
        <v>84.1</v>
      </c>
      <c r="Q148" s="866">
        <v>17</v>
      </c>
      <c r="R148" s="478">
        <v>256</v>
      </c>
      <c r="S148" s="749">
        <v>0.39</v>
      </c>
      <c r="T148" s="564"/>
      <c r="U148" s="80"/>
      <c r="V148" s="3" t="s">
        <v>185</v>
      </c>
      <c r="W148" s="893" t="s">
        <v>13</v>
      </c>
      <c r="X148" s="11">
        <v>31</v>
      </c>
      <c r="Y148" s="223">
        <v>30.4</v>
      </c>
    </row>
    <row r="149" spans="1:25" x14ac:dyDescent="0.2">
      <c r="A149" s="1102"/>
      <c r="B149" s="328">
        <v>45512</v>
      </c>
      <c r="C149" s="432" t="str">
        <f t="shared" si="16"/>
        <v>(木)</v>
      </c>
      <c r="D149" s="531" t="s">
        <v>403</v>
      </c>
      <c r="E149" s="474"/>
      <c r="F149" s="475">
        <v>29.4</v>
      </c>
      <c r="G149" s="11">
        <v>25.2</v>
      </c>
      <c r="H149" s="225">
        <v>25.3</v>
      </c>
      <c r="I149" s="12">
        <v>8.5</v>
      </c>
      <c r="J149" s="223">
        <v>7.9</v>
      </c>
      <c r="K149" s="11">
        <v>7.76</v>
      </c>
      <c r="L149" s="223">
        <v>7.8</v>
      </c>
      <c r="M149" s="812">
        <v>31.4</v>
      </c>
      <c r="N149" s="225">
        <v>31.5</v>
      </c>
      <c r="O149" s="224">
        <v>120</v>
      </c>
      <c r="P149" s="224">
        <v>84.1</v>
      </c>
      <c r="Q149" s="866">
        <v>17</v>
      </c>
      <c r="R149" s="478">
        <v>244</v>
      </c>
      <c r="S149" s="749">
        <v>0.49</v>
      </c>
      <c r="T149" s="564"/>
      <c r="U149" s="80"/>
      <c r="V149" s="3" t="s">
        <v>186</v>
      </c>
      <c r="W149" s="893" t="s">
        <v>313</v>
      </c>
      <c r="X149" s="276">
        <v>110</v>
      </c>
      <c r="Y149" s="224">
        <v>110</v>
      </c>
    </row>
    <row r="150" spans="1:25" x14ac:dyDescent="0.2">
      <c r="A150" s="1102"/>
      <c r="B150" s="328">
        <v>45513</v>
      </c>
      <c r="C150" s="432" t="str">
        <f t="shared" si="16"/>
        <v>(金)</v>
      </c>
      <c r="D150" s="531" t="s">
        <v>404</v>
      </c>
      <c r="E150" s="474"/>
      <c r="F150" s="475">
        <v>30.5</v>
      </c>
      <c r="G150" s="11">
        <v>25.4</v>
      </c>
      <c r="H150" s="225">
        <v>25.1</v>
      </c>
      <c r="I150" s="12">
        <v>39.4</v>
      </c>
      <c r="J150" s="223">
        <v>6.6</v>
      </c>
      <c r="K150" s="11">
        <v>7.72</v>
      </c>
      <c r="L150" s="223">
        <v>7.45</v>
      </c>
      <c r="M150" s="812">
        <v>30.5</v>
      </c>
      <c r="N150" s="225">
        <v>30.5</v>
      </c>
      <c r="O150" s="224">
        <v>110</v>
      </c>
      <c r="P150" s="224">
        <v>76.099999999999994</v>
      </c>
      <c r="Q150" s="866">
        <v>18</v>
      </c>
      <c r="R150" s="478">
        <v>262</v>
      </c>
      <c r="S150" s="749">
        <v>0.52</v>
      </c>
      <c r="T150" s="564">
        <v>3743</v>
      </c>
      <c r="U150" s="80"/>
      <c r="V150" s="3" t="s">
        <v>187</v>
      </c>
      <c r="W150" s="893" t="s">
        <v>313</v>
      </c>
      <c r="X150" s="276">
        <v>80.099999999999994</v>
      </c>
      <c r="Y150" s="224">
        <v>76.099999999999994</v>
      </c>
    </row>
    <row r="151" spans="1:25" x14ac:dyDescent="0.2">
      <c r="A151" s="1102"/>
      <c r="B151" s="328">
        <v>45514</v>
      </c>
      <c r="C151" s="432" t="str">
        <f t="shared" si="16"/>
        <v>(土)</v>
      </c>
      <c r="D151" s="531" t="s">
        <v>404</v>
      </c>
      <c r="E151" s="474"/>
      <c r="F151" s="475">
        <v>30.7</v>
      </c>
      <c r="G151" s="11">
        <v>25.6</v>
      </c>
      <c r="H151" s="225">
        <v>25.6</v>
      </c>
      <c r="I151" s="12">
        <v>9.6999999999999993</v>
      </c>
      <c r="J151" s="223">
        <v>10.7</v>
      </c>
      <c r="K151" s="11">
        <v>7.75</v>
      </c>
      <c r="L151" s="223">
        <v>7.88</v>
      </c>
      <c r="M151" s="812"/>
      <c r="N151" s="225"/>
      <c r="O151" s="224"/>
      <c r="P151" s="224"/>
      <c r="Q151" s="866"/>
      <c r="R151" s="478"/>
      <c r="S151" s="749"/>
      <c r="T151" s="564"/>
      <c r="U151" s="80"/>
      <c r="V151" s="3" t="s">
        <v>188</v>
      </c>
      <c r="W151" s="893" t="s">
        <v>313</v>
      </c>
      <c r="X151" s="276">
        <v>58.1</v>
      </c>
      <c r="Y151" s="224">
        <v>56.1</v>
      </c>
    </row>
    <row r="152" spans="1:25" x14ac:dyDescent="0.2">
      <c r="A152" s="1102"/>
      <c r="B152" s="328">
        <v>45515</v>
      </c>
      <c r="C152" s="432" t="str">
        <f t="shared" si="16"/>
        <v>(日)</v>
      </c>
      <c r="D152" s="531" t="s">
        <v>404</v>
      </c>
      <c r="E152" s="474"/>
      <c r="F152" s="475">
        <v>33</v>
      </c>
      <c r="G152" s="11">
        <v>25.3</v>
      </c>
      <c r="H152" s="225">
        <v>25.3</v>
      </c>
      <c r="I152" s="12">
        <v>8.9</v>
      </c>
      <c r="J152" s="223">
        <v>9.5</v>
      </c>
      <c r="K152" s="11">
        <v>7.73</v>
      </c>
      <c r="L152" s="223">
        <v>7.86</v>
      </c>
      <c r="M152" s="812"/>
      <c r="N152" s="225"/>
      <c r="O152" s="224"/>
      <c r="P152" s="224"/>
      <c r="Q152" s="866"/>
      <c r="R152" s="478"/>
      <c r="S152" s="749"/>
      <c r="T152" s="564"/>
      <c r="U152" s="80"/>
      <c r="V152" s="3" t="s">
        <v>189</v>
      </c>
      <c r="W152" s="893" t="s">
        <v>313</v>
      </c>
      <c r="X152" s="276">
        <v>22</v>
      </c>
      <c r="Y152" s="224">
        <v>20</v>
      </c>
    </row>
    <row r="153" spans="1:25" x14ac:dyDescent="0.2">
      <c r="A153" s="1102"/>
      <c r="B153" s="328">
        <v>45516</v>
      </c>
      <c r="C153" s="432" t="str">
        <f t="shared" si="16"/>
        <v>(月)</v>
      </c>
      <c r="D153" s="531" t="s">
        <v>404</v>
      </c>
      <c r="E153" s="474"/>
      <c r="F153" s="475">
        <v>31.3</v>
      </c>
      <c r="G153" s="11">
        <v>26</v>
      </c>
      <c r="H153" s="225">
        <v>25.8</v>
      </c>
      <c r="I153" s="12">
        <v>8.3000000000000007</v>
      </c>
      <c r="J153" s="223">
        <v>9.1</v>
      </c>
      <c r="K153" s="11">
        <v>7.77</v>
      </c>
      <c r="L153" s="223">
        <v>7.9</v>
      </c>
      <c r="M153" s="812"/>
      <c r="N153" s="225"/>
      <c r="O153" s="224"/>
      <c r="P153" s="224"/>
      <c r="Q153" s="866"/>
      <c r="R153" s="478"/>
      <c r="S153" s="749"/>
      <c r="T153" s="564"/>
      <c r="U153" s="80"/>
      <c r="V153" s="3" t="s">
        <v>190</v>
      </c>
      <c r="W153" s="893" t="s">
        <v>313</v>
      </c>
      <c r="X153" s="139">
        <v>18</v>
      </c>
      <c r="Y153" s="225">
        <v>17</v>
      </c>
    </row>
    <row r="154" spans="1:25" x14ac:dyDescent="0.2">
      <c r="A154" s="1102"/>
      <c r="B154" s="328">
        <v>45517</v>
      </c>
      <c r="C154" s="432" t="str">
        <f t="shared" si="16"/>
        <v>(火)</v>
      </c>
      <c r="D154" s="531" t="s">
        <v>404</v>
      </c>
      <c r="E154" s="474"/>
      <c r="F154" s="475">
        <v>32.5</v>
      </c>
      <c r="G154" s="11">
        <v>26.2</v>
      </c>
      <c r="H154" s="225">
        <v>26.4</v>
      </c>
      <c r="I154" s="12">
        <v>8.6999999999999993</v>
      </c>
      <c r="J154" s="223">
        <v>8.6999999999999993</v>
      </c>
      <c r="K154" s="11">
        <v>7.78</v>
      </c>
      <c r="L154" s="223">
        <v>7.82</v>
      </c>
      <c r="M154" s="812">
        <v>31.9</v>
      </c>
      <c r="N154" s="225">
        <v>32.299999999999997</v>
      </c>
      <c r="O154" s="224">
        <v>120</v>
      </c>
      <c r="P154" s="224">
        <v>86.1</v>
      </c>
      <c r="Q154" s="866">
        <v>19</v>
      </c>
      <c r="R154" s="478">
        <v>260</v>
      </c>
      <c r="S154" s="749">
        <v>0.37</v>
      </c>
      <c r="T154" s="564"/>
      <c r="U154" s="80"/>
      <c r="V154" s="3" t="s">
        <v>191</v>
      </c>
      <c r="W154" s="893" t="s">
        <v>313</v>
      </c>
      <c r="X154" s="141">
        <v>262</v>
      </c>
      <c r="Y154" s="226">
        <v>264</v>
      </c>
    </row>
    <row r="155" spans="1:25" x14ac:dyDescent="0.2">
      <c r="A155" s="1102"/>
      <c r="B155" s="328">
        <v>45518</v>
      </c>
      <c r="C155" s="432" t="str">
        <f t="shared" si="16"/>
        <v>(水)</v>
      </c>
      <c r="D155" s="531" t="s">
        <v>404</v>
      </c>
      <c r="E155" s="474"/>
      <c r="F155" s="475">
        <v>32.700000000000003</v>
      </c>
      <c r="G155" s="11">
        <v>25.8</v>
      </c>
      <c r="H155" s="225">
        <v>26</v>
      </c>
      <c r="I155" s="12">
        <v>10.1</v>
      </c>
      <c r="J155" s="223">
        <v>11.5</v>
      </c>
      <c r="K155" s="11">
        <v>7.77</v>
      </c>
      <c r="L155" s="223">
        <v>7.77</v>
      </c>
      <c r="M155" s="812">
        <v>31</v>
      </c>
      <c r="N155" s="225">
        <v>30.4</v>
      </c>
      <c r="O155" s="224">
        <v>110</v>
      </c>
      <c r="P155" s="224">
        <v>76.099999999999994</v>
      </c>
      <c r="Q155" s="866">
        <v>17</v>
      </c>
      <c r="R155" s="478">
        <v>264</v>
      </c>
      <c r="S155" s="749">
        <v>0.53</v>
      </c>
      <c r="T155" s="564"/>
      <c r="U155" s="80"/>
      <c r="V155" s="3" t="s">
        <v>192</v>
      </c>
      <c r="W155" s="893" t="s">
        <v>313</v>
      </c>
      <c r="X155" s="140">
        <v>0.46</v>
      </c>
      <c r="Y155" s="227">
        <v>0.53</v>
      </c>
    </row>
    <row r="156" spans="1:25" x14ac:dyDescent="0.2">
      <c r="A156" s="1102"/>
      <c r="B156" s="328">
        <v>45519</v>
      </c>
      <c r="C156" s="432" t="str">
        <f t="shared" si="16"/>
        <v>(木)</v>
      </c>
      <c r="D156" s="531" t="s">
        <v>404</v>
      </c>
      <c r="E156" s="474"/>
      <c r="F156" s="475">
        <v>33.6</v>
      </c>
      <c r="G156" s="11">
        <v>25.4</v>
      </c>
      <c r="H156" s="225">
        <v>25.4</v>
      </c>
      <c r="I156" s="12">
        <v>11.3</v>
      </c>
      <c r="J156" s="223">
        <v>11.5</v>
      </c>
      <c r="K156" s="11">
        <v>7.76</v>
      </c>
      <c r="L156" s="223">
        <v>7.81</v>
      </c>
      <c r="M156" s="812">
        <v>30.5</v>
      </c>
      <c r="N156" s="225">
        <v>30.5</v>
      </c>
      <c r="O156" s="224">
        <v>110</v>
      </c>
      <c r="P156" s="224">
        <v>80.099999999999994</v>
      </c>
      <c r="Q156" s="866">
        <v>18</v>
      </c>
      <c r="R156" s="478">
        <v>260</v>
      </c>
      <c r="S156" s="749">
        <v>0.38</v>
      </c>
      <c r="T156" s="564"/>
      <c r="U156" s="80"/>
      <c r="V156" s="3" t="s">
        <v>14</v>
      </c>
      <c r="W156" s="893" t="s">
        <v>313</v>
      </c>
      <c r="X156" s="138">
        <v>6</v>
      </c>
      <c r="Y156" s="228">
        <v>6.1</v>
      </c>
    </row>
    <row r="157" spans="1:25" x14ac:dyDescent="0.2">
      <c r="A157" s="1102"/>
      <c r="B157" s="328">
        <v>45520</v>
      </c>
      <c r="C157" s="432" t="str">
        <f t="shared" si="16"/>
        <v>(金)</v>
      </c>
      <c r="D157" s="531" t="s">
        <v>405</v>
      </c>
      <c r="E157" s="474">
        <v>38</v>
      </c>
      <c r="F157" s="475">
        <v>28</v>
      </c>
      <c r="G157" s="11">
        <v>26</v>
      </c>
      <c r="H157" s="225">
        <v>25.8</v>
      </c>
      <c r="I157" s="12">
        <v>8.9</v>
      </c>
      <c r="J157" s="223">
        <v>7.5</v>
      </c>
      <c r="K157" s="11">
        <v>7.64</v>
      </c>
      <c r="L157" s="223">
        <v>7.84</v>
      </c>
      <c r="M157" s="812">
        <v>24.8</v>
      </c>
      <c r="N157" s="225">
        <v>30.5</v>
      </c>
      <c r="O157" s="224">
        <v>110</v>
      </c>
      <c r="P157" s="224">
        <v>82.1</v>
      </c>
      <c r="Q157" s="866">
        <v>14</v>
      </c>
      <c r="R157" s="478">
        <v>282</v>
      </c>
      <c r="S157" s="749">
        <v>0.16</v>
      </c>
      <c r="T157" s="564">
        <v>1556</v>
      </c>
      <c r="U157" s="80"/>
      <c r="V157" s="3" t="s">
        <v>15</v>
      </c>
      <c r="W157" s="893" t="s">
        <v>313</v>
      </c>
      <c r="X157" s="138">
        <v>1.6</v>
      </c>
      <c r="Y157" s="228">
        <v>1.7</v>
      </c>
    </row>
    <row r="158" spans="1:25" x14ac:dyDescent="0.2">
      <c r="A158" s="1102"/>
      <c r="B158" s="328">
        <v>45521</v>
      </c>
      <c r="C158" s="432" t="str">
        <f t="shared" si="16"/>
        <v>(土)</v>
      </c>
      <c r="D158" s="531" t="s">
        <v>404</v>
      </c>
      <c r="E158" s="474"/>
      <c r="F158" s="475">
        <v>35.5</v>
      </c>
      <c r="G158" s="11">
        <v>25.2</v>
      </c>
      <c r="H158" s="225">
        <v>24.9</v>
      </c>
      <c r="I158" s="12">
        <v>43.9</v>
      </c>
      <c r="J158" s="223">
        <v>12.4</v>
      </c>
      <c r="K158" s="11">
        <v>7.44</v>
      </c>
      <c r="L158" s="223">
        <v>6.86</v>
      </c>
      <c r="M158" s="812"/>
      <c r="N158" s="225"/>
      <c r="O158" s="224"/>
      <c r="P158" s="224"/>
      <c r="Q158" s="866"/>
      <c r="R158" s="478"/>
      <c r="S158" s="749"/>
      <c r="T158" s="564">
        <v>14553</v>
      </c>
      <c r="U158" s="80"/>
      <c r="V158" s="3" t="s">
        <v>193</v>
      </c>
      <c r="W158" s="893" t="s">
        <v>313</v>
      </c>
      <c r="X158" s="138">
        <v>7.8</v>
      </c>
      <c r="Y158" s="228">
        <v>7.7</v>
      </c>
    </row>
    <row r="159" spans="1:25" x14ac:dyDescent="0.2">
      <c r="A159" s="1102"/>
      <c r="B159" s="328">
        <v>45522</v>
      </c>
      <c r="C159" s="432" t="str">
        <f t="shared" si="16"/>
        <v>(日)</v>
      </c>
      <c r="D159" s="531" t="s">
        <v>403</v>
      </c>
      <c r="E159" s="474"/>
      <c r="F159" s="475">
        <v>30.7</v>
      </c>
      <c r="G159" s="11">
        <v>25.4</v>
      </c>
      <c r="H159" s="225">
        <v>25.6</v>
      </c>
      <c r="I159" s="12">
        <v>13.4</v>
      </c>
      <c r="J159" s="223">
        <v>6.8</v>
      </c>
      <c r="K159" s="11">
        <v>7.66</v>
      </c>
      <c r="L159" s="223">
        <v>7.35</v>
      </c>
      <c r="M159" s="812"/>
      <c r="N159" s="225"/>
      <c r="O159" s="224"/>
      <c r="P159" s="224"/>
      <c r="Q159" s="866"/>
      <c r="R159" s="478"/>
      <c r="S159" s="749"/>
      <c r="T159" s="564">
        <v>4000</v>
      </c>
      <c r="U159" s="80"/>
      <c r="V159" s="3" t="s">
        <v>194</v>
      </c>
      <c r="W159" s="893" t="s">
        <v>313</v>
      </c>
      <c r="X159" s="140">
        <v>4.3999999999999997E-2</v>
      </c>
      <c r="Y159" s="229">
        <v>4.5999999999999999E-2</v>
      </c>
    </row>
    <row r="160" spans="1:25" x14ac:dyDescent="0.2">
      <c r="A160" s="1102"/>
      <c r="B160" s="328">
        <v>45523</v>
      </c>
      <c r="C160" s="432" t="str">
        <f t="shared" si="16"/>
        <v>(月)</v>
      </c>
      <c r="D160" s="531" t="s">
        <v>404</v>
      </c>
      <c r="E160" s="474"/>
      <c r="F160" s="475">
        <v>32.299999999999997</v>
      </c>
      <c r="G160" s="11">
        <v>25.5</v>
      </c>
      <c r="H160" s="225">
        <v>25.6</v>
      </c>
      <c r="I160" s="12">
        <v>10.199999999999999</v>
      </c>
      <c r="J160" s="223">
        <v>11</v>
      </c>
      <c r="K160" s="11">
        <v>7.74</v>
      </c>
      <c r="L160" s="223">
        <v>7.76</v>
      </c>
      <c r="M160" s="812">
        <v>31</v>
      </c>
      <c r="N160" s="225">
        <v>30.5</v>
      </c>
      <c r="O160" s="224">
        <v>110</v>
      </c>
      <c r="P160" s="224">
        <v>82.1</v>
      </c>
      <c r="Q160" s="866">
        <v>13</v>
      </c>
      <c r="R160" s="478">
        <v>256</v>
      </c>
      <c r="S160" s="749">
        <v>0.48</v>
      </c>
      <c r="T160" s="564"/>
      <c r="U160" s="80"/>
      <c r="V160" s="3" t="s">
        <v>16</v>
      </c>
      <c r="W160" s="893" t="s">
        <v>313</v>
      </c>
      <c r="X160" s="140">
        <v>0.44</v>
      </c>
      <c r="Y160" s="229">
        <v>0.47</v>
      </c>
    </row>
    <row r="161" spans="1:25" x14ac:dyDescent="0.2">
      <c r="A161" s="1102"/>
      <c r="B161" s="328">
        <v>45524</v>
      </c>
      <c r="C161" s="432" t="str">
        <f t="shared" si="16"/>
        <v>(火)</v>
      </c>
      <c r="D161" s="531" t="s">
        <v>403</v>
      </c>
      <c r="E161" s="474">
        <v>1</v>
      </c>
      <c r="F161" s="475">
        <v>29.8</v>
      </c>
      <c r="G161" s="11">
        <v>26</v>
      </c>
      <c r="H161" s="225">
        <v>26.2</v>
      </c>
      <c r="I161" s="12">
        <v>8.6999999999999993</v>
      </c>
      <c r="J161" s="223">
        <v>9.4</v>
      </c>
      <c r="K161" s="11">
        <v>7.74</v>
      </c>
      <c r="L161" s="223">
        <v>7.8</v>
      </c>
      <c r="M161" s="812">
        <v>31.3</v>
      </c>
      <c r="N161" s="225">
        <v>30.5</v>
      </c>
      <c r="O161" s="224">
        <v>120</v>
      </c>
      <c r="P161" s="224">
        <v>86.1</v>
      </c>
      <c r="Q161" s="866">
        <v>13</v>
      </c>
      <c r="R161" s="478">
        <v>250</v>
      </c>
      <c r="S161" s="749">
        <v>0.42</v>
      </c>
      <c r="T161" s="564"/>
      <c r="U161" s="80"/>
      <c r="V161" s="3" t="s">
        <v>195</v>
      </c>
      <c r="W161" s="893" t="s">
        <v>313</v>
      </c>
      <c r="X161" s="140">
        <v>0.89</v>
      </c>
      <c r="Y161" s="229">
        <v>0.91</v>
      </c>
    </row>
    <row r="162" spans="1:25" x14ac:dyDescent="0.2">
      <c r="A162" s="1102"/>
      <c r="B162" s="328">
        <v>45525</v>
      </c>
      <c r="C162" s="432" t="str">
        <f t="shared" si="16"/>
        <v>(水)</v>
      </c>
      <c r="D162" s="531" t="s">
        <v>404</v>
      </c>
      <c r="E162" s="474">
        <v>1</v>
      </c>
      <c r="F162" s="475">
        <v>32.5</v>
      </c>
      <c r="G162" s="11">
        <v>25.4</v>
      </c>
      <c r="H162" s="225">
        <v>25.6</v>
      </c>
      <c r="I162" s="12">
        <v>8.6</v>
      </c>
      <c r="J162" s="223">
        <v>10.4</v>
      </c>
      <c r="K162" s="11">
        <v>7.8</v>
      </c>
      <c r="L162" s="223">
        <v>7.82</v>
      </c>
      <c r="M162" s="812">
        <v>33.5</v>
      </c>
      <c r="N162" s="225">
        <v>33.1</v>
      </c>
      <c r="O162" s="224">
        <v>130</v>
      </c>
      <c r="P162" s="224">
        <v>88.1</v>
      </c>
      <c r="Q162" s="866">
        <v>13</v>
      </c>
      <c r="R162" s="478">
        <v>288</v>
      </c>
      <c r="S162" s="749">
        <v>0.41</v>
      </c>
      <c r="T162" s="564">
        <v>119</v>
      </c>
      <c r="U162" s="80"/>
      <c r="V162" s="3" t="s">
        <v>196</v>
      </c>
      <c r="W162" s="893" t="s">
        <v>313</v>
      </c>
      <c r="X162" s="140">
        <v>0.21299999999999999</v>
      </c>
      <c r="Y162" s="229">
        <v>0.218</v>
      </c>
    </row>
    <row r="163" spans="1:25" x14ac:dyDescent="0.2">
      <c r="A163" s="1102"/>
      <c r="B163" s="328">
        <v>45526</v>
      </c>
      <c r="C163" s="432" t="str">
        <f t="shared" si="16"/>
        <v>(木)</v>
      </c>
      <c r="D163" s="531" t="s">
        <v>403</v>
      </c>
      <c r="E163" s="474"/>
      <c r="F163" s="475">
        <v>30</v>
      </c>
      <c r="G163" s="11">
        <v>24.8</v>
      </c>
      <c r="H163" s="225">
        <v>25</v>
      </c>
      <c r="I163" s="12">
        <v>7.6</v>
      </c>
      <c r="J163" s="223">
        <v>9.1</v>
      </c>
      <c r="K163" s="11">
        <v>7.83</v>
      </c>
      <c r="L163" s="223">
        <v>7.87</v>
      </c>
      <c r="M163" s="812">
        <v>33.5</v>
      </c>
      <c r="N163" s="225">
        <v>33.4</v>
      </c>
      <c r="O163" s="224">
        <v>130</v>
      </c>
      <c r="P163" s="224">
        <v>90.1</v>
      </c>
      <c r="Q163" s="866">
        <v>14</v>
      </c>
      <c r="R163" s="478">
        <v>284</v>
      </c>
      <c r="S163" s="749">
        <v>0.41</v>
      </c>
      <c r="T163" s="564"/>
      <c r="U163" s="80"/>
      <c r="V163" s="3" t="s">
        <v>197</v>
      </c>
      <c r="W163" s="893" t="s">
        <v>313</v>
      </c>
      <c r="X163" s="138">
        <v>12.9</v>
      </c>
      <c r="Y163" s="228">
        <v>12.9</v>
      </c>
    </row>
    <row r="164" spans="1:25" x14ac:dyDescent="0.2">
      <c r="A164" s="1102"/>
      <c r="B164" s="328">
        <v>45527</v>
      </c>
      <c r="C164" s="432" t="str">
        <f t="shared" si="16"/>
        <v>(金)</v>
      </c>
      <c r="D164" s="531" t="s">
        <v>403</v>
      </c>
      <c r="E164" s="474"/>
      <c r="F164" s="475">
        <v>30</v>
      </c>
      <c r="G164" s="11">
        <v>24.7</v>
      </c>
      <c r="H164" s="225">
        <v>24.6</v>
      </c>
      <c r="I164" s="12">
        <v>8.1</v>
      </c>
      <c r="J164" s="223">
        <v>9</v>
      </c>
      <c r="K164" s="11">
        <v>7.81</v>
      </c>
      <c r="L164" s="223">
        <v>7.86</v>
      </c>
      <c r="M164" s="812">
        <v>33.799999999999997</v>
      </c>
      <c r="N164" s="225">
        <v>33.6</v>
      </c>
      <c r="O164" s="224">
        <v>140</v>
      </c>
      <c r="P164" s="224">
        <v>88.1</v>
      </c>
      <c r="Q164" s="866">
        <v>15</v>
      </c>
      <c r="R164" s="478">
        <v>278</v>
      </c>
      <c r="S164" s="749">
        <v>0.41</v>
      </c>
      <c r="T164" s="564"/>
      <c r="U164" s="80"/>
      <c r="V164" s="3" t="s">
        <v>17</v>
      </c>
      <c r="W164" s="893" t="s">
        <v>313</v>
      </c>
      <c r="X164" s="138">
        <v>38.299999999999997</v>
      </c>
      <c r="Y164" s="228">
        <v>37.1</v>
      </c>
    </row>
    <row r="165" spans="1:25" x14ac:dyDescent="0.2">
      <c r="A165" s="1102"/>
      <c r="B165" s="328">
        <v>45528</v>
      </c>
      <c r="C165" s="432" t="str">
        <f t="shared" si="16"/>
        <v>(土)</v>
      </c>
      <c r="D165" s="531" t="s">
        <v>404</v>
      </c>
      <c r="E165" s="474"/>
      <c r="F165" s="475">
        <v>30.3</v>
      </c>
      <c r="G165" s="11">
        <v>25</v>
      </c>
      <c r="H165" s="225">
        <v>25.1</v>
      </c>
      <c r="I165" s="12">
        <v>8.1999999999999993</v>
      </c>
      <c r="J165" s="223">
        <v>9.6</v>
      </c>
      <c r="K165" s="11">
        <v>7.87</v>
      </c>
      <c r="L165" s="223">
        <v>7.91</v>
      </c>
      <c r="M165" s="812"/>
      <c r="N165" s="225"/>
      <c r="O165" s="224"/>
      <c r="P165" s="224"/>
      <c r="Q165" s="866"/>
      <c r="R165" s="478"/>
      <c r="S165" s="749"/>
      <c r="T165" s="564"/>
      <c r="U165" s="80"/>
      <c r="V165" s="3" t="s">
        <v>198</v>
      </c>
      <c r="W165" s="893" t="s">
        <v>184</v>
      </c>
      <c r="X165" s="276">
        <v>16</v>
      </c>
      <c r="Y165" s="288">
        <v>18</v>
      </c>
    </row>
    <row r="166" spans="1:25" x14ac:dyDescent="0.2">
      <c r="A166" s="1102"/>
      <c r="B166" s="328">
        <v>45529</v>
      </c>
      <c r="C166" s="432" t="str">
        <f t="shared" si="16"/>
        <v>(日)</v>
      </c>
      <c r="D166" s="531" t="s">
        <v>404</v>
      </c>
      <c r="E166" s="474"/>
      <c r="F166" s="475">
        <v>30.7</v>
      </c>
      <c r="G166" s="11">
        <v>25.6</v>
      </c>
      <c r="H166" s="225">
        <v>25.6</v>
      </c>
      <c r="I166" s="12">
        <v>7.8</v>
      </c>
      <c r="J166" s="223">
        <v>8.9</v>
      </c>
      <c r="K166" s="11">
        <v>7.86</v>
      </c>
      <c r="L166" s="223">
        <v>7.96</v>
      </c>
      <c r="M166" s="812"/>
      <c r="N166" s="225"/>
      <c r="O166" s="224"/>
      <c r="P166" s="224"/>
      <c r="Q166" s="866"/>
      <c r="R166" s="478"/>
      <c r="S166" s="749"/>
      <c r="T166" s="564"/>
      <c r="U166" s="80"/>
      <c r="V166" s="3" t="s">
        <v>199</v>
      </c>
      <c r="W166" s="893" t="s">
        <v>313</v>
      </c>
      <c r="X166" s="276">
        <v>14</v>
      </c>
      <c r="Y166" s="288">
        <v>11</v>
      </c>
    </row>
    <row r="167" spans="1:25" x14ac:dyDescent="0.2">
      <c r="A167" s="1102"/>
      <c r="B167" s="328">
        <v>45530</v>
      </c>
      <c r="C167" s="432" t="str">
        <f t="shared" si="16"/>
        <v>(月)</v>
      </c>
      <c r="D167" s="531" t="s">
        <v>404</v>
      </c>
      <c r="E167" s="474"/>
      <c r="F167" s="475">
        <v>31.9</v>
      </c>
      <c r="G167" s="11">
        <v>25.2</v>
      </c>
      <c r="H167" s="225">
        <v>25.1</v>
      </c>
      <c r="I167" s="12">
        <v>6</v>
      </c>
      <c r="J167" s="223">
        <v>7.4</v>
      </c>
      <c r="K167" s="11">
        <v>7.84</v>
      </c>
      <c r="L167" s="223">
        <v>7.88</v>
      </c>
      <c r="M167" s="812">
        <v>34.4</v>
      </c>
      <c r="N167" s="225">
        <v>34.200000000000003</v>
      </c>
      <c r="O167" s="224">
        <v>130</v>
      </c>
      <c r="P167" s="224">
        <v>88.1</v>
      </c>
      <c r="Q167" s="866">
        <v>17</v>
      </c>
      <c r="R167" s="478">
        <v>280</v>
      </c>
      <c r="S167" s="749">
        <v>0.5</v>
      </c>
      <c r="T167" s="564"/>
      <c r="U167" s="80"/>
      <c r="V167" s="3"/>
      <c r="W167" s="893"/>
      <c r="X167" s="290"/>
      <c r="Y167" s="289"/>
    </row>
    <row r="168" spans="1:25" x14ac:dyDescent="0.2">
      <c r="A168" s="1102"/>
      <c r="B168" s="328">
        <v>45531</v>
      </c>
      <c r="C168" s="432" t="str">
        <f t="shared" si="16"/>
        <v>(火)</v>
      </c>
      <c r="D168" s="531" t="s">
        <v>403</v>
      </c>
      <c r="E168" s="474">
        <v>2</v>
      </c>
      <c r="F168" s="475">
        <v>31.2</v>
      </c>
      <c r="G168" s="11">
        <v>24.8</v>
      </c>
      <c r="H168" s="225">
        <v>25</v>
      </c>
      <c r="I168" s="12">
        <v>5</v>
      </c>
      <c r="J168" s="223">
        <v>6.7</v>
      </c>
      <c r="K168" s="11">
        <v>7.85</v>
      </c>
      <c r="L168" s="223">
        <v>7.88</v>
      </c>
      <c r="M168" s="812">
        <v>34.799999999999997</v>
      </c>
      <c r="N168" s="225">
        <v>34.5</v>
      </c>
      <c r="O168" s="224">
        <v>140</v>
      </c>
      <c r="P168" s="224">
        <v>94.1</v>
      </c>
      <c r="Q168" s="866">
        <v>16</v>
      </c>
      <c r="R168" s="478">
        <v>260</v>
      </c>
      <c r="S168" s="749">
        <v>0.36</v>
      </c>
      <c r="T168" s="564"/>
      <c r="U168" s="80"/>
      <c r="V168" s="3"/>
      <c r="W168" s="893"/>
      <c r="X168" s="290"/>
      <c r="Y168" s="289"/>
    </row>
    <row r="169" spans="1:25" x14ac:dyDescent="0.2">
      <c r="A169" s="1102"/>
      <c r="B169" s="328">
        <v>45532</v>
      </c>
      <c r="C169" s="432" t="str">
        <f t="shared" si="16"/>
        <v>(水)</v>
      </c>
      <c r="D169" s="531" t="s">
        <v>403</v>
      </c>
      <c r="E169" s="474">
        <v>4</v>
      </c>
      <c r="F169" s="475">
        <v>26.7</v>
      </c>
      <c r="G169" s="11">
        <v>24.6</v>
      </c>
      <c r="H169" s="225">
        <v>24.8</v>
      </c>
      <c r="I169" s="12">
        <v>8.1</v>
      </c>
      <c r="J169" s="223">
        <v>9.6999999999999993</v>
      </c>
      <c r="K169" s="11">
        <v>7.81</v>
      </c>
      <c r="L169" s="223">
        <v>7.85</v>
      </c>
      <c r="M169" s="812">
        <v>33.6</v>
      </c>
      <c r="N169" s="225">
        <v>33.6</v>
      </c>
      <c r="O169" s="224">
        <v>130</v>
      </c>
      <c r="P169" s="224">
        <v>92.1</v>
      </c>
      <c r="Q169" s="866">
        <v>15</v>
      </c>
      <c r="R169" s="478">
        <v>268</v>
      </c>
      <c r="S169" s="749">
        <v>0.39</v>
      </c>
      <c r="T169" s="564"/>
      <c r="U169" s="80"/>
      <c r="V169" s="291"/>
      <c r="W169" s="344"/>
      <c r="X169" s="293"/>
      <c r="Y169" s="292"/>
    </row>
    <row r="170" spans="1:25" x14ac:dyDescent="0.2">
      <c r="A170" s="1102"/>
      <c r="B170" s="328">
        <v>45533</v>
      </c>
      <c r="C170" s="432" t="str">
        <f t="shared" si="16"/>
        <v>(木)</v>
      </c>
      <c r="D170" s="531" t="s">
        <v>403</v>
      </c>
      <c r="E170" s="474">
        <v>5</v>
      </c>
      <c r="F170" s="475">
        <v>30.5</v>
      </c>
      <c r="G170" s="11">
        <v>24.2</v>
      </c>
      <c r="H170" s="225">
        <v>24.4</v>
      </c>
      <c r="I170" s="12">
        <v>5.9</v>
      </c>
      <c r="J170" s="223">
        <v>7.3</v>
      </c>
      <c r="K170" s="11">
        <v>7.81</v>
      </c>
      <c r="L170" s="223">
        <v>7.87</v>
      </c>
      <c r="M170" s="812">
        <v>33.4</v>
      </c>
      <c r="N170" s="225">
        <v>33</v>
      </c>
      <c r="O170" s="224">
        <v>130</v>
      </c>
      <c r="P170" s="224">
        <v>88.1</v>
      </c>
      <c r="Q170" s="866">
        <v>16</v>
      </c>
      <c r="R170" s="478">
        <v>264</v>
      </c>
      <c r="S170" s="749">
        <v>0.32</v>
      </c>
      <c r="T170" s="564"/>
      <c r="U170" s="80"/>
      <c r="V170" s="9" t="s">
        <v>23</v>
      </c>
      <c r="W170" s="82" t="s">
        <v>24</v>
      </c>
      <c r="X170" s="1" t="s">
        <v>24</v>
      </c>
      <c r="Y170" s="333" t="s">
        <v>24</v>
      </c>
    </row>
    <row r="171" spans="1:25" x14ac:dyDescent="0.2">
      <c r="A171" s="1102"/>
      <c r="B171" s="328">
        <v>45534</v>
      </c>
      <c r="C171" s="432" t="str">
        <f t="shared" si="16"/>
        <v>(金)</v>
      </c>
      <c r="D171" s="531" t="s">
        <v>405</v>
      </c>
      <c r="E171" s="474">
        <v>77</v>
      </c>
      <c r="F171" s="475">
        <v>25.4</v>
      </c>
      <c r="G171" s="11">
        <v>25</v>
      </c>
      <c r="H171" s="225">
        <v>24.8</v>
      </c>
      <c r="I171" s="12">
        <v>15.9</v>
      </c>
      <c r="J171" s="223">
        <v>11.1</v>
      </c>
      <c r="K171" s="11">
        <v>7.64</v>
      </c>
      <c r="L171" s="223">
        <v>7.76</v>
      </c>
      <c r="M171" s="812">
        <v>17.7</v>
      </c>
      <c r="N171" s="225">
        <v>21.5</v>
      </c>
      <c r="O171" s="224">
        <v>97</v>
      </c>
      <c r="P171" s="224">
        <v>70.099999999999994</v>
      </c>
      <c r="Q171" s="866">
        <v>12</v>
      </c>
      <c r="R171" s="478">
        <v>214</v>
      </c>
      <c r="S171" s="749">
        <v>0.38</v>
      </c>
      <c r="T171" s="564">
        <v>7949</v>
      </c>
      <c r="U171" s="80"/>
      <c r="V171" s="719" t="s">
        <v>303</v>
      </c>
      <c r="W171" s="720"/>
      <c r="X171" s="720"/>
      <c r="Y171" s="721"/>
    </row>
    <row r="172" spans="1:25" x14ac:dyDescent="0.2">
      <c r="A172" s="1102"/>
      <c r="B172" s="328">
        <v>45535</v>
      </c>
      <c r="C172" s="432" t="str">
        <f t="shared" si="16"/>
        <v>(土)</v>
      </c>
      <c r="D172" s="544" t="s">
        <v>403</v>
      </c>
      <c r="E172" s="497">
        <v>42</v>
      </c>
      <c r="F172" s="535">
        <v>26.7</v>
      </c>
      <c r="G172" s="366">
        <v>25</v>
      </c>
      <c r="H172" s="300">
        <v>24.9</v>
      </c>
      <c r="I172" s="537">
        <v>17.899999999999999</v>
      </c>
      <c r="J172" s="536">
        <v>4.2</v>
      </c>
      <c r="K172" s="366">
        <v>7.48</v>
      </c>
      <c r="L172" s="300">
        <v>7</v>
      </c>
      <c r="M172" s="814"/>
      <c r="N172" s="536"/>
      <c r="O172" s="538"/>
      <c r="P172" s="538"/>
      <c r="Q172" s="871"/>
      <c r="R172" s="540"/>
      <c r="S172" s="789"/>
      <c r="T172" s="517">
        <v>18664</v>
      </c>
      <c r="U172" s="80"/>
      <c r="V172" s="722"/>
      <c r="W172" s="892"/>
      <c r="X172" s="723"/>
      <c r="Y172" s="724"/>
    </row>
    <row r="173" spans="1:25" s="1" customFormat="1" ht="13.5" customHeight="1" x14ac:dyDescent="0.2">
      <c r="A173" s="1102"/>
      <c r="B173" s="1043" t="s">
        <v>239</v>
      </c>
      <c r="C173" s="1043"/>
      <c r="D173" s="479"/>
      <c r="E173" s="464">
        <f>MAX(E142:E172)</f>
        <v>77</v>
      </c>
      <c r="F173" s="480">
        <f t="shared" ref="F173:T173" si="17">IF(COUNT(F142:F172)=0,"",MAX(F142:F172))</f>
        <v>35.5</v>
      </c>
      <c r="G173" s="10">
        <f t="shared" si="17"/>
        <v>26.2</v>
      </c>
      <c r="H173" s="222">
        <f t="shared" si="17"/>
        <v>26.4</v>
      </c>
      <c r="I173" s="466">
        <f t="shared" si="17"/>
        <v>43.9</v>
      </c>
      <c r="J173" s="467">
        <f t="shared" si="17"/>
        <v>12.4</v>
      </c>
      <c r="K173" s="10">
        <f t="shared" si="17"/>
        <v>7.87</v>
      </c>
      <c r="L173" s="222">
        <f t="shared" si="17"/>
        <v>7.96</v>
      </c>
      <c r="M173" s="811">
        <f t="shared" si="17"/>
        <v>34.799999999999997</v>
      </c>
      <c r="N173" s="467">
        <f t="shared" si="17"/>
        <v>34.5</v>
      </c>
      <c r="O173" s="468">
        <f t="shared" si="17"/>
        <v>140</v>
      </c>
      <c r="P173" s="468">
        <f t="shared" si="17"/>
        <v>96.1</v>
      </c>
      <c r="Q173" s="868">
        <f t="shared" si="17"/>
        <v>20</v>
      </c>
      <c r="R173" s="484">
        <f t="shared" si="17"/>
        <v>288</v>
      </c>
      <c r="S173" s="757">
        <f t="shared" si="17"/>
        <v>0.53</v>
      </c>
      <c r="T173" s="486">
        <f t="shared" si="17"/>
        <v>18664</v>
      </c>
      <c r="U173" s="80"/>
      <c r="V173" s="722"/>
      <c r="W173" s="892"/>
      <c r="X173" s="723"/>
      <c r="Y173" s="724"/>
    </row>
    <row r="174" spans="1:25" s="1" customFormat="1" ht="13.5" customHeight="1" x14ac:dyDescent="0.2">
      <c r="A174" s="1102"/>
      <c r="B174" s="1044" t="s">
        <v>240</v>
      </c>
      <c r="C174" s="1044"/>
      <c r="D174" s="233"/>
      <c r="E174" s="234"/>
      <c r="F174" s="487">
        <f t="shared" ref="F174:S174" si="18">IF(COUNT(F142:F172)=0,"",MIN(F142:F172))</f>
        <v>25.4</v>
      </c>
      <c r="G174" s="11">
        <f t="shared" si="18"/>
        <v>24.2</v>
      </c>
      <c r="H174" s="223">
        <f t="shared" si="18"/>
        <v>24.4</v>
      </c>
      <c r="I174" s="12">
        <f t="shared" si="18"/>
        <v>5</v>
      </c>
      <c r="J174" s="225">
        <f t="shared" si="18"/>
        <v>4.2</v>
      </c>
      <c r="K174" s="11">
        <f t="shared" si="18"/>
        <v>7.44</v>
      </c>
      <c r="L174" s="223">
        <f t="shared" si="18"/>
        <v>6.86</v>
      </c>
      <c r="M174" s="812">
        <f t="shared" si="18"/>
        <v>17.7</v>
      </c>
      <c r="N174" s="225">
        <f t="shared" si="18"/>
        <v>21.5</v>
      </c>
      <c r="O174" s="224">
        <f t="shared" si="18"/>
        <v>97</v>
      </c>
      <c r="P174" s="224">
        <f t="shared" si="18"/>
        <v>70.099999999999994</v>
      </c>
      <c r="Q174" s="864">
        <f t="shared" si="18"/>
        <v>12</v>
      </c>
      <c r="R174" s="491">
        <f t="shared" si="18"/>
        <v>214</v>
      </c>
      <c r="S174" s="762">
        <f t="shared" si="18"/>
        <v>0.16</v>
      </c>
      <c r="T174" s="493"/>
      <c r="U174" s="80"/>
      <c r="V174" s="722"/>
      <c r="W174" s="892"/>
      <c r="X174" s="723"/>
      <c r="Y174" s="724"/>
    </row>
    <row r="175" spans="1:25" s="1" customFormat="1" ht="13.5" customHeight="1" x14ac:dyDescent="0.2">
      <c r="A175" s="1102"/>
      <c r="B175" s="1044" t="s">
        <v>241</v>
      </c>
      <c r="C175" s="1044"/>
      <c r="D175" s="233"/>
      <c r="E175" s="235"/>
      <c r="F175" s="494">
        <f t="shared" ref="F175:S175" si="19">IF(COUNT(F142:F172)=0,"",AVERAGE(F142:F172))</f>
        <v>30.974193548387099</v>
      </c>
      <c r="G175" s="309">
        <f t="shared" si="19"/>
        <v>25.283870967741937</v>
      </c>
      <c r="H175" s="510">
        <f t="shared" si="19"/>
        <v>25.316129032258065</v>
      </c>
      <c r="I175" s="511">
        <f t="shared" si="19"/>
        <v>11.112903225806452</v>
      </c>
      <c r="J175" s="512">
        <f t="shared" si="19"/>
        <v>8.8290322580645153</v>
      </c>
      <c r="K175" s="309">
        <f t="shared" si="19"/>
        <v>7.7422580645161307</v>
      </c>
      <c r="L175" s="510">
        <f t="shared" si="19"/>
        <v>7.7493548387096771</v>
      </c>
      <c r="M175" s="813">
        <f t="shared" si="19"/>
        <v>31.223809523809525</v>
      </c>
      <c r="N175" s="512">
        <f t="shared" si="19"/>
        <v>31.633333333333336</v>
      </c>
      <c r="O175" s="513">
        <f t="shared" si="19"/>
        <v>121.28571428571429</v>
      </c>
      <c r="P175" s="513">
        <f t="shared" si="19"/>
        <v>85.147619047619017</v>
      </c>
      <c r="Q175" s="869">
        <f t="shared" si="19"/>
        <v>15.904761904761905</v>
      </c>
      <c r="R175" s="521">
        <f t="shared" si="19"/>
        <v>262.1904761904762</v>
      </c>
      <c r="S175" s="785">
        <f t="shared" si="19"/>
        <v>0.4071428571428572</v>
      </c>
      <c r="T175" s="523"/>
      <c r="U175" s="80"/>
      <c r="V175" s="722"/>
      <c r="W175" s="892"/>
      <c r="X175" s="723"/>
      <c r="Y175" s="724"/>
    </row>
    <row r="176" spans="1:25" s="1" customFormat="1" ht="13.5" customHeight="1" x14ac:dyDescent="0.2">
      <c r="A176" s="1102"/>
      <c r="B176" s="1045" t="s">
        <v>242</v>
      </c>
      <c r="C176" s="1045"/>
      <c r="D176" s="496"/>
      <c r="E176" s="497">
        <f>SUM(E142:E172)</f>
        <v>171</v>
      </c>
      <c r="F176" s="236"/>
      <c r="G176" s="236"/>
      <c r="H176" s="388"/>
      <c r="I176" s="236"/>
      <c r="J176" s="388"/>
      <c r="K176" s="499"/>
      <c r="L176" s="500"/>
      <c r="M176" s="524"/>
      <c r="N176" s="525"/>
      <c r="O176" s="526"/>
      <c r="P176" s="526"/>
      <c r="Q176" s="870"/>
      <c r="R176" s="238"/>
      <c r="S176" s="782"/>
      <c r="T176" s="734">
        <f>SUM(T142:T172)</f>
        <v>50584</v>
      </c>
      <c r="U176" s="80"/>
      <c r="V176" s="588"/>
      <c r="W176" s="895"/>
      <c r="X176" s="589"/>
      <c r="Y176" s="332"/>
    </row>
    <row r="177" spans="1:25" ht="13.5" customHeight="1" x14ac:dyDescent="0.2">
      <c r="A177" s="1106" t="s">
        <v>216</v>
      </c>
      <c r="B177" s="327">
        <v>45536</v>
      </c>
      <c r="C177" s="431" t="str">
        <f>IF(B177="","",IF(WEEKDAY(B177)=1,"(日)",IF(WEEKDAY(B177)=2,"(月)",IF(WEEKDAY(B177)=3,"(火)",IF(WEEKDAY(B177)=4,"(水)",IF(WEEKDAY(B177)=5,"(木)",IF(WEEKDAY(B177)=6,"(金)","(土)")))))))</f>
        <v>(日)</v>
      </c>
      <c r="D177" s="529" t="s">
        <v>404</v>
      </c>
      <c r="E177" s="464">
        <v>43</v>
      </c>
      <c r="F177" s="465">
        <v>31.5</v>
      </c>
      <c r="G177" s="10">
        <v>24.9</v>
      </c>
      <c r="H177" s="467">
        <v>24.9</v>
      </c>
      <c r="I177" s="466">
        <v>44.1</v>
      </c>
      <c r="J177" s="222">
        <v>11.8</v>
      </c>
      <c r="K177" s="10">
        <v>7.36</v>
      </c>
      <c r="L177" s="222">
        <v>6.77</v>
      </c>
      <c r="M177" s="811"/>
      <c r="N177" s="467"/>
      <c r="O177" s="468"/>
      <c r="P177" s="468"/>
      <c r="Q177" s="868"/>
      <c r="R177" s="472"/>
      <c r="S177" s="745"/>
      <c r="T177" s="731">
        <v>12682</v>
      </c>
      <c r="U177" s="80"/>
      <c r="V177" s="374" t="s">
        <v>286</v>
      </c>
      <c r="W177" s="359"/>
      <c r="X177" s="361">
        <v>45546</v>
      </c>
      <c r="Y177" s="357"/>
    </row>
    <row r="178" spans="1:25" x14ac:dyDescent="0.2">
      <c r="A178" s="1107"/>
      <c r="B178" s="328">
        <v>45537</v>
      </c>
      <c r="C178" s="432" t="str">
        <f t="shared" ref="C178:C206" si="20">IF(B178="","",IF(WEEKDAY(B178)=1,"(日)",IF(WEEKDAY(B178)=2,"(月)",IF(WEEKDAY(B178)=3,"(火)",IF(WEEKDAY(B178)=4,"(水)",IF(WEEKDAY(B178)=5,"(木)",IF(WEEKDAY(B178)=6,"(金)","(土)")))))))</f>
        <v>(月)</v>
      </c>
      <c r="D178" s="531" t="s">
        <v>404</v>
      </c>
      <c r="E178" s="474">
        <v>2</v>
      </c>
      <c r="F178" s="475">
        <v>29.5</v>
      </c>
      <c r="G178" s="11">
        <v>26</v>
      </c>
      <c r="H178" s="225">
        <v>25.7</v>
      </c>
      <c r="I178" s="12">
        <v>12.3</v>
      </c>
      <c r="J178" s="223">
        <v>5.0999999999999996</v>
      </c>
      <c r="K178" s="11">
        <v>7.56</v>
      </c>
      <c r="L178" s="223">
        <v>7.34</v>
      </c>
      <c r="M178" s="812">
        <v>22.4</v>
      </c>
      <c r="N178" s="225">
        <v>22.2</v>
      </c>
      <c r="O178" s="224">
        <v>67</v>
      </c>
      <c r="P178" s="224">
        <v>62.1</v>
      </c>
      <c r="Q178" s="866">
        <v>20</v>
      </c>
      <c r="R178" s="478">
        <v>178</v>
      </c>
      <c r="S178" s="749">
        <v>0.34</v>
      </c>
      <c r="T178" s="564">
        <v>5479</v>
      </c>
      <c r="U178" s="80"/>
      <c r="V178" s="375" t="s">
        <v>2</v>
      </c>
      <c r="W178" s="360" t="s">
        <v>305</v>
      </c>
      <c r="X178" s="988">
        <v>31</v>
      </c>
      <c r="Y178" s="358"/>
    </row>
    <row r="179" spans="1:25" x14ac:dyDescent="0.2">
      <c r="A179" s="1107"/>
      <c r="B179" s="328">
        <v>45538</v>
      </c>
      <c r="C179" s="432" t="str">
        <f t="shared" si="20"/>
        <v>(火)</v>
      </c>
      <c r="D179" s="531" t="s">
        <v>403</v>
      </c>
      <c r="E179" s="474">
        <v>71</v>
      </c>
      <c r="F179" s="475">
        <v>24.1</v>
      </c>
      <c r="G179" s="11">
        <v>24.8</v>
      </c>
      <c r="H179" s="225">
        <v>25.2</v>
      </c>
      <c r="I179" s="12">
        <v>69.099999999999994</v>
      </c>
      <c r="J179" s="223">
        <v>3.1</v>
      </c>
      <c r="K179" s="11">
        <v>7.43</v>
      </c>
      <c r="L179" s="223">
        <v>7.36</v>
      </c>
      <c r="M179" s="812">
        <v>12.6</v>
      </c>
      <c r="N179" s="225">
        <v>25.4</v>
      </c>
      <c r="O179" s="224">
        <v>93</v>
      </c>
      <c r="P179" s="224">
        <v>78.099999999999994</v>
      </c>
      <c r="Q179" s="866">
        <v>20</v>
      </c>
      <c r="R179" s="478">
        <v>210</v>
      </c>
      <c r="S179" s="749">
        <v>0.41</v>
      </c>
      <c r="T179" s="564">
        <v>15019</v>
      </c>
      <c r="U179" s="80"/>
      <c r="V179" s="4" t="s">
        <v>19</v>
      </c>
      <c r="W179" s="5" t="s">
        <v>20</v>
      </c>
      <c r="X179" s="6" t="s">
        <v>21</v>
      </c>
      <c r="Y179" s="5" t="s">
        <v>22</v>
      </c>
    </row>
    <row r="180" spans="1:25" x14ac:dyDescent="0.2">
      <c r="A180" s="1107"/>
      <c r="B180" s="328">
        <v>45539</v>
      </c>
      <c r="C180" s="432" t="str">
        <f t="shared" si="20"/>
        <v>(水)</v>
      </c>
      <c r="D180" s="531" t="s">
        <v>403</v>
      </c>
      <c r="E180" s="474"/>
      <c r="F180" s="475">
        <v>25.3</v>
      </c>
      <c r="G180" s="11">
        <v>24.6</v>
      </c>
      <c r="H180" s="225">
        <v>24.4</v>
      </c>
      <c r="I180" s="12">
        <v>25.1</v>
      </c>
      <c r="J180" s="223">
        <v>4.3</v>
      </c>
      <c r="K180" s="11">
        <v>7.52</v>
      </c>
      <c r="L180" s="223">
        <v>7.09</v>
      </c>
      <c r="M180" s="812">
        <v>19.7</v>
      </c>
      <c r="N180" s="225">
        <v>19.600000000000001</v>
      </c>
      <c r="O180" s="224">
        <v>47</v>
      </c>
      <c r="P180" s="224">
        <v>52.1</v>
      </c>
      <c r="Q180" s="866">
        <v>23</v>
      </c>
      <c r="R180" s="478">
        <v>170</v>
      </c>
      <c r="S180" s="749">
        <v>0.36</v>
      </c>
      <c r="T180" s="564">
        <v>10697</v>
      </c>
      <c r="U180" s="80"/>
      <c r="V180" s="2" t="s">
        <v>182</v>
      </c>
      <c r="W180" s="396" t="s">
        <v>11</v>
      </c>
      <c r="X180" s="10">
        <v>24.8</v>
      </c>
      <c r="Y180" s="222">
        <v>24.1</v>
      </c>
    </row>
    <row r="181" spans="1:25" x14ac:dyDescent="0.2">
      <c r="A181" s="1107"/>
      <c r="B181" s="328">
        <v>45540</v>
      </c>
      <c r="C181" s="432" t="str">
        <f t="shared" si="20"/>
        <v>(木)</v>
      </c>
      <c r="D181" s="531" t="s">
        <v>403</v>
      </c>
      <c r="E181" s="474"/>
      <c r="F181" s="475">
        <v>26.7</v>
      </c>
      <c r="G181" s="11">
        <v>23.8</v>
      </c>
      <c r="H181" s="225">
        <v>23.4</v>
      </c>
      <c r="I181" s="12">
        <v>13.9</v>
      </c>
      <c r="J181" s="223">
        <v>5.4</v>
      </c>
      <c r="K181" s="11">
        <v>7.64</v>
      </c>
      <c r="L181" s="223">
        <v>7.41</v>
      </c>
      <c r="M181" s="812">
        <v>25.4</v>
      </c>
      <c r="N181" s="225">
        <v>25.2</v>
      </c>
      <c r="O181" s="224">
        <v>77</v>
      </c>
      <c r="P181" s="224">
        <v>70.099999999999994</v>
      </c>
      <c r="Q181" s="866">
        <v>19</v>
      </c>
      <c r="R181" s="478">
        <v>178</v>
      </c>
      <c r="S181" s="749">
        <v>0.37</v>
      </c>
      <c r="T181" s="564">
        <v>4625</v>
      </c>
      <c r="U181" s="80"/>
      <c r="V181" s="3" t="s">
        <v>183</v>
      </c>
      <c r="W181" s="893" t="s">
        <v>184</v>
      </c>
      <c r="X181" s="11">
        <v>18.600000000000001</v>
      </c>
      <c r="Y181" s="223">
        <v>6</v>
      </c>
    </row>
    <row r="182" spans="1:25" x14ac:dyDescent="0.2">
      <c r="A182" s="1107"/>
      <c r="B182" s="328">
        <v>45541</v>
      </c>
      <c r="C182" s="432" t="str">
        <f t="shared" si="20"/>
        <v>(金)</v>
      </c>
      <c r="D182" s="531" t="s">
        <v>404</v>
      </c>
      <c r="E182" s="474"/>
      <c r="F182" s="475">
        <v>29.9</v>
      </c>
      <c r="G182" s="11">
        <v>23.8</v>
      </c>
      <c r="H182" s="225">
        <v>23.6</v>
      </c>
      <c r="I182" s="12">
        <v>17</v>
      </c>
      <c r="J182" s="223">
        <v>6.4</v>
      </c>
      <c r="K182" s="11">
        <v>7.66</v>
      </c>
      <c r="L182" s="223">
        <v>7.48</v>
      </c>
      <c r="M182" s="812">
        <v>24.6</v>
      </c>
      <c r="N182" s="225">
        <v>25.7</v>
      </c>
      <c r="O182" s="224">
        <v>90</v>
      </c>
      <c r="P182" s="224">
        <v>72.099999999999994</v>
      </c>
      <c r="Q182" s="866">
        <v>19</v>
      </c>
      <c r="R182" s="478">
        <v>220</v>
      </c>
      <c r="S182" s="749">
        <v>0.34</v>
      </c>
      <c r="T182" s="564">
        <v>5429</v>
      </c>
      <c r="U182" s="80"/>
      <c r="V182" s="3" t="s">
        <v>12</v>
      </c>
      <c r="W182" s="893"/>
      <c r="X182" s="11">
        <v>7.73</v>
      </c>
      <c r="Y182" s="223">
        <v>7.57</v>
      </c>
    </row>
    <row r="183" spans="1:25" x14ac:dyDescent="0.2">
      <c r="A183" s="1107"/>
      <c r="B183" s="328">
        <v>45542</v>
      </c>
      <c r="C183" s="432" t="str">
        <f t="shared" si="20"/>
        <v>(土)</v>
      </c>
      <c r="D183" s="531" t="s">
        <v>404</v>
      </c>
      <c r="E183" s="474"/>
      <c r="F183" s="475">
        <v>31</v>
      </c>
      <c r="G183" s="11">
        <v>24.1</v>
      </c>
      <c r="H183" s="225">
        <v>23.7</v>
      </c>
      <c r="I183" s="12">
        <v>17</v>
      </c>
      <c r="J183" s="223">
        <v>6.6</v>
      </c>
      <c r="K183" s="11">
        <v>7.62</v>
      </c>
      <c r="L183" s="223">
        <v>7.4</v>
      </c>
      <c r="M183" s="812"/>
      <c r="N183" s="225"/>
      <c r="O183" s="224"/>
      <c r="P183" s="224"/>
      <c r="Q183" s="866"/>
      <c r="R183" s="478"/>
      <c r="S183" s="749"/>
      <c r="T183" s="564">
        <v>5658</v>
      </c>
      <c r="U183" s="80"/>
      <c r="V183" s="3" t="s">
        <v>185</v>
      </c>
      <c r="W183" s="893" t="s">
        <v>13</v>
      </c>
      <c r="X183" s="11">
        <v>25.4</v>
      </c>
      <c r="Y183" s="223">
        <v>28.9</v>
      </c>
    </row>
    <row r="184" spans="1:25" x14ac:dyDescent="0.2">
      <c r="A184" s="1107"/>
      <c r="B184" s="328">
        <v>45543</v>
      </c>
      <c r="C184" s="432" t="str">
        <f t="shared" si="20"/>
        <v>(日)</v>
      </c>
      <c r="D184" s="531" t="s">
        <v>404</v>
      </c>
      <c r="E184" s="474"/>
      <c r="F184" s="475">
        <v>31.4</v>
      </c>
      <c r="G184" s="11">
        <v>24.4</v>
      </c>
      <c r="H184" s="225">
        <v>23.9</v>
      </c>
      <c r="I184" s="12">
        <v>22.9</v>
      </c>
      <c r="J184" s="223">
        <v>8.1</v>
      </c>
      <c r="K184" s="11">
        <v>7.64</v>
      </c>
      <c r="L184" s="223">
        <v>7.41</v>
      </c>
      <c r="M184" s="812"/>
      <c r="N184" s="225"/>
      <c r="O184" s="224"/>
      <c r="P184" s="224"/>
      <c r="Q184" s="866"/>
      <c r="R184" s="478"/>
      <c r="S184" s="749"/>
      <c r="T184" s="564">
        <v>5762</v>
      </c>
      <c r="U184" s="80"/>
      <c r="V184" s="3" t="s">
        <v>186</v>
      </c>
      <c r="W184" s="893" t="s">
        <v>313</v>
      </c>
      <c r="X184" s="276">
        <v>100</v>
      </c>
      <c r="Y184" s="224">
        <v>110</v>
      </c>
    </row>
    <row r="185" spans="1:25" x14ac:dyDescent="0.2">
      <c r="A185" s="1107"/>
      <c r="B185" s="328">
        <v>45544</v>
      </c>
      <c r="C185" s="432" t="str">
        <f t="shared" si="20"/>
        <v>(月)</v>
      </c>
      <c r="D185" s="531" t="s">
        <v>404</v>
      </c>
      <c r="E185" s="474">
        <v>3</v>
      </c>
      <c r="F185" s="475">
        <v>32.200000000000003</v>
      </c>
      <c r="G185" s="11">
        <v>24.8</v>
      </c>
      <c r="H185" s="225">
        <v>24.4</v>
      </c>
      <c r="I185" s="12">
        <v>12</v>
      </c>
      <c r="J185" s="223">
        <v>6.1</v>
      </c>
      <c r="K185" s="11">
        <v>7.73</v>
      </c>
      <c r="L185" s="223">
        <v>7.5</v>
      </c>
      <c r="M185" s="812">
        <v>24</v>
      </c>
      <c r="N185" s="225">
        <v>24.2</v>
      </c>
      <c r="O185" s="224">
        <v>80</v>
      </c>
      <c r="P185" s="224">
        <v>64.099999999999994</v>
      </c>
      <c r="Q185" s="866">
        <v>20</v>
      </c>
      <c r="R185" s="478">
        <v>212</v>
      </c>
      <c r="S185" s="749">
        <v>0.45</v>
      </c>
      <c r="T185" s="564">
        <v>5849</v>
      </c>
      <c r="U185" s="80"/>
      <c r="V185" s="3" t="s">
        <v>187</v>
      </c>
      <c r="W185" s="893" t="s">
        <v>313</v>
      </c>
      <c r="X185" s="276">
        <v>72.099999999999994</v>
      </c>
      <c r="Y185" s="224">
        <v>82.1</v>
      </c>
    </row>
    <row r="186" spans="1:25" x14ac:dyDescent="0.2">
      <c r="A186" s="1107"/>
      <c r="B186" s="328">
        <v>45545</v>
      </c>
      <c r="C186" s="432" t="str">
        <f t="shared" si="20"/>
        <v>(火)</v>
      </c>
      <c r="D186" s="531" t="s">
        <v>404</v>
      </c>
      <c r="E186" s="474"/>
      <c r="F186" s="475">
        <v>33.6</v>
      </c>
      <c r="G186" s="11">
        <v>24.8</v>
      </c>
      <c r="H186" s="225">
        <v>24.5</v>
      </c>
      <c r="I186" s="12">
        <v>16</v>
      </c>
      <c r="J186" s="223">
        <v>7.4</v>
      </c>
      <c r="K186" s="11">
        <v>7.66</v>
      </c>
      <c r="L186" s="223">
        <v>7.42</v>
      </c>
      <c r="M186" s="812">
        <v>22.3</v>
      </c>
      <c r="N186" s="225">
        <v>22.4</v>
      </c>
      <c r="O186" s="224">
        <v>77</v>
      </c>
      <c r="P186" s="224">
        <v>62.1</v>
      </c>
      <c r="Q186" s="866">
        <v>19</v>
      </c>
      <c r="R186" s="478">
        <v>198</v>
      </c>
      <c r="S186" s="749">
        <v>0.45</v>
      </c>
      <c r="T186" s="564">
        <v>4777</v>
      </c>
      <c r="U186" s="80"/>
      <c r="V186" s="3" t="s">
        <v>188</v>
      </c>
      <c r="W186" s="893" t="s">
        <v>313</v>
      </c>
      <c r="X186" s="276">
        <v>50</v>
      </c>
      <c r="Y186" s="224">
        <v>58.1</v>
      </c>
    </row>
    <row r="187" spans="1:25" x14ac:dyDescent="0.2">
      <c r="A187" s="1107"/>
      <c r="B187" s="328">
        <v>45546</v>
      </c>
      <c r="C187" s="432" t="str">
        <f t="shared" si="20"/>
        <v>(水)</v>
      </c>
      <c r="D187" s="531" t="s">
        <v>404</v>
      </c>
      <c r="E187" s="474"/>
      <c r="F187" s="475">
        <v>31</v>
      </c>
      <c r="G187" s="11">
        <v>24.8</v>
      </c>
      <c r="H187" s="225">
        <v>24.1</v>
      </c>
      <c r="I187" s="12">
        <v>18.600000000000001</v>
      </c>
      <c r="J187" s="223">
        <v>6</v>
      </c>
      <c r="K187" s="11">
        <v>7.73</v>
      </c>
      <c r="L187" s="223">
        <v>7.57</v>
      </c>
      <c r="M187" s="812">
        <v>25.4</v>
      </c>
      <c r="N187" s="225">
        <v>28.9</v>
      </c>
      <c r="O187" s="224">
        <v>110</v>
      </c>
      <c r="P187" s="224">
        <v>82.1</v>
      </c>
      <c r="Q187" s="866">
        <v>14</v>
      </c>
      <c r="R187" s="478">
        <v>262</v>
      </c>
      <c r="S187" s="749">
        <v>0.37</v>
      </c>
      <c r="T187" s="564">
        <v>2777</v>
      </c>
      <c r="U187" s="80"/>
      <c r="V187" s="3" t="s">
        <v>189</v>
      </c>
      <c r="W187" s="893" t="s">
        <v>313</v>
      </c>
      <c r="X187" s="276">
        <v>22.1</v>
      </c>
      <c r="Y187" s="224">
        <v>24</v>
      </c>
    </row>
    <row r="188" spans="1:25" x14ac:dyDescent="0.2">
      <c r="A188" s="1107"/>
      <c r="B188" s="328">
        <v>45547</v>
      </c>
      <c r="C188" s="432" t="str">
        <f t="shared" si="20"/>
        <v>(木)</v>
      </c>
      <c r="D188" s="531" t="s">
        <v>404</v>
      </c>
      <c r="E188" s="474"/>
      <c r="F188" s="475">
        <v>30.7</v>
      </c>
      <c r="G188" s="11">
        <v>24.8</v>
      </c>
      <c r="H188" s="225">
        <v>25</v>
      </c>
      <c r="I188" s="12">
        <v>11.3</v>
      </c>
      <c r="J188" s="223">
        <v>12</v>
      </c>
      <c r="K188" s="11">
        <v>7.75</v>
      </c>
      <c r="L188" s="223">
        <v>7.78</v>
      </c>
      <c r="M188" s="812">
        <v>25.2</v>
      </c>
      <c r="N188" s="225">
        <v>24.2</v>
      </c>
      <c r="O188" s="224">
        <v>83</v>
      </c>
      <c r="P188" s="224">
        <v>64.099999999999994</v>
      </c>
      <c r="Q188" s="866">
        <v>15</v>
      </c>
      <c r="R188" s="478">
        <v>216</v>
      </c>
      <c r="S188" s="749">
        <v>0.6</v>
      </c>
      <c r="T188" s="564"/>
      <c r="U188" s="80"/>
      <c r="V188" s="3" t="s">
        <v>190</v>
      </c>
      <c r="W188" s="893" t="s">
        <v>313</v>
      </c>
      <c r="X188" s="139">
        <v>15</v>
      </c>
      <c r="Y188" s="225">
        <v>14</v>
      </c>
    </row>
    <row r="189" spans="1:25" x14ac:dyDescent="0.2">
      <c r="A189" s="1107"/>
      <c r="B189" s="328">
        <v>45548</v>
      </c>
      <c r="C189" s="432" t="str">
        <f t="shared" si="20"/>
        <v>(金)</v>
      </c>
      <c r="D189" s="531" t="s">
        <v>404</v>
      </c>
      <c r="E189" s="474"/>
      <c r="F189" s="475">
        <v>30.3</v>
      </c>
      <c r="G189" s="11">
        <v>22.8</v>
      </c>
      <c r="H189" s="225">
        <v>22.7</v>
      </c>
      <c r="I189" s="12">
        <v>9.9</v>
      </c>
      <c r="J189" s="223">
        <v>11.6</v>
      </c>
      <c r="K189" s="11">
        <v>7.83</v>
      </c>
      <c r="L189" s="223">
        <v>7.84</v>
      </c>
      <c r="M189" s="812">
        <v>26.4</v>
      </c>
      <c r="N189" s="225">
        <v>26.2</v>
      </c>
      <c r="O189" s="224">
        <v>90</v>
      </c>
      <c r="P189" s="224">
        <v>68.099999999999994</v>
      </c>
      <c r="Q189" s="866">
        <v>16</v>
      </c>
      <c r="R189" s="478">
        <v>216</v>
      </c>
      <c r="S189" s="749">
        <v>0.96</v>
      </c>
      <c r="T189" s="564"/>
      <c r="U189" s="80"/>
      <c r="V189" s="3" t="s">
        <v>191</v>
      </c>
      <c r="W189" s="893" t="s">
        <v>313</v>
      </c>
      <c r="X189" s="141">
        <v>232</v>
      </c>
      <c r="Y189" s="226">
        <v>262</v>
      </c>
    </row>
    <row r="190" spans="1:25" x14ac:dyDescent="0.2">
      <c r="A190" s="1107"/>
      <c r="B190" s="328">
        <v>45549</v>
      </c>
      <c r="C190" s="432" t="str">
        <f t="shared" si="20"/>
        <v>(土)</v>
      </c>
      <c r="D190" s="531" t="s">
        <v>404</v>
      </c>
      <c r="E190" s="474"/>
      <c r="F190" s="475">
        <v>30.3</v>
      </c>
      <c r="G190" s="11">
        <v>24.2</v>
      </c>
      <c r="H190" s="225">
        <v>23.6</v>
      </c>
      <c r="I190" s="12">
        <v>11.5</v>
      </c>
      <c r="J190" s="223">
        <v>9.8000000000000007</v>
      </c>
      <c r="K190" s="11">
        <v>7.75</v>
      </c>
      <c r="L190" s="223">
        <v>7.78</v>
      </c>
      <c r="M190" s="812"/>
      <c r="N190" s="225"/>
      <c r="O190" s="224"/>
      <c r="P190" s="224"/>
      <c r="Q190" s="866"/>
      <c r="R190" s="478"/>
      <c r="S190" s="749"/>
      <c r="T190" s="564">
        <v>334</v>
      </c>
      <c r="U190" s="80"/>
      <c r="V190" s="3" t="s">
        <v>192</v>
      </c>
      <c r="W190" s="893" t="s">
        <v>313</v>
      </c>
      <c r="X190" s="140">
        <v>0.47</v>
      </c>
      <c r="Y190" s="227">
        <v>0.37</v>
      </c>
    </row>
    <row r="191" spans="1:25" x14ac:dyDescent="0.2">
      <c r="A191" s="1107"/>
      <c r="B191" s="328">
        <v>45550</v>
      </c>
      <c r="C191" s="432" t="str">
        <f t="shared" si="20"/>
        <v>(日)</v>
      </c>
      <c r="D191" s="531" t="s">
        <v>404</v>
      </c>
      <c r="E191" s="474"/>
      <c r="F191" s="475">
        <v>30.4</v>
      </c>
      <c r="G191" s="11">
        <v>24.8</v>
      </c>
      <c r="H191" s="225">
        <v>24.4</v>
      </c>
      <c r="I191" s="12">
        <v>12.4</v>
      </c>
      <c r="J191" s="223">
        <v>9.8000000000000007</v>
      </c>
      <c r="K191" s="11">
        <v>7.78</v>
      </c>
      <c r="L191" s="223">
        <v>7.79</v>
      </c>
      <c r="M191" s="812"/>
      <c r="N191" s="225"/>
      <c r="O191" s="224"/>
      <c r="P191" s="224"/>
      <c r="Q191" s="866"/>
      <c r="R191" s="478"/>
      <c r="S191" s="749"/>
      <c r="T191" s="564">
        <v>618</v>
      </c>
      <c r="U191" s="80"/>
      <c r="V191" s="3" t="s">
        <v>14</v>
      </c>
      <c r="W191" s="893" t="s">
        <v>313</v>
      </c>
      <c r="X191" s="138">
        <v>7.3</v>
      </c>
      <c r="Y191" s="228">
        <v>5.9</v>
      </c>
    </row>
    <row r="192" spans="1:25" x14ac:dyDescent="0.2">
      <c r="A192" s="1107"/>
      <c r="B192" s="328">
        <v>45551</v>
      </c>
      <c r="C192" s="432" t="str">
        <f t="shared" si="20"/>
        <v>(月)</v>
      </c>
      <c r="D192" s="531" t="s">
        <v>403</v>
      </c>
      <c r="E192" s="474">
        <v>3</v>
      </c>
      <c r="F192" s="475">
        <v>27</v>
      </c>
      <c r="G192" s="11">
        <v>24.8</v>
      </c>
      <c r="H192" s="225">
        <v>24.7</v>
      </c>
      <c r="I192" s="12">
        <v>11.3</v>
      </c>
      <c r="J192" s="223">
        <v>9.6</v>
      </c>
      <c r="K192" s="11">
        <v>7.77</v>
      </c>
      <c r="L192" s="223">
        <v>7.81</v>
      </c>
      <c r="M192" s="812"/>
      <c r="N192" s="225"/>
      <c r="O192" s="224"/>
      <c r="P192" s="224"/>
      <c r="Q192" s="866"/>
      <c r="R192" s="478"/>
      <c r="S192" s="749"/>
      <c r="T192" s="564">
        <v>937</v>
      </c>
      <c r="U192" s="80"/>
      <c r="V192" s="3" t="s">
        <v>15</v>
      </c>
      <c r="W192" s="893" t="s">
        <v>313</v>
      </c>
      <c r="X192" s="138">
        <v>1.1000000000000001</v>
      </c>
      <c r="Y192" s="228">
        <v>1</v>
      </c>
    </row>
    <row r="193" spans="1:25" x14ac:dyDescent="0.2">
      <c r="A193" s="1107"/>
      <c r="B193" s="328">
        <v>45552</v>
      </c>
      <c r="C193" s="432" t="str">
        <f t="shared" si="20"/>
        <v>(火)</v>
      </c>
      <c r="D193" s="531" t="s">
        <v>404</v>
      </c>
      <c r="E193" s="474"/>
      <c r="F193" s="475">
        <v>31.1</v>
      </c>
      <c r="G193" s="11">
        <v>24.4</v>
      </c>
      <c r="H193" s="225">
        <v>24.2</v>
      </c>
      <c r="I193" s="12">
        <v>14.3</v>
      </c>
      <c r="J193" s="223">
        <v>4.2</v>
      </c>
      <c r="K193" s="11">
        <v>7.77</v>
      </c>
      <c r="L193" s="223">
        <v>7.52</v>
      </c>
      <c r="M193" s="812">
        <v>26.2</v>
      </c>
      <c r="N193" s="225">
        <v>26.2</v>
      </c>
      <c r="O193" s="224">
        <v>87</v>
      </c>
      <c r="P193" s="224">
        <v>66.099999999999994</v>
      </c>
      <c r="Q193" s="866">
        <v>20</v>
      </c>
      <c r="R193" s="478">
        <v>208</v>
      </c>
      <c r="S193" s="749">
        <v>0.28000000000000003</v>
      </c>
      <c r="T193" s="564">
        <v>2334</v>
      </c>
      <c r="U193" s="80"/>
      <c r="V193" s="3" t="s">
        <v>193</v>
      </c>
      <c r="W193" s="893" t="s">
        <v>313</v>
      </c>
      <c r="X193" s="138">
        <v>7.8</v>
      </c>
      <c r="Y193" s="228">
        <v>7.8</v>
      </c>
    </row>
    <row r="194" spans="1:25" x14ac:dyDescent="0.2">
      <c r="A194" s="1107"/>
      <c r="B194" s="328">
        <v>45553</v>
      </c>
      <c r="C194" s="432" t="str">
        <f t="shared" si="20"/>
        <v>(水)</v>
      </c>
      <c r="D194" s="531" t="s">
        <v>404</v>
      </c>
      <c r="E194" s="474"/>
      <c r="F194" s="475">
        <v>31.1</v>
      </c>
      <c r="G194" s="11">
        <v>25.3</v>
      </c>
      <c r="H194" s="225">
        <v>25</v>
      </c>
      <c r="I194" s="12">
        <v>8.5</v>
      </c>
      <c r="J194" s="223">
        <v>9.8000000000000007</v>
      </c>
      <c r="K194" s="11">
        <v>7.8</v>
      </c>
      <c r="L194" s="223">
        <v>7.85</v>
      </c>
      <c r="M194" s="812">
        <v>26.5</v>
      </c>
      <c r="N194" s="225">
        <v>26.5</v>
      </c>
      <c r="O194" s="224">
        <v>90</v>
      </c>
      <c r="P194" s="224">
        <v>66.099999999999994</v>
      </c>
      <c r="Q194" s="866">
        <v>17</v>
      </c>
      <c r="R194" s="478">
        <v>212</v>
      </c>
      <c r="S194" s="749">
        <v>0.49</v>
      </c>
      <c r="T194" s="564"/>
      <c r="U194" s="80"/>
      <c r="V194" s="3" t="s">
        <v>194</v>
      </c>
      <c r="W194" s="893" t="s">
        <v>313</v>
      </c>
      <c r="X194" s="140">
        <v>4.9000000000000002E-2</v>
      </c>
      <c r="Y194" s="229">
        <v>4.5999999999999999E-2</v>
      </c>
    </row>
    <row r="195" spans="1:25" x14ac:dyDescent="0.2">
      <c r="A195" s="1107"/>
      <c r="B195" s="328">
        <v>45554</v>
      </c>
      <c r="C195" s="432" t="str">
        <f t="shared" si="20"/>
        <v>(木)</v>
      </c>
      <c r="D195" s="531" t="s">
        <v>403</v>
      </c>
      <c r="E195" s="474"/>
      <c r="F195" s="475">
        <v>29.3</v>
      </c>
      <c r="G195" s="11">
        <v>25.3</v>
      </c>
      <c r="H195" s="225">
        <v>25.2</v>
      </c>
      <c r="I195" s="12">
        <v>7.5</v>
      </c>
      <c r="J195" s="223">
        <v>9.3000000000000007</v>
      </c>
      <c r="K195" s="11">
        <v>7.73</v>
      </c>
      <c r="L195" s="223">
        <v>7.79</v>
      </c>
      <c r="M195" s="812">
        <v>28.1</v>
      </c>
      <c r="N195" s="225">
        <v>27.4</v>
      </c>
      <c r="O195" s="224">
        <v>97</v>
      </c>
      <c r="P195" s="224">
        <v>72.099999999999994</v>
      </c>
      <c r="Q195" s="866">
        <v>17</v>
      </c>
      <c r="R195" s="478">
        <v>226</v>
      </c>
      <c r="S195" s="749">
        <v>0.67</v>
      </c>
      <c r="T195" s="564">
        <v>334</v>
      </c>
      <c r="U195" s="80"/>
      <c r="V195" s="3" t="s">
        <v>16</v>
      </c>
      <c r="W195" s="893" t="s">
        <v>313</v>
      </c>
      <c r="X195" s="140">
        <v>0.15</v>
      </c>
      <c r="Y195" s="229">
        <v>0.26</v>
      </c>
    </row>
    <row r="196" spans="1:25" x14ac:dyDescent="0.2">
      <c r="A196" s="1107"/>
      <c r="B196" s="328">
        <v>45555</v>
      </c>
      <c r="C196" s="432" t="str">
        <f t="shared" si="20"/>
        <v>(金)</v>
      </c>
      <c r="D196" s="531" t="s">
        <v>404</v>
      </c>
      <c r="E196" s="474">
        <v>1</v>
      </c>
      <c r="F196" s="475">
        <v>30.5</v>
      </c>
      <c r="G196" s="11">
        <v>24.2</v>
      </c>
      <c r="H196" s="225">
        <v>24.6</v>
      </c>
      <c r="I196" s="12">
        <v>5.6</v>
      </c>
      <c r="J196" s="223">
        <v>7.4</v>
      </c>
      <c r="K196" s="11">
        <v>7.8</v>
      </c>
      <c r="L196" s="223">
        <v>7.84</v>
      </c>
      <c r="M196" s="812">
        <v>33.5</v>
      </c>
      <c r="N196" s="225">
        <v>32.799999999999997</v>
      </c>
      <c r="O196" s="224">
        <v>130</v>
      </c>
      <c r="P196" s="224">
        <v>92.1</v>
      </c>
      <c r="Q196" s="866">
        <v>14</v>
      </c>
      <c r="R196" s="478">
        <v>244</v>
      </c>
      <c r="S196" s="749">
        <v>0.5</v>
      </c>
      <c r="T196" s="564"/>
      <c r="U196" s="80"/>
      <c r="V196" s="3" t="s">
        <v>195</v>
      </c>
      <c r="W196" s="893" t="s">
        <v>313</v>
      </c>
      <c r="X196" s="140">
        <v>0.89</v>
      </c>
      <c r="Y196" s="229">
        <v>0.91</v>
      </c>
    </row>
    <row r="197" spans="1:25" x14ac:dyDescent="0.2">
      <c r="A197" s="1107"/>
      <c r="B197" s="328">
        <v>45556</v>
      </c>
      <c r="C197" s="432" t="str">
        <f t="shared" si="20"/>
        <v>(土)</v>
      </c>
      <c r="D197" s="531" t="s">
        <v>403</v>
      </c>
      <c r="E197" s="474"/>
      <c r="F197" s="475">
        <v>29.7</v>
      </c>
      <c r="G197" s="11">
        <v>25.3</v>
      </c>
      <c r="H197" s="225">
        <v>25</v>
      </c>
      <c r="I197" s="12">
        <v>7.5</v>
      </c>
      <c r="J197" s="223">
        <v>6.7</v>
      </c>
      <c r="K197" s="11">
        <v>8.08</v>
      </c>
      <c r="L197" s="223">
        <v>8.0299999999999994</v>
      </c>
      <c r="M197" s="812"/>
      <c r="N197" s="225"/>
      <c r="O197" s="224"/>
      <c r="P197" s="224"/>
      <c r="Q197" s="866"/>
      <c r="R197" s="478"/>
      <c r="S197" s="749"/>
      <c r="T197" s="564"/>
      <c r="U197" s="80"/>
      <c r="V197" s="3" t="s">
        <v>196</v>
      </c>
      <c r="W197" s="893" t="s">
        <v>313</v>
      </c>
      <c r="X197" s="140">
        <v>0.158</v>
      </c>
      <c r="Y197" s="229">
        <v>0.15</v>
      </c>
    </row>
    <row r="198" spans="1:25" x14ac:dyDescent="0.2">
      <c r="A198" s="1107"/>
      <c r="B198" s="328">
        <v>45557</v>
      </c>
      <c r="C198" s="432" t="str">
        <f t="shared" si="20"/>
        <v>(日)</v>
      </c>
      <c r="D198" s="531" t="s">
        <v>405</v>
      </c>
      <c r="E198" s="474"/>
      <c r="F198" s="475">
        <v>27.4</v>
      </c>
      <c r="G198" s="11">
        <v>24.8</v>
      </c>
      <c r="H198" s="225">
        <v>24.9</v>
      </c>
      <c r="I198" s="12">
        <v>6.4</v>
      </c>
      <c r="J198" s="223">
        <v>6.6</v>
      </c>
      <c r="K198" s="11">
        <v>8.02</v>
      </c>
      <c r="L198" s="223">
        <v>7.98</v>
      </c>
      <c r="M198" s="812"/>
      <c r="N198" s="225"/>
      <c r="O198" s="224"/>
      <c r="P198" s="224"/>
      <c r="Q198" s="866"/>
      <c r="R198" s="478"/>
      <c r="S198" s="749"/>
      <c r="T198" s="564"/>
      <c r="U198" s="80"/>
      <c r="V198" s="3" t="s">
        <v>197</v>
      </c>
      <c r="W198" s="893" t="s">
        <v>313</v>
      </c>
      <c r="X198" s="138">
        <v>14.1</v>
      </c>
      <c r="Y198" s="228">
        <v>13.7</v>
      </c>
    </row>
    <row r="199" spans="1:25" x14ac:dyDescent="0.2">
      <c r="A199" s="1107"/>
      <c r="B199" s="328">
        <v>45558</v>
      </c>
      <c r="C199" s="432" t="str">
        <f t="shared" si="20"/>
        <v>(月)</v>
      </c>
      <c r="D199" s="531" t="s">
        <v>403</v>
      </c>
      <c r="E199" s="474">
        <v>1</v>
      </c>
      <c r="F199" s="475">
        <v>23</v>
      </c>
      <c r="G199" s="11">
        <v>23.5</v>
      </c>
      <c r="H199" s="225">
        <v>24</v>
      </c>
      <c r="I199" s="12">
        <v>6.7</v>
      </c>
      <c r="J199" s="223">
        <v>6.2</v>
      </c>
      <c r="K199" s="11">
        <v>7.96</v>
      </c>
      <c r="L199" s="223">
        <v>7.98</v>
      </c>
      <c r="M199" s="812"/>
      <c r="N199" s="225"/>
      <c r="O199" s="224"/>
      <c r="P199" s="224"/>
      <c r="Q199" s="866"/>
      <c r="R199" s="478"/>
      <c r="S199" s="749"/>
      <c r="T199" s="564"/>
      <c r="U199" s="80"/>
      <c r="V199" s="3" t="s">
        <v>17</v>
      </c>
      <c r="W199" s="893" t="s">
        <v>313</v>
      </c>
      <c r="X199" s="138">
        <v>36.200000000000003</v>
      </c>
      <c r="Y199" s="228">
        <v>37.799999999999997</v>
      </c>
    </row>
    <row r="200" spans="1:25" x14ac:dyDescent="0.2">
      <c r="A200" s="1107"/>
      <c r="B200" s="328">
        <v>45559</v>
      </c>
      <c r="C200" s="432" t="str">
        <f t="shared" si="20"/>
        <v>(火)</v>
      </c>
      <c r="D200" s="531" t="s">
        <v>403</v>
      </c>
      <c r="E200" s="474"/>
      <c r="F200" s="475">
        <v>22.1</v>
      </c>
      <c r="G200" s="11">
        <v>21.1</v>
      </c>
      <c r="H200" s="225">
        <v>21.2</v>
      </c>
      <c r="I200" s="12">
        <v>10.199999999999999</v>
      </c>
      <c r="J200" s="223">
        <v>6.6</v>
      </c>
      <c r="K200" s="11">
        <v>7.92</v>
      </c>
      <c r="L200" s="223">
        <v>7.96</v>
      </c>
      <c r="M200" s="812">
        <v>34.6</v>
      </c>
      <c r="N200" s="225">
        <v>34.200000000000003</v>
      </c>
      <c r="O200" s="224">
        <v>130</v>
      </c>
      <c r="P200" s="224">
        <v>90.1</v>
      </c>
      <c r="Q200" s="866">
        <v>20</v>
      </c>
      <c r="R200" s="478">
        <v>256</v>
      </c>
      <c r="S200" s="749">
        <v>0.4</v>
      </c>
      <c r="T200" s="564"/>
      <c r="U200" s="80"/>
      <c r="V200" s="3" t="s">
        <v>198</v>
      </c>
      <c r="W200" s="893" t="s">
        <v>184</v>
      </c>
      <c r="X200" s="276">
        <v>20</v>
      </c>
      <c r="Y200" s="288">
        <v>18</v>
      </c>
    </row>
    <row r="201" spans="1:25" x14ac:dyDescent="0.2">
      <c r="A201" s="1107"/>
      <c r="B201" s="328">
        <v>45560</v>
      </c>
      <c r="C201" s="432" t="str">
        <f t="shared" si="20"/>
        <v>(水)</v>
      </c>
      <c r="D201" s="531" t="s">
        <v>403</v>
      </c>
      <c r="E201" s="474">
        <v>3</v>
      </c>
      <c r="F201" s="475">
        <v>21.7</v>
      </c>
      <c r="G201" s="11">
        <v>19.8</v>
      </c>
      <c r="H201" s="225">
        <v>20</v>
      </c>
      <c r="I201" s="12">
        <v>6.7</v>
      </c>
      <c r="J201" s="223">
        <v>6.4</v>
      </c>
      <c r="K201" s="11">
        <v>7.94</v>
      </c>
      <c r="L201" s="223">
        <v>7.97</v>
      </c>
      <c r="M201" s="812">
        <v>34.799999999999997</v>
      </c>
      <c r="N201" s="225">
        <v>34.5</v>
      </c>
      <c r="O201" s="224">
        <v>140</v>
      </c>
      <c r="P201" s="224">
        <v>92.1</v>
      </c>
      <c r="Q201" s="866">
        <v>20</v>
      </c>
      <c r="R201" s="478">
        <v>248</v>
      </c>
      <c r="S201" s="749">
        <v>0.5</v>
      </c>
      <c r="T201" s="564"/>
      <c r="U201" s="80"/>
      <c r="V201" s="3" t="s">
        <v>199</v>
      </c>
      <c r="W201" s="893" t="s">
        <v>313</v>
      </c>
      <c r="X201" s="276">
        <v>22</v>
      </c>
      <c r="Y201" s="288">
        <v>13</v>
      </c>
    </row>
    <row r="202" spans="1:25" x14ac:dyDescent="0.2">
      <c r="A202" s="1107"/>
      <c r="B202" s="328">
        <v>45561</v>
      </c>
      <c r="C202" s="432" t="str">
        <f t="shared" si="20"/>
        <v>(木)</v>
      </c>
      <c r="D202" s="531" t="s">
        <v>403</v>
      </c>
      <c r="E202" s="474">
        <v>1</v>
      </c>
      <c r="F202" s="475">
        <v>24.6</v>
      </c>
      <c r="G202" s="11">
        <v>20.8</v>
      </c>
      <c r="H202" s="225">
        <v>20.6</v>
      </c>
      <c r="I202" s="12">
        <v>6.4</v>
      </c>
      <c r="J202" s="223">
        <v>8.3000000000000007</v>
      </c>
      <c r="K202" s="11">
        <v>7.92</v>
      </c>
      <c r="L202" s="223">
        <v>7.95</v>
      </c>
      <c r="M202" s="812">
        <v>32.9</v>
      </c>
      <c r="N202" s="225">
        <v>33</v>
      </c>
      <c r="O202" s="224">
        <v>130</v>
      </c>
      <c r="P202" s="224">
        <v>90.1</v>
      </c>
      <c r="Q202" s="866">
        <v>20</v>
      </c>
      <c r="R202" s="478">
        <v>256</v>
      </c>
      <c r="S202" s="749">
        <v>0.66</v>
      </c>
      <c r="T202" s="564"/>
      <c r="U202" s="80"/>
      <c r="V202" s="3"/>
      <c r="W202" s="893"/>
      <c r="X202" s="290"/>
      <c r="Y202" s="289"/>
    </row>
    <row r="203" spans="1:25" x14ac:dyDescent="0.2">
      <c r="A203" s="1107"/>
      <c r="B203" s="328">
        <v>45562</v>
      </c>
      <c r="C203" s="432" t="str">
        <f t="shared" si="20"/>
        <v>(金)</v>
      </c>
      <c r="D203" s="531" t="s">
        <v>405</v>
      </c>
      <c r="E203" s="474">
        <v>54</v>
      </c>
      <c r="F203" s="475">
        <v>23.3</v>
      </c>
      <c r="G203" s="11">
        <v>21.8</v>
      </c>
      <c r="H203" s="225">
        <v>21.9</v>
      </c>
      <c r="I203" s="12">
        <v>5.4</v>
      </c>
      <c r="J203" s="223">
        <v>5.8</v>
      </c>
      <c r="K203" s="11">
        <v>7.81</v>
      </c>
      <c r="L203" s="223">
        <v>7.9</v>
      </c>
      <c r="M203" s="812">
        <v>31.5</v>
      </c>
      <c r="N203" s="225">
        <v>34.1</v>
      </c>
      <c r="O203" s="224">
        <v>130</v>
      </c>
      <c r="P203" s="224">
        <v>90.1</v>
      </c>
      <c r="Q203" s="866">
        <v>20</v>
      </c>
      <c r="R203" s="478">
        <v>264</v>
      </c>
      <c r="S203" s="749">
        <v>0.46</v>
      </c>
      <c r="T203" s="564">
        <v>4688</v>
      </c>
      <c r="U203" s="80"/>
      <c r="V203" s="3"/>
      <c r="W203" s="893"/>
      <c r="X203" s="290"/>
      <c r="Y203" s="289"/>
    </row>
    <row r="204" spans="1:25" x14ac:dyDescent="0.2">
      <c r="A204" s="1107"/>
      <c r="B204" s="328">
        <v>45563</v>
      </c>
      <c r="C204" s="432" t="str">
        <f t="shared" si="20"/>
        <v>(土)</v>
      </c>
      <c r="D204" s="531" t="s">
        <v>403</v>
      </c>
      <c r="E204" s="474"/>
      <c r="F204" s="475">
        <v>24.8</v>
      </c>
      <c r="G204" s="11">
        <v>22.5</v>
      </c>
      <c r="H204" s="225">
        <v>22.4</v>
      </c>
      <c r="I204" s="12">
        <v>70</v>
      </c>
      <c r="J204" s="223">
        <v>14.3</v>
      </c>
      <c r="K204" s="11">
        <v>7.31</v>
      </c>
      <c r="L204" s="223">
        <v>6.59</v>
      </c>
      <c r="M204" s="812"/>
      <c r="N204" s="225"/>
      <c r="O204" s="224"/>
      <c r="P204" s="224"/>
      <c r="Q204" s="866"/>
      <c r="R204" s="478"/>
      <c r="S204" s="749"/>
      <c r="T204" s="564">
        <v>15331</v>
      </c>
      <c r="U204" s="80"/>
      <c r="V204" s="291"/>
      <c r="W204" s="344"/>
      <c r="X204" s="293"/>
      <c r="Y204" s="292"/>
    </row>
    <row r="205" spans="1:25" x14ac:dyDescent="0.2">
      <c r="A205" s="1107"/>
      <c r="B205" s="328">
        <v>45564</v>
      </c>
      <c r="C205" s="432" t="str">
        <f t="shared" si="20"/>
        <v>(日)</v>
      </c>
      <c r="D205" s="531" t="s">
        <v>403</v>
      </c>
      <c r="E205" s="474"/>
      <c r="F205" s="475">
        <v>23.7</v>
      </c>
      <c r="G205" s="11">
        <v>21.4</v>
      </c>
      <c r="H205" s="225">
        <v>21.2</v>
      </c>
      <c r="I205" s="12">
        <v>17.100000000000001</v>
      </c>
      <c r="J205" s="223">
        <v>6.2</v>
      </c>
      <c r="K205" s="11">
        <v>7.65</v>
      </c>
      <c r="L205" s="223">
        <v>7.3</v>
      </c>
      <c r="M205" s="812"/>
      <c r="N205" s="225"/>
      <c r="O205" s="224"/>
      <c r="P205" s="224"/>
      <c r="Q205" s="866"/>
      <c r="R205" s="478"/>
      <c r="S205" s="749"/>
      <c r="T205" s="564">
        <v>6889</v>
      </c>
      <c r="U205" s="80"/>
      <c r="V205" s="9" t="s">
        <v>23</v>
      </c>
      <c r="W205" s="82" t="s">
        <v>24</v>
      </c>
      <c r="X205" s="1" t="s">
        <v>24</v>
      </c>
      <c r="Y205" s="333" t="s">
        <v>24</v>
      </c>
    </row>
    <row r="206" spans="1:25" x14ac:dyDescent="0.2">
      <c r="A206" s="1107"/>
      <c r="B206" s="329">
        <v>45565</v>
      </c>
      <c r="C206" s="432" t="str">
        <f t="shared" si="20"/>
        <v>(月)</v>
      </c>
      <c r="D206" s="534" t="s">
        <v>403</v>
      </c>
      <c r="E206" s="474"/>
      <c r="F206" s="475">
        <v>22.3</v>
      </c>
      <c r="G206" s="366">
        <v>21</v>
      </c>
      <c r="H206" s="536">
        <v>20.9</v>
      </c>
      <c r="I206" s="537">
        <v>11.8</v>
      </c>
      <c r="J206" s="300">
        <v>13.6</v>
      </c>
      <c r="K206" s="366">
        <v>7.87</v>
      </c>
      <c r="L206" s="300">
        <v>7.91</v>
      </c>
      <c r="M206" s="814">
        <v>30.8</v>
      </c>
      <c r="N206" s="536">
        <v>31.2</v>
      </c>
      <c r="O206" s="224">
        <v>110</v>
      </c>
      <c r="P206" s="224">
        <v>88.1</v>
      </c>
      <c r="Q206" s="866">
        <v>15</v>
      </c>
      <c r="R206" s="478">
        <v>242</v>
      </c>
      <c r="S206" s="749">
        <v>0.48</v>
      </c>
      <c r="T206" s="564">
        <v>3666</v>
      </c>
      <c r="U206" s="80"/>
      <c r="V206" s="719" t="s">
        <v>303</v>
      </c>
      <c r="W206" s="720"/>
      <c r="X206" s="720"/>
      <c r="Y206" s="721"/>
    </row>
    <row r="207" spans="1:25" s="1" customFormat="1" ht="13.5" customHeight="1" x14ac:dyDescent="0.2">
      <c r="A207" s="1107"/>
      <c r="B207" s="1043" t="s">
        <v>239</v>
      </c>
      <c r="C207" s="1043"/>
      <c r="D207" s="479"/>
      <c r="E207" s="464">
        <f>MAX(E177:E206)</f>
        <v>71</v>
      </c>
      <c r="F207" s="480">
        <f t="shared" ref="F207:T207" si="21">IF(COUNT(F177:F206)=0,"",MAX(F177:F206))</f>
        <v>33.6</v>
      </c>
      <c r="G207" s="10">
        <f t="shared" si="21"/>
        <v>26</v>
      </c>
      <c r="H207" s="222">
        <f t="shared" si="21"/>
        <v>25.7</v>
      </c>
      <c r="I207" s="466">
        <f t="shared" si="21"/>
        <v>70</v>
      </c>
      <c r="J207" s="467">
        <f t="shared" si="21"/>
        <v>14.3</v>
      </c>
      <c r="K207" s="10">
        <f t="shared" si="21"/>
        <v>8.08</v>
      </c>
      <c r="L207" s="222">
        <f t="shared" si="21"/>
        <v>8.0299999999999994</v>
      </c>
      <c r="M207" s="811">
        <f t="shared" si="21"/>
        <v>34.799999999999997</v>
      </c>
      <c r="N207" s="467">
        <f t="shared" si="21"/>
        <v>34.5</v>
      </c>
      <c r="O207" s="546">
        <f t="shared" si="21"/>
        <v>140</v>
      </c>
      <c r="P207" s="546">
        <f t="shared" si="21"/>
        <v>92.1</v>
      </c>
      <c r="Q207" s="868">
        <f t="shared" si="21"/>
        <v>23</v>
      </c>
      <c r="R207" s="484">
        <f t="shared" si="21"/>
        <v>264</v>
      </c>
      <c r="S207" s="757">
        <f t="shared" si="21"/>
        <v>0.96</v>
      </c>
      <c r="T207" s="486">
        <f t="shared" si="21"/>
        <v>15331</v>
      </c>
      <c r="U207" s="80"/>
      <c r="V207" s="722"/>
      <c r="W207" s="892"/>
      <c r="X207" s="723"/>
      <c r="Y207" s="724"/>
    </row>
    <row r="208" spans="1:25" s="1" customFormat="1" ht="13.5" customHeight="1" x14ac:dyDescent="0.2">
      <c r="A208" s="1107"/>
      <c r="B208" s="1044" t="s">
        <v>240</v>
      </c>
      <c r="C208" s="1044"/>
      <c r="D208" s="233"/>
      <c r="E208" s="234"/>
      <c r="F208" s="487">
        <f t="shared" ref="F208:S208" si="22">IF(COUNT(F177:F206)=0,"",MIN(F177:F206))</f>
        <v>21.7</v>
      </c>
      <c r="G208" s="11">
        <f t="shared" si="22"/>
        <v>19.8</v>
      </c>
      <c r="H208" s="223">
        <f t="shared" si="22"/>
        <v>20</v>
      </c>
      <c r="I208" s="12">
        <f t="shared" si="22"/>
        <v>5.4</v>
      </c>
      <c r="J208" s="244">
        <f t="shared" si="22"/>
        <v>3.1</v>
      </c>
      <c r="K208" s="11">
        <f t="shared" si="22"/>
        <v>7.31</v>
      </c>
      <c r="L208" s="487">
        <f t="shared" si="22"/>
        <v>6.59</v>
      </c>
      <c r="M208" s="812">
        <f t="shared" si="22"/>
        <v>12.6</v>
      </c>
      <c r="N208" s="225">
        <f t="shared" si="22"/>
        <v>19.600000000000001</v>
      </c>
      <c r="O208" s="243">
        <f t="shared" si="22"/>
        <v>47</v>
      </c>
      <c r="P208" s="243">
        <f t="shared" si="22"/>
        <v>52.1</v>
      </c>
      <c r="Q208" s="864">
        <f t="shared" si="22"/>
        <v>14</v>
      </c>
      <c r="R208" s="491">
        <f t="shared" si="22"/>
        <v>170</v>
      </c>
      <c r="S208" s="762">
        <f t="shared" si="22"/>
        <v>0.28000000000000003</v>
      </c>
      <c r="T208" s="493"/>
      <c r="U208" s="80"/>
      <c r="V208" s="722"/>
      <c r="W208" s="892"/>
      <c r="X208" s="723"/>
      <c r="Y208" s="724"/>
    </row>
    <row r="209" spans="1:25" s="1" customFormat="1" ht="13.5" customHeight="1" x14ac:dyDescent="0.2">
      <c r="A209" s="1107"/>
      <c r="B209" s="1044" t="s">
        <v>241</v>
      </c>
      <c r="C209" s="1044"/>
      <c r="D209" s="233"/>
      <c r="E209" s="235"/>
      <c r="F209" s="494">
        <f t="shared" ref="F209:S209" si="23">IF(COUNT(F177:F206)=0,"",AVERAGE(F177:F206))</f>
        <v>27.983333333333334</v>
      </c>
      <c r="G209" s="11">
        <f t="shared" si="23"/>
        <v>23.779999999999994</v>
      </c>
      <c r="H209" s="487">
        <f t="shared" si="23"/>
        <v>23.643333333333334</v>
      </c>
      <c r="I209" s="12">
        <f t="shared" si="23"/>
        <v>16.95</v>
      </c>
      <c r="J209" s="244">
        <f t="shared" si="23"/>
        <v>7.8166666666666664</v>
      </c>
      <c r="K209" s="11">
        <f t="shared" si="23"/>
        <v>7.7336666666666671</v>
      </c>
      <c r="L209" s="487">
        <f t="shared" si="23"/>
        <v>7.610666666666666</v>
      </c>
      <c r="M209" s="812">
        <f t="shared" si="23"/>
        <v>26.678947368421053</v>
      </c>
      <c r="N209" s="225">
        <f t="shared" si="23"/>
        <v>27.573684210526313</v>
      </c>
      <c r="O209" s="243">
        <f t="shared" si="23"/>
        <v>97.78947368421052</v>
      </c>
      <c r="P209" s="243">
        <f t="shared" si="23"/>
        <v>74.836842105263145</v>
      </c>
      <c r="Q209" s="864">
        <f t="shared" si="23"/>
        <v>18.315789473684209</v>
      </c>
      <c r="R209" s="495">
        <f t="shared" si="23"/>
        <v>221.89473684210526</v>
      </c>
      <c r="S209" s="762">
        <f t="shared" si="23"/>
        <v>0.47842105263157902</v>
      </c>
      <c r="T209" s="493"/>
      <c r="U209" s="80"/>
      <c r="V209" s="722"/>
      <c r="W209" s="892"/>
      <c r="X209" s="723"/>
      <c r="Y209" s="724"/>
    </row>
    <row r="210" spans="1:25" s="1" customFormat="1" ht="13.5" customHeight="1" x14ac:dyDescent="0.2">
      <c r="A210" s="1108"/>
      <c r="B210" s="1045" t="s">
        <v>242</v>
      </c>
      <c r="C210" s="1045"/>
      <c r="D210" s="496"/>
      <c r="E210" s="497">
        <f>SUM(E177:E206)</f>
        <v>182</v>
      </c>
      <c r="F210" s="236"/>
      <c r="G210" s="237"/>
      <c r="H210" s="498"/>
      <c r="I210" s="237"/>
      <c r="J210" s="498"/>
      <c r="K210" s="499"/>
      <c r="L210" s="500"/>
      <c r="M210" s="524"/>
      <c r="N210" s="525"/>
      <c r="O210" s="503"/>
      <c r="P210" s="504"/>
      <c r="Q210" s="865"/>
      <c r="R210" s="238"/>
      <c r="S210" s="782"/>
      <c r="T210" s="732">
        <f>SUM(T177:T206)</f>
        <v>113885</v>
      </c>
      <c r="U210" s="80"/>
      <c r="V210" s="725"/>
      <c r="W210" s="894"/>
      <c r="X210" s="726"/>
      <c r="Y210" s="727"/>
    </row>
    <row r="211" spans="1:25" ht="13.5" customHeight="1" x14ac:dyDescent="0.2">
      <c r="A211" s="1103" t="s">
        <v>232</v>
      </c>
      <c r="B211" s="327">
        <v>45566</v>
      </c>
      <c r="C211" s="431" t="str">
        <f>IF(B211="","",IF(WEEKDAY(B211)=1,"(日)",IF(WEEKDAY(B211)=2,"(月)",IF(WEEKDAY(B211)=3,"(火)",IF(WEEKDAY(B211)=4,"(水)",IF(WEEKDAY(B211)=5,"(木)",IF(WEEKDAY(B211)=6,"(金)","(土)")))))))</f>
        <v>(火)</v>
      </c>
      <c r="D211" s="529" t="s">
        <v>403</v>
      </c>
      <c r="E211" s="464">
        <v>2</v>
      </c>
      <c r="F211" s="465">
        <v>20.5</v>
      </c>
      <c r="G211" s="10">
        <v>21.4</v>
      </c>
      <c r="H211" s="467">
        <v>21.2</v>
      </c>
      <c r="I211" s="466">
        <v>18.7</v>
      </c>
      <c r="J211" s="222">
        <v>3.9</v>
      </c>
      <c r="K211" s="10">
        <v>7.72</v>
      </c>
      <c r="L211" s="222">
        <v>7.38</v>
      </c>
      <c r="M211" s="811">
        <v>23.8</v>
      </c>
      <c r="N211" s="467">
        <v>25.4</v>
      </c>
      <c r="O211" s="468">
        <v>83</v>
      </c>
      <c r="P211" s="468">
        <v>72.099999999999994</v>
      </c>
      <c r="Q211" s="868">
        <v>24</v>
      </c>
      <c r="R211" s="472">
        <v>198</v>
      </c>
      <c r="S211" s="745">
        <v>0.26</v>
      </c>
      <c r="T211" s="731">
        <v>8411</v>
      </c>
      <c r="U211" s="80"/>
      <c r="V211" s="374" t="s">
        <v>286</v>
      </c>
      <c r="W211" s="359"/>
      <c r="X211" s="361">
        <v>45574</v>
      </c>
      <c r="Y211" s="357"/>
    </row>
    <row r="212" spans="1:25" x14ac:dyDescent="0.2">
      <c r="A212" s="1104"/>
      <c r="B212" s="328">
        <v>45567</v>
      </c>
      <c r="C212" s="432" t="str">
        <f t="shared" ref="C212:C241" si="24">IF(B212="","",IF(WEEKDAY(B212)=1,"(日)",IF(WEEKDAY(B212)=2,"(月)",IF(WEEKDAY(B212)=3,"(火)",IF(WEEKDAY(B212)=4,"(水)",IF(WEEKDAY(B212)=5,"(木)",IF(WEEKDAY(B212)=6,"(金)","(土)")))))))</f>
        <v>(水)</v>
      </c>
      <c r="D212" s="531" t="s">
        <v>404</v>
      </c>
      <c r="E212" s="474"/>
      <c r="F212" s="475">
        <v>28.2</v>
      </c>
      <c r="G212" s="11">
        <v>22.1</v>
      </c>
      <c r="H212" s="225">
        <v>21.8</v>
      </c>
      <c r="I212" s="12">
        <v>17.2</v>
      </c>
      <c r="J212" s="223">
        <v>4.5999999999999996</v>
      </c>
      <c r="K212" s="11">
        <v>7.68</v>
      </c>
      <c r="L212" s="223">
        <v>7.36</v>
      </c>
      <c r="M212" s="812">
        <v>23.1</v>
      </c>
      <c r="N212" s="225">
        <v>23.6</v>
      </c>
      <c r="O212" s="224">
        <v>73</v>
      </c>
      <c r="P212" s="224">
        <v>66.099999999999994</v>
      </c>
      <c r="Q212" s="866">
        <v>22</v>
      </c>
      <c r="R212" s="478">
        <v>194</v>
      </c>
      <c r="S212" s="749">
        <v>0.34</v>
      </c>
      <c r="T212" s="564">
        <v>7993</v>
      </c>
      <c r="U212" s="80"/>
      <c r="V212" s="375" t="s">
        <v>2</v>
      </c>
      <c r="W212" s="360" t="s">
        <v>305</v>
      </c>
      <c r="X212" s="988">
        <v>16.2</v>
      </c>
      <c r="Y212" s="358"/>
    </row>
    <row r="213" spans="1:25" x14ac:dyDescent="0.2">
      <c r="A213" s="1104"/>
      <c r="B213" s="328">
        <v>45568</v>
      </c>
      <c r="C213" s="432" t="str">
        <f t="shared" si="24"/>
        <v>(木)</v>
      </c>
      <c r="D213" s="531" t="s">
        <v>403</v>
      </c>
      <c r="E213" s="474">
        <v>12</v>
      </c>
      <c r="F213" s="475">
        <v>24.6</v>
      </c>
      <c r="G213" s="11">
        <v>22.6</v>
      </c>
      <c r="H213" s="225">
        <v>22.6</v>
      </c>
      <c r="I213" s="12">
        <v>19</v>
      </c>
      <c r="J213" s="223">
        <v>4.7</v>
      </c>
      <c r="K213" s="11">
        <v>7.66</v>
      </c>
      <c r="L213" s="223">
        <v>7.31</v>
      </c>
      <c r="M213" s="812">
        <v>21.8</v>
      </c>
      <c r="N213" s="225">
        <v>22.9</v>
      </c>
      <c r="O213" s="224">
        <v>73</v>
      </c>
      <c r="P213" s="224">
        <v>66.099999999999994</v>
      </c>
      <c r="Q213" s="866">
        <v>20</v>
      </c>
      <c r="R213" s="478">
        <v>192</v>
      </c>
      <c r="S213" s="749">
        <v>0.35</v>
      </c>
      <c r="T213" s="564">
        <v>7899</v>
      </c>
      <c r="U213" s="80"/>
      <c r="V213" s="4" t="s">
        <v>19</v>
      </c>
      <c r="W213" s="5" t="s">
        <v>20</v>
      </c>
      <c r="X213" s="6" t="s">
        <v>21</v>
      </c>
      <c r="Y213" s="5" t="s">
        <v>22</v>
      </c>
    </row>
    <row r="214" spans="1:25" x14ac:dyDescent="0.2">
      <c r="A214" s="1104"/>
      <c r="B214" s="328">
        <v>45569</v>
      </c>
      <c r="C214" s="432" t="str">
        <f t="shared" si="24"/>
        <v>(金)</v>
      </c>
      <c r="D214" s="531" t="s">
        <v>405</v>
      </c>
      <c r="E214" s="474">
        <v>2</v>
      </c>
      <c r="F214" s="475">
        <v>27</v>
      </c>
      <c r="G214" s="11">
        <v>22.6</v>
      </c>
      <c r="H214" s="225">
        <v>22.7</v>
      </c>
      <c r="I214" s="12">
        <v>16.8</v>
      </c>
      <c r="J214" s="223">
        <v>6.3</v>
      </c>
      <c r="K214" s="11">
        <v>7.65</v>
      </c>
      <c r="L214" s="223">
        <v>7.34</v>
      </c>
      <c r="M214" s="812">
        <v>21.6</v>
      </c>
      <c r="N214" s="225">
        <v>20.7</v>
      </c>
      <c r="O214" s="224">
        <v>57</v>
      </c>
      <c r="P214" s="224">
        <v>50</v>
      </c>
      <c r="Q214" s="866">
        <v>16</v>
      </c>
      <c r="R214" s="478">
        <v>150</v>
      </c>
      <c r="S214" s="749">
        <v>0.28999999999999998</v>
      </c>
      <c r="T214" s="564">
        <v>7221</v>
      </c>
      <c r="U214" s="80"/>
      <c r="V214" s="2" t="s">
        <v>182</v>
      </c>
      <c r="W214" s="396" t="s">
        <v>11</v>
      </c>
      <c r="X214" s="10">
        <v>19</v>
      </c>
      <c r="Y214" s="222">
        <v>19</v>
      </c>
    </row>
    <row r="215" spans="1:25" x14ac:dyDescent="0.2">
      <c r="A215" s="1104"/>
      <c r="B215" s="328">
        <v>45570</v>
      </c>
      <c r="C215" s="432" t="str">
        <f t="shared" si="24"/>
        <v>(土)</v>
      </c>
      <c r="D215" s="531" t="s">
        <v>403</v>
      </c>
      <c r="E215" s="474">
        <v>13</v>
      </c>
      <c r="F215" s="475">
        <v>25</v>
      </c>
      <c r="G215" s="11">
        <v>22.5</v>
      </c>
      <c r="H215" s="225">
        <v>22.6</v>
      </c>
      <c r="I215" s="12">
        <v>18.600000000000001</v>
      </c>
      <c r="J215" s="223">
        <v>7.9</v>
      </c>
      <c r="K215" s="11">
        <v>7.65</v>
      </c>
      <c r="L215" s="223">
        <v>7.37</v>
      </c>
      <c r="M215" s="812"/>
      <c r="N215" s="225"/>
      <c r="O215" s="224"/>
      <c r="P215" s="224"/>
      <c r="Q215" s="866"/>
      <c r="R215" s="478"/>
      <c r="S215" s="749"/>
      <c r="T215" s="564">
        <v>11999</v>
      </c>
      <c r="U215" s="80"/>
      <c r="V215" s="3" t="s">
        <v>183</v>
      </c>
      <c r="W215" s="893" t="s">
        <v>184</v>
      </c>
      <c r="X215" s="11">
        <v>171</v>
      </c>
      <c r="Y215" s="223">
        <v>2.8</v>
      </c>
    </row>
    <row r="216" spans="1:25" x14ac:dyDescent="0.2">
      <c r="A216" s="1104"/>
      <c r="B216" s="328">
        <v>45571</v>
      </c>
      <c r="C216" s="432" t="str">
        <f t="shared" si="24"/>
        <v>(日)</v>
      </c>
      <c r="D216" s="531" t="s">
        <v>403</v>
      </c>
      <c r="E216" s="474"/>
      <c r="F216" s="475">
        <v>20.8</v>
      </c>
      <c r="G216" s="11">
        <v>21.1</v>
      </c>
      <c r="H216" s="225">
        <v>21.4</v>
      </c>
      <c r="I216" s="12">
        <v>28.5</v>
      </c>
      <c r="J216" s="223">
        <v>8.5</v>
      </c>
      <c r="K216" s="11">
        <v>7.68</v>
      </c>
      <c r="L216" s="223">
        <v>7.24</v>
      </c>
      <c r="M216" s="812"/>
      <c r="N216" s="225"/>
      <c r="O216" s="224"/>
      <c r="P216" s="224"/>
      <c r="Q216" s="866"/>
      <c r="R216" s="478"/>
      <c r="S216" s="749"/>
      <c r="T216" s="564">
        <v>9443</v>
      </c>
      <c r="U216" s="80"/>
      <c r="V216" s="3" t="s">
        <v>12</v>
      </c>
      <c r="W216" s="893"/>
      <c r="X216" s="11">
        <v>7.35</v>
      </c>
      <c r="Y216" s="223">
        <v>6.83</v>
      </c>
    </row>
    <row r="217" spans="1:25" x14ac:dyDescent="0.2">
      <c r="A217" s="1104"/>
      <c r="B217" s="328">
        <v>45572</v>
      </c>
      <c r="C217" s="432" t="str">
        <f t="shared" si="24"/>
        <v>(月)</v>
      </c>
      <c r="D217" s="531" t="s">
        <v>404</v>
      </c>
      <c r="E217" s="474"/>
      <c r="F217" s="475">
        <v>27.7</v>
      </c>
      <c r="G217" s="11">
        <v>21.8</v>
      </c>
      <c r="H217" s="225">
        <v>21.4</v>
      </c>
      <c r="I217" s="12">
        <v>16.8</v>
      </c>
      <c r="J217" s="223">
        <v>5.8</v>
      </c>
      <c r="K217" s="11">
        <v>7.69</v>
      </c>
      <c r="L217" s="223">
        <v>7.43</v>
      </c>
      <c r="M217" s="812">
        <v>22.6</v>
      </c>
      <c r="N217" s="225">
        <v>23</v>
      </c>
      <c r="O217" s="224">
        <v>70</v>
      </c>
      <c r="P217" s="224">
        <v>66.099999999999994</v>
      </c>
      <c r="Q217" s="866">
        <v>19</v>
      </c>
      <c r="R217" s="478">
        <v>182</v>
      </c>
      <c r="S217" s="749">
        <v>0.35</v>
      </c>
      <c r="T217" s="564">
        <v>6438</v>
      </c>
      <c r="U217" s="80"/>
      <c r="V217" s="3" t="s">
        <v>185</v>
      </c>
      <c r="W217" s="893" t="s">
        <v>13</v>
      </c>
      <c r="X217" s="11">
        <v>11.6</v>
      </c>
      <c r="Y217" s="223">
        <v>13.1</v>
      </c>
    </row>
    <row r="218" spans="1:25" x14ac:dyDescent="0.2">
      <c r="A218" s="1104"/>
      <c r="B218" s="328">
        <v>45573</v>
      </c>
      <c r="C218" s="432" t="str">
        <f t="shared" si="24"/>
        <v>(火)</v>
      </c>
      <c r="D218" s="531" t="s">
        <v>403</v>
      </c>
      <c r="E218" s="474">
        <v>25</v>
      </c>
      <c r="F218" s="475">
        <v>22.8</v>
      </c>
      <c r="G218" s="11">
        <v>22.4</v>
      </c>
      <c r="H218" s="225">
        <v>22.6</v>
      </c>
      <c r="I218" s="12">
        <v>19.600000000000001</v>
      </c>
      <c r="J218" s="223">
        <v>7.5</v>
      </c>
      <c r="K218" s="11">
        <v>7.69</v>
      </c>
      <c r="L218" s="223">
        <v>7.45</v>
      </c>
      <c r="M218" s="812">
        <v>22.8</v>
      </c>
      <c r="N218" s="225">
        <v>23.1</v>
      </c>
      <c r="O218" s="224">
        <v>73</v>
      </c>
      <c r="P218" s="224">
        <v>68.099999999999994</v>
      </c>
      <c r="Q218" s="866">
        <v>17</v>
      </c>
      <c r="R218" s="478">
        <v>188</v>
      </c>
      <c r="S218" s="749">
        <v>0.41</v>
      </c>
      <c r="T218" s="564">
        <v>5787</v>
      </c>
      <c r="U218" s="80"/>
      <c r="V218" s="3" t="s">
        <v>186</v>
      </c>
      <c r="W218" s="893" t="s">
        <v>313</v>
      </c>
      <c r="X218" s="276">
        <v>38</v>
      </c>
      <c r="Y218" s="224">
        <v>28</v>
      </c>
    </row>
    <row r="219" spans="1:25" x14ac:dyDescent="0.2">
      <c r="A219" s="1104"/>
      <c r="B219" s="328">
        <v>45574</v>
      </c>
      <c r="C219" s="432" t="str">
        <f t="shared" si="24"/>
        <v>(水)</v>
      </c>
      <c r="D219" s="531" t="s">
        <v>405</v>
      </c>
      <c r="E219" s="474">
        <v>81</v>
      </c>
      <c r="F219" s="475">
        <v>16.2</v>
      </c>
      <c r="G219" s="11">
        <v>19</v>
      </c>
      <c r="H219" s="225">
        <v>19</v>
      </c>
      <c r="I219" s="12">
        <v>171</v>
      </c>
      <c r="J219" s="223">
        <v>2.8</v>
      </c>
      <c r="K219" s="11">
        <v>7.35</v>
      </c>
      <c r="L219" s="223">
        <v>6.83</v>
      </c>
      <c r="M219" s="812">
        <v>11.6</v>
      </c>
      <c r="N219" s="225">
        <v>13.1</v>
      </c>
      <c r="O219" s="224">
        <v>28</v>
      </c>
      <c r="P219" s="224">
        <v>38</v>
      </c>
      <c r="Q219" s="866">
        <v>14</v>
      </c>
      <c r="R219" s="478">
        <v>112</v>
      </c>
      <c r="S219" s="749">
        <v>0.14000000000000001</v>
      </c>
      <c r="T219" s="564">
        <v>16252</v>
      </c>
      <c r="U219" s="80"/>
      <c r="V219" s="3" t="s">
        <v>187</v>
      </c>
      <c r="W219" s="893" t="s">
        <v>313</v>
      </c>
      <c r="X219" s="276">
        <v>38</v>
      </c>
      <c r="Y219" s="224">
        <v>38</v>
      </c>
    </row>
    <row r="220" spans="1:25" x14ac:dyDescent="0.2">
      <c r="A220" s="1104"/>
      <c r="B220" s="328">
        <v>45575</v>
      </c>
      <c r="C220" s="432" t="str">
        <f t="shared" si="24"/>
        <v>(木)</v>
      </c>
      <c r="D220" s="531" t="s">
        <v>403</v>
      </c>
      <c r="E220" s="474"/>
      <c r="F220" s="475">
        <v>18.5</v>
      </c>
      <c r="G220" s="11">
        <v>19</v>
      </c>
      <c r="H220" s="225">
        <v>18.8</v>
      </c>
      <c r="I220" s="12">
        <v>23.4</v>
      </c>
      <c r="J220" s="223">
        <v>5.8</v>
      </c>
      <c r="K220" s="11">
        <v>7.51</v>
      </c>
      <c r="L220" s="223">
        <v>7.13</v>
      </c>
      <c r="M220" s="812">
        <v>19.7</v>
      </c>
      <c r="N220" s="225">
        <v>19.399999999999999</v>
      </c>
      <c r="O220" s="224">
        <v>50</v>
      </c>
      <c r="P220" s="224">
        <v>56.1</v>
      </c>
      <c r="Q220" s="866">
        <v>14</v>
      </c>
      <c r="R220" s="478">
        <v>170</v>
      </c>
      <c r="S220" s="749">
        <v>0.37</v>
      </c>
      <c r="T220" s="564">
        <v>9560</v>
      </c>
      <c r="U220" s="80"/>
      <c r="V220" s="3" t="s">
        <v>188</v>
      </c>
      <c r="W220" s="893" t="s">
        <v>313</v>
      </c>
      <c r="X220" s="276">
        <v>24.1</v>
      </c>
      <c r="Y220" s="224">
        <v>25.2</v>
      </c>
    </row>
    <row r="221" spans="1:25" x14ac:dyDescent="0.2">
      <c r="A221" s="1104"/>
      <c r="B221" s="328">
        <v>45576</v>
      </c>
      <c r="C221" s="432" t="str">
        <f t="shared" si="24"/>
        <v>(金)</v>
      </c>
      <c r="D221" s="531" t="s">
        <v>404</v>
      </c>
      <c r="E221" s="474"/>
      <c r="F221" s="475">
        <v>19.7</v>
      </c>
      <c r="G221" s="11">
        <v>19.600000000000001</v>
      </c>
      <c r="H221" s="225">
        <v>19.2</v>
      </c>
      <c r="I221" s="12">
        <v>17.899999999999999</v>
      </c>
      <c r="J221" s="223">
        <v>5.8</v>
      </c>
      <c r="K221" s="11">
        <v>7.04</v>
      </c>
      <c r="L221" s="223">
        <v>7.17</v>
      </c>
      <c r="M221" s="812">
        <v>20.100000000000001</v>
      </c>
      <c r="N221" s="225">
        <v>22.2</v>
      </c>
      <c r="O221" s="224">
        <v>70</v>
      </c>
      <c r="P221" s="224">
        <v>66.099999999999994</v>
      </c>
      <c r="Q221" s="866">
        <v>14</v>
      </c>
      <c r="R221" s="478">
        <v>156</v>
      </c>
      <c r="S221" s="749">
        <v>0.45</v>
      </c>
      <c r="T221" s="564">
        <v>5859</v>
      </c>
      <c r="U221" s="80"/>
      <c r="V221" s="3" t="s">
        <v>189</v>
      </c>
      <c r="W221" s="893" t="s">
        <v>313</v>
      </c>
      <c r="X221" s="276">
        <v>13.9</v>
      </c>
      <c r="Y221" s="224">
        <v>12.8</v>
      </c>
    </row>
    <row r="222" spans="1:25" x14ac:dyDescent="0.2">
      <c r="A222" s="1104"/>
      <c r="B222" s="328">
        <v>45577</v>
      </c>
      <c r="C222" s="432" t="str">
        <f t="shared" si="24"/>
        <v>(土)</v>
      </c>
      <c r="D222" s="531" t="s">
        <v>404</v>
      </c>
      <c r="E222" s="474"/>
      <c r="F222" s="475">
        <v>20.3</v>
      </c>
      <c r="G222" s="11">
        <v>19</v>
      </c>
      <c r="H222" s="225">
        <v>18.8</v>
      </c>
      <c r="I222" s="12">
        <v>19.3</v>
      </c>
      <c r="J222" s="223">
        <v>9.1999999999999993</v>
      </c>
      <c r="K222" s="11">
        <v>7.62</v>
      </c>
      <c r="L222" s="223">
        <v>7.46</v>
      </c>
      <c r="M222" s="812"/>
      <c r="N222" s="225"/>
      <c r="O222" s="224"/>
      <c r="P222" s="224"/>
      <c r="Q222" s="866"/>
      <c r="R222" s="478"/>
      <c r="S222" s="749"/>
      <c r="T222" s="564">
        <v>4215</v>
      </c>
      <c r="U222" s="80"/>
      <c r="V222" s="3" t="s">
        <v>190</v>
      </c>
      <c r="W222" s="893" t="s">
        <v>313</v>
      </c>
      <c r="X222" s="139">
        <v>6</v>
      </c>
      <c r="Y222" s="225">
        <v>14</v>
      </c>
    </row>
    <row r="223" spans="1:25" x14ac:dyDescent="0.2">
      <c r="A223" s="1104"/>
      <c r="B223" s="328">
        <v>45578</v>
      </c>
      <c r="C223" s="432" t="str">
        <f t="shared" si="24"/>
        <v>(日)</v>
      </c>
      <c r="D223" s="531" t="s">
        <v>404</v>
      </c>
      <c r="E223" s="474"/>
      <c r="F223" s="475">
        <v>21.5</v>
      </c>
      <c r="G223" s="11">
        <v>18.2</v>
      </c>
      <c r="H223" s="225">
        <v>18.100000000000001</v>
      </c>
      <c r="I223" s="12">
        <v>13.3</v>
      </c>
      <c r="J223" s="223">
        <v>10.3</v>
      </c>
      <c r="K223" s="11">
        <v>7.77</v>
      </c>
      <c r="L223" s="223">
        <v>7.72</v>
      </c>
      <c r="M223" s="812"/>
      <c r="N223" s="225"/>
      <c r="O223" s="224"/>
      <c r="P223" s="224"/>
      <c r="Q223" s="866"/>
      <c r="R223" s="478"/>
      <c r="S223" s="749"/>
      <c r="T223" s="564">
        <v>1590</v>
      </c>
      <c r="U223" s="80"/>
      <c r="V223" s="3" t="s">
        <v>191</v>
      </c>
      <c r="W223" s="893" t="s">
        <v>313</v>
      </c>
      <c r="X223" s="141">
        <v>226</v>
      </c>
      <c r="Y223" s="226">
        <v>112</v>
      </c>
    </row>
    <row r="224" spans="1:25" x14ac:dyDescent="0.2">
      <c r="A224" s="1104"/>
      <c r="B224" s="328">
        <v>45579</v>
      </c>
      <c r="C224" s="432" t="str">
        <f t="shared" si="24"/>
        <v>(月)</v>
      </c>
      <c r="D224" s="531" t="s">
        <v>404</v>
      </c>
      <c r="E224" s="474"/>
      <c r="F224" s="475">
        <v>21.3</v>
      </c>
      <c r="G224" s="11">
        <v>17.7</v>
      </c>
      <c r="H224" s="225">
        <v>17.7</v>
      </c>
      <c r="I224" s="12">
        <v>12.9</v>
      </c>
      <c r="J224" s="223">
        <v>9.4</v>
      </c>
      <c r="K224" s="11">
        <v>7.8</v>
      </c>
      <c r="L224" s="223">
        <v>7.93</v>
      </c>
      <c r="M224" s="812"/>
      <c r="N224" s="225"/>
      <c r="O224" s="224"/>
      <c r="P224" s="224"/>
      <c r="Q224" s="866"/>
      <c r="R224" s="478"/>
      <c r="S224" s="749"/>
      <c r="T224" s="564"/>
      <c r="U224" s="80"/>
      <c r="V224" s="3" t="s">
        <v>192</v>
      </c>
      <c r="W224" s="893" t="s">
        <v>313</v>
      </c>
      <c r="X224" s="140">
        <v>2.8</v>
      </c>
      <c r="Y224" s="227">
        <v>0.14000000000000001</v>
      </c>
    </row>
    <row r="225" spans="1:25" x14ac:dyDescent="0.2">
      <c r="A225" s="1104"/>
      <c r="B225" s="328">
        <v>45580</v>
      </c>
      <c r="C225" s="432" t="str">
        <f t="shared" si="24"/>
        <v>(火)</v>
      </c>
      <c r="D225" s="531" t="s">
        <v>404</v>
      </c>
      <c r="E225" s="474"/>
      <c r="F225" s="475">
        <v>22.7</v>
      </c>
      <c r="G225" s="11">
        <v>18.8</v>
      </c>
      <c r="H225" s="225">
        <v>18.8</v>
      </c>
      <c r="I225" s="12">
        <v>7</v>
      </c>
      <c r="J225" s="223">
        <v>8.6999999999999993</v>
      </c>
      <c r="K225" s="11">
        <v>7.84</v>
      </c>
      <c r="L225" s="223">
        <v>7.81</v>
      </c>
      <c r="M225" s="812">
        <v>28.6</v>
      </c>
      <c r="N225" s="225">
        <v>28.5</v>
      </c>
      <c r="O225" s="224">
        <v>100</v>
      </c>
      <c r="P225" s="224">
        <v>82.1</v>
      </c>
      <c r="Q225" s="866">
        <v>11</v>
      </c>
      <c r="R225" s="478">
        <v>220</v>
      </c>
      <c r="S225" s="749">
        <v>0.49</v>
      </c>
      <c r="T225" s="564"/>
      <c r="U225" s="80"/>
      <c r="V225" s="3" t="s">
        <v>14</v>
      </c>
      <c r="W225" s="893" t="s">
        <v>313</v>
      </c>
      <c r="X225" s="138">
        <v>11</v>
      </c>
      <c r="Y225" s="228">
        <v>3</v>
      </c>
    </row>
    <row r="226" spans="1:25" x14ac:dyDescent="0.2">
      <c r="A226" s="1104"/>
      <c r="B226" s="328">
        <v>45581</v>
      </c>
      <c r="C226" s="432" t="str">
        <f t="shared" si="24"/>
        <v>(水)</v>
      </c>
      <c r="D226" s="531" t="s">
        <v>404</v>
      </c>
      <c r="E226" s="474"/>
      <c r="F226" s="475">
        <v>26.5</v>
      </c>
      <c r="G226" s="11">
        <v>19.8</v>
      </c>
      <c r="H226" s="225">
        <v>19.399999999999999</v>
      </c>
      <c r="I226" s="12">
        <v>14.9</v>
      </c>
      <c r="J226" s="223">
        <v>11.4</v>
      </c>
      <c r="K226" s="11">
        <v>7.76</v>
      </c>
      <c r="L226" s="223">
        <v>7.58</v>
      </c>
      <c r="M226" s="812">
        <v>23.1</v>
      </c>
      <c r="N226" s="225">
        <v>24.9</v>
      </c>
      <c r="O226" s="224">
        <v>97</v>
      </c>
      <c r="P226" s="224">
        <v>74.099999999999994</v>
      </c>
      <c r="Q226" s="866">
        <v>12</v>
      </c>
      <c r="R226" s="478">
        <v>210</v>
      </c>
      <c r="S226" s="749">
        <v>0.48</v>
      </c>
      <c r="T226" s="564">
        <v>4206</v>
      </c>
      <c r="U226" s="80"/>
      <c r="V226" s="3" t="s">
        <v>15</v>
      </c>
      <c r="W226" s="893" t="s">
        <v>313</v>
      </c>
      <c r="X226" s="138">
        <v>2.6</v>
      </c>
      <c r="Y226" s="228">
        <v>1</v>
      </c>
    </row>
    <row r="227" spans="1:25" x14ac:dyDescent="0.2">
      <c r="A227" s="1104"/>
      <c r="B227" s="328">
        <v>45582</v>
      </c>
      <c r="C227" s="432" t="str">
        <f t="shared" si="24"/>
        <v>(木)</v>
      </c>
      <c r="D227" s="531" t="s">
        <v>403</v>
      </c>
      <c r="E227" s="474"/>
      <c r="F227" s="475">
        <v>22.9</v>
      </c>
      <c r="G227" s="11">
        <v>20.6</v>
      </c>
      <c r="H227" s="225">
        <v>20.5</v>
      </c>
      <c r="I227" s="12">
        <v>12.3</v>
      </c>
      <c r="J227" s="223">
        <v>6.7</v>
      </c>
      <c r="K227" s="11">
        <v>7.75</v>
      </c>
      <c r="L227" s="223">
        <v>7.5</v>
      </c>
      <c r="M227" s="812">
        <v>22.9</v>
      </c>
      <c r="N227" s="225">
        <v>23.1</v>
      </c>
      <c r="O227" s="224">
        <v>80</v>
      </c>
      <c r="P227" s="224">
        <v>64.099999999999994</v>
      </c>
      <c r="Q227" s="866">
        <v>13</v>
      </c>
      <c r="R227" s="478">
        <v>190</v>
      </c>
      <c r="S227" s="749">
        <v>0.41</v>
      </c>
      <c r="T227" s="564">
        <v>1934</v>
      </c>
      <c r="U227" s="80"/>
      <c r="V227" s="3" t="s">
        <v>193</v>
      </c>
      <c r="W227" s="893" t="s">
        <v>313</v>
      </c>
      <c r="X227" s="138">
        <v>8.4</v>
      </c>
      <c r="Y227" s="228">
        <v>8.4</v>
      </c>
    </row>
    <row r="228" spans="1:25" x14ac:dyDescent="0.2">
      <c r="A228" s="1104"/>
      <c r="B228" s="328">
        <v>45583</v>
      </c>
      <c r="C228" s="432" t="str">
        <f t="shared" si="24"/>
        <v>(金)</v>
      </c>
      <c r="D228" s="531" t="s">
        <v>403</v>
      </c>
      <c r="E228" s="474">
        <v>3</v>
      </c>
      <c r="F228" s="475">
        <v>21.7</v>
      </c>
      <c r="G228" s="11">
        <v>20.5</v>
      </c>
      <c r="H228" s="225">
        <v>20.5</v>
      </c>
      <c r="I228" s="12">
        <v>10.8</v>
      </c>
      <c r="J228" s="223">
        <v>10.7</v>
      </c>
      <c r="K228" s="11">
        <v>7.75</v>
      </c>
      <c r="L228" s="223">
        <v>7.56</v>
      </c>
      <c r="M228" s="812">
        <v>22.8</v>
      </c>
      <c r="N228" s="225">
        <v>23</v>
      </c>
      <c r="O228" s="224">
        <v>80</v>
      </c>
      <c r="P228" s="224">
        <v>62.1</v>
      </c>
      <c r="Q228" s="866">
        <v>12</v>
      </c>
      <c r="R228" s="478">
        <v>196</v>
      </c>
      <c r="S228" s="749">
        <v>0.66</v>
      </c>
      <c r="T228" s="564">
        <v>1077</v>
      </c>
      <c r="U228" s="80"/>
      <c r="V228" s="3" t="s">
        <v>194</v>
      </c>
      <c r="W228" s="893" t="s">
        <v>313</v>
      </c>
      <c r="X228" s="140">
        <v>0.15</v>
      </c>
      <c r="Y228" s="229">
        <v>0.1</v>
      </c>
    </row>
    <row r="229" spans="1:25" x14ac:dyDescent="0.2">
      <c r="A229" s="1104"/>
      <c r="B229" s="328">
        <v>45584</v>
      </c>
      <c r="C229" s="432" t="str">
        <f t="shared" si="24"/>
        <v>(土)</v>
      </c>
      <c r="D229" s="531" t="s">
        <v>462</v>
      </c>
      <c r="E229" s="474">
        <v>3</v>
      </c>
      <c r="F229" s="475">
        <v>24.8</v>
      </c>
      <c r="G229" s="11">
        <v>20.9</v>
      </c>
      <c r="H229" s="225">
        <v>20.6</v>
      </c>
      <c r="I229" s="12">
        <v>14.1</v>
      </c>
      <c r="J229" s="223">
        <v>13.7</v>
      </c>
      <c r="K229" s="11">
        <v>7.66</v>
      </c>
      <c r="L229" s="223">
        <v>7.53</v>
      </c>
      <c r="M229" s="812"/>
      <c r="N229" s="225"/>
      <c r="O229" s="224"/>
      <c r="P229" s="224"/>
      <c r="Q229" s="866"/>
      <c r="R229" s="478"/>
      <c r="S229" s="749"/>
      <c r="T229" s="564">
        <v>855</v>
      </c>
      <c r="U229" s="80"/>
      <c r="V229" s="3" t="s">
        <v>16</v>
      </c>
      <c r="W229" s="893" t="s">
        <v>313</v>
      </c>
      <c r="X229" s="140">
        <v>0.37</v>
      </c>
      <c r="Y229" s="229">
        <v>0.38</v>
      </c>
    </row>
    <row r="230" spans="1:25" x14ac:dyDescent="0.2">
      <c r="A230" s="1104"/>
      <c r="B230" s="328">
        <v>45585</v>
      </c>
      <c r="C230" s="432" t="str">
        <f t="shared" si="24"/>
        <v>(日)</v>
      </c>
      <c r="D230" s="531" t="s">
        <v>403</v>
      </c>
      <c r="E230" s="474"/>
      <c r="F230" s="475">
        <v>16.2</v>
      </c>
      <c r="G230" s="11">
        <v>19.2</v>
      </c>
      <c r="H230" s="225">
        <v>20.3</v>
      </c>
      <c r="I230" s="12">
        <v>8.9</v>
      </c>
      <c r="J230" s="223">
        <v>9.8000000000000007</v>
      </c>
      <c r="K230" s="11">
        <v>7.91</v>
      </c>
      <c r="L230" s="223">
        <v>7.9</v>
      </c>
      <c r="M230" s="812"/>
      <c r="N230" s="225"/>
      <c r="O230" s="224"/>
      <c r="P230" s="224"/>
      <c r="Q230" s="866"/>
      <c r="R230" s="478"/>
      <c r="S230" s="749"/>
      <c r="T230" s="564"/>
      <c r="U230" s="80"/>
      <c r="V230" s="3" t="s">
        <v>195</v>
      </c>
      <c r="W230" s="893" t="s">
        <v>313</v>
      </c>
      <c r="X230" s="140">
        <v>1.63</v>
      </c>
      <c r="Y230" s="229">
        <v>0.62</v>
      </c>
    </row>
    <row r="231" spans="1:25" x14ac:dyDescent="0.2">
      <c r="A231" s="1104"/>
      <c r="B231" s="328">
        <v>45586</v>
      </c>
      <c r="C231" s="432" t="str">
        <f t="shared" si="24"/>
        <v>(月)</v>
      </c>
      <c r="D231" s="531" t="s">
        <v>404</v>
      </c>
      <c r="E231" s="474"/>
      <c r="F231" s="475">
        <v>16.3</v>
      </c>
      <c r="G231" s="11">
        <v>16.600000000000001</v>
      </c>
      <c r="H231" s="225">
        <v>16.399999999999999</v>
      </c>
      <c r="I231" s="12">
        <v>6.3</v>
      </c>
      <c r="J231" s="223">
        <v>5.6</v>
      </c>
      <c r="K231" s="11">
        <v>7.9</v>
      </c>
      <c r="L231" s="223">
        <v>7.9</v>
      </c>
      <c r="M231" s="812">
        <v>30.8</v>
      </c>
      <c r="N231" s="225">
        <v>30.5</v>
      </c>
      <c r="O231" s="224">
        <v>110</v>
      </c>
      <c r="P231" s="224">
        <v>84.1</v>
      </c>
      <c r="Q231" s="866">
        <v>12</v>
      </c>
      <c r="R231" s="478">
        <v>240</v>
      </c>
      <c r="S231" s="749">
        <v>0.39</v>
      </c>
      <c r="T231" s="564"/>
      <c r="U231" s="80"/>
      <c r="V231" s="3" t="s">
        <v>196</v>
      </c>
      <c r="W231" s="893" t="s">
        <v>313</v>
      </c>
      <c r="X231" s="140">
        <v>0.27600000000000002</v>
      </c>
      <c r="Y231" s="229">
        <v>1.6E-2</v>
      </c>
    </row>
    <row r="232" spans="1:25" x14ac:dyDescent="0.2">
      <c r="A232" s="1104"/>
      <c r="B232" s="328">
        <v>45587</v>
      </c>
      <c r="C232" s="432" t="str">
        <f t="shared" si="24"/>
        <v>(火)</v>
      </c>
      <c r="D232" s="531" t="s">
        <v>403</v>
      </c>
      <c r="E232" s="474"/>
      <c r="F232" s="475">
        <v>19.3</v>
      </c>
      <c r="G232" s="11">
        <v>16.8</v>
      </c>
      <c r="H232" s="225">
        <v>16.600000000000001</v>
      </c>
      <c r="I232" s="12">
        <v>5.8</v>
      </c>
      <c r="J232" s="223">
        <v>7.4</v>
      </c>
      <c r="K232" s="11">
        <v>7.9</v>
      </c>
      <c r="L232" s="223">
        <v>7.9</v>
      </c>
      <c r="M232" s="812">
        <v>30.9</v>
      </c>
      <c r="N232" s="225">
        <v>30.7</v>
      </c>
      <c r="O232" s="224">
        <v>120</v>
      </c>
      <c r="P232" s="224">
        <v>84.1</v>
      </c>
      <c r="Q232" s="866">
        <v>12</v>
      </c>
      <c r="R232" s="478">
        <v>248</v>
      </c>
      <c r="S232" s="749">
        <v>0.48</v>
      </c>
      <c r="T232" s="564"/>
      <c r="U232" s="80"/>
      <c r="V232" s="3" t="s">
        <v>197</v>
      </c>
      <c r="W232" s="893" t="s">
        <v>313</v>
      </c>
      <c r="X232" s="138">
        <v>8</v>
      </c>
      <c r="Y232" s="228">
        <v>9.3000000000000007</v>
      </c>
    </row>
    <row r="233" spans="1:25" x14ac:dyDescent="0.2">
      <c r="A233" s="1104"/>
      <c r="B233" s="328">
        <v>45588</v>
      </c>
      <c r="C233" s="432" t="str">
        <f t="shared" si="24"/>
        <v>(水)</v>
      </c>
      <c r="D233" s="531" t="s">
        <v>403</v>
      </c>
      <c r="E233" s="474">
        <v>3</v>
      </c>
      <c r="F233" s="475">
        <v>23.7</v>
      </c>
      <c r="G233" s="11">
        <v>18.7</v>
      </c>
      <c r="H233" s="225">
        <v>18.600000000000001</v>
      </c>
      <c r="I233" s="12">
        <v>7</v>
      </c>
      <c r="J233" s="223">
        <v>8.3000000000000007</v>
      </c>
      <c r="K233" s="11">
        <v>7.84</v>
      </c>
      <c r="L233" s="223">
        <v>7.81</v>
      </c>
      <c r="M233" s="812">
        <v>28.1</v>
      </c>
      <c r="N233" s="225">
        <v>28.1</v>
      </c>
      <c r="O233" s="224">
        <v>100</v>
      </c>
      <c r="P233" s="224">
        <v>78.099999999999994</v>
      </c>
      <c r="Q233" s="866">
        <v>12</v>
      </c>
      <c r="R233" s="478">
        <v>236</v>
      </c>
      <c r="S233" s="749">
        <v>0.56000000000000005</v>
      </c>
      <c r="T233" s="564"/>
      <c r="U233" s="80"/>
      <c r="V233" s="3" t="s">
        <v>17</v>
      </c>
      <c r="W233" s="893" t="s">
        <v>313</v>
      </c>
      <c r="X233" s="138">
        <v>22.4</v>
      </c>
      <c r="Y233" s="228">
        <v>15.4</v>
      </c>
    </row>
    <row r="234" spans="1:25" x14ac:dyDescent="0.2">
      <c r="A234" s="1104"/>
      <c r="B234" s="328">
        <v>45589</v>
      </c>
      <c r="C234" s="432" t="str">
        <f t="shared" si="24"/>
        <v>(木)</v>
      </c>
      <c r="D234" s="531" t="s">
        <v>462</v>
      </c>
      <c r="E234" s="474"/>
      <c r="F234" s="475">
        <v>24.8</v>
      </c>
      <c r="G234" s="11">
        <v>21.1</v>
      </c>
      <c r="H234" s="225">
        <v>21</v>
      </c>
      <c r="I234" s="12">
        <v>7.9</v>
      </c>
      <c r="J234" s="223">
        <v>8.1</v>
      </c>
      <c r="K234" s="11">
        <v>7.84</v>
      </c>
      <c r="L234" s="223">
        <v>7.82</v>
      </c>
      <c r="M234" s="812">
        <v>28.1</v>
      </c>
      <c r="N234" s="225">
        <v>28</v>
      </c>
      <c r="O234" s="224">
        <v>100</v>
      </c>
      <c r="P234" s="224">
        <v>78.099999999999994</v>
      </c>
      <c r="Q234" s="866">
        <v>13</v>
      </c>
      <c r="R234" s="478">
        <v>220</v>
      </c>
      <c r="S234" s="749">
        <v>0.56000000000000005</v>
      </c>
      <c r="T234" s="564"/>
      <c r="U234" s="80"/>
      <c r="V234" s="3" t="s">
        <v>198</v>
      </c>
      <c r="W234" s="893" t="s">
        <v>184</v>
      </c>
      <c r="X234" s="276">
        <v>57</v>
      </c>
      <c r="Y234" s="288">
        <v>6</v>
      </c>
    </row>
    <row r="235" spans="1:25" x14ac:dyDescent="0.2">
      <c r="A235" s="1104"/>
      <c r="B235" s="328">
        <v>45590</v>
      </c>
      <c r="C235" s="432" t="str">
        <f t="shared" si="24"/>
        <v>(金)</v>
      </c>
      <c r="D235" s="531" t="s">
        <v>403</v>
      </c>
      <c r="E235" s="474">
        <v>1</v>
      </c>
      <c r="F235" s="475">
        <v>19.899999999999999</v>
      </c>
      <c r="G235" s="11">
        <v>21.3</v>
      </c>
      <c r="H235" s="225">
        <v>21.3</v>
      </c>
      <c r="I235" s="12">
        <v>6.2</v>
      </c>
      <c r="J235" s="223">
        <v>8.5</v>
      </c>
      <c r="K235" s="11">
        <v>7.6</v>
      </c>
      <c r="L235" s="223">
        <v>7.73</v>
      </c>
      <c r="M235" s="812">
        <v>28.7</v>
      </c>
      <c r="N235" s="225">
        <v>28</v>
      </c>
      <c r="O235" s="224">
        <v>120</v>
      </c>
      <c r="P235" s="224">
        <v>90.1</v>
      </c>
      <c r="Q235" s="866">
        <v>12</v>
      </c>
      <c r="R235" s="478">
        <v>230</v>
      </c>
      <c r="S235" s="749">
        <v>0.42</v>
      </c>
      <c r="T235" s="564"/>
      <c r="U235" s="80"/>
      <c r="V235" s="3" t="s">
        <v>199</v>
      </c>
      <c r="W235" s="893" t="s">
        <v>313</v>
      </c>
      <c r="X235" s="276">
        <v>210</v>
      </c>
      <c r="Y235" s="288">
        <v>6</v>
      </c>
    </row>
    <row r="236" spans="1:25" x14ac:dyDescent="0.2">
      <c r="A236" s="1104"/>
      <c r="B236" s="328">
        <v>45591</v>
      </c>
      <c r="C236" s="432" t="str">
        <f t="shared" si="24"/>
        <v>(土)</v>
      </c>
      <c r="D236" s="531" t="s">
        <v>403</v>
      </c>
      <c r="E236" s="474"/>
      <c r="F236" s="475">
        <v>20.100000000000001</v>
      </c>
      <c r="G236" s="11">
        <v>18.7</v>
      </c>
      <c r="H236" s="225">
        <v>18.7</v>
      </c>
      <c r="I236" s="12">
        <v>6</v>
      </c>
      <c r="J236" s="223">
        <v>8.3000000000000007</v>
      </c>
      <c r="K236" s="11">
        <v>7.91</v>
      </c>
      <c r="L236" s="223">
        <v>7.95</v>
      </c>
      <c r="M236" s="812"/>
      <c r="N236" s="225"/>
      <c r="O236" s="224"/>
      <c r="P236" s="224"/>
      <c r="Q236" s="866"/>
      <c r="R236" s="478"/>
      <c r="S236" s="749"/>
      <c r="T236" s="564"/>
      <c r="U236" s="80"/>
      <c r="V236" s="3"/>
      <c r="W236" s="893"/>
      <c r="X236" s="290"/>
      <c r="Y236" s="289"/>
    </row>
    <row r="237" spans="1:25" x14ac:dyDescent="0.2">
      <c r="A237" s="1104"/>
      <c r="B237" s="328">
        <v>45592</v>
      </c>
      <c r="C237" s="432" t="str">
        <f t="shared" si="24"/>
        <v>(日)</v>
      </c>
      <c r="D237" s="531" t="s">
        <v>403</v>
      </c>
      <c r="E237" s="474">
        <v>1</v>
      </c>
      <c r="F237" s="475">
        <v>20.6</v>
      </c>
      <c r="G237" s="11">
        <v>18.3</v>
      </c>
      <c r="H237" s="225">
        <v>18.2</v>
      </c>
      <c r="I237" s="12">
        <v>10.8</v>
      </c>
      <c r="J237" s="223">
        <v>9.1999999999999993</v>
      </c>
      <c r="K237" s="11">
        <v>7.92</v>
      </c>
      <c r="L237" s="223">
        <v>7.8</v>
      </c>
      <c r="M237" s="812"/>
      <c r="N237" s="225"/>
      <c r="O237" s="224"/>
      <c r="P237" s="224"/>
      <c r="Q237" s="866"/>
      <c r="R237" s="478"/>
      <c r="S237" s="749"/>
      <c r="T237" s="564">
        <v>736</v>
      </c>
      <c r="U237" s="80"/>
      <c r="V237" s="3"/>
      <c r="W237" s="893"/>
      <c r="X237" s="290"/>
      <c r="Y237" s="289"/>
    </row>
    <row r="238" spans="1:25" x14ac:dyDescent="0.2">
      <c r="A238" s="1104"/>
      <c r="B238" s="328">
        <v>45593</v>
      </c>
      <c r="C238" s="432" t="str">
        <f t="shared" si="24"/>
        <v>(月)</v>
      </c>
      <c r="D238" s="531" t="s">
        <v>405</v>
      </c>
      <c r="E238" s="474">
        <v>5</v>
      </c>
      <c r="F238" s="475">
        <v>18.3</v>
      </c>
      <c r="G238" s="11">
        <v>19.100000000000001</v>
      </c>
      <c r="H238" s="225">
        <v>19.2</v>
      </c>
      <c r="I238" s="12">
        <v>5.3</v>
      </c>
      <c r="J238" s="223">
        <v>6</v>
      </c>
      <c r="K238" s="11">
        <v>7.9</v>
      </c>
      <c r="L238" s="223">
        <v>7.92</v>
      </c>
      <c r="M238" s="812">
        <v>34.6</v>
      </c>
      <c r="N238" s="225">
        <v>35.1</v>
      </c>
      <c r="O238" s="224">
        <v>150</v>
      </c>
      <c r="P238" s="224">
        <v>98.1</v>
      </c>
      <c r="Q238" s="866">
        <v>13</v>
      </c>
      <c r="R238" s="478">
        <v>282</v>
      </c>
      <c r="S238" s="749">
        <v>0.32</v>
      </c>
      <c r="T238" s="564"/>
      <c r="U238" s="80"/>
      <c r="V238" s="291"/>
      <c r="W238" s="344"/>
      <c r="X238" s="293"/>
      <c r="Y238" s="292"/>
    </row>
    <row r="239" spans="1:25" x14ac:dyDescent="0.2">
      <c r="A239" s="1104"/>
      <c r="B239" s="328">
        <v>45594</v>
      </c>
      <c r="C239" s="432" t="str">
        <f t="shared" si="24"/>
        <v>(火)</v>
      </c>
      <c r="D239" s="531" t="s">
        <v>403</v>
      </c>
      <c r="E239" s="474">
        <v>31</v>
      </c>
      <c r="F239" s="475">
        <v>16.7</v>
      </c>
      <c r="G239" s="11">
        <v>18</v>
      </c>
      <c r="H239" s="225">
        <v>18.3</v>
      </c>
      <c r="I239" s="12">
        <v>16.3</v>
      </c>
      <c r="J239" s="223">
        <v>6.5</v>
      </c>
      <c r="K239" s="11">
        <v>7.92</v>
      </c>
      <c r="L239" s="223">
        <v>7.69</v>
      </c>
      <c r="M239" s="812">
        <v>35.1</v>
      </c>
      <c r="N239" s="225">
        <v>34.6</v>
      </c>
      <c r="O239" s="224">
        <v>130</v>
      </c>
      <c r="P239" s="224">
        <v>96.1</v>
      </c>
      <c r="Q239" s="866">
        <v>15</v>
      </c>
      <c r="R239" s="478">
        <v>252</v>
      </c>
      <c r="S239" s="749">
        <v>0.28000000000000003</v>
      </c>
      <c r="T239" s="564">
        <v>2410</v>
      </c>
      <c r="U239" s="80"/>
      <c r="V239" s="9" t="s">
        <v>23</v>
      </c>
      <c r="W239" s="82" t="s">
        <v>24</v>
      </c>
      <c r="X239" s="1" t="s">
        <v>24</v>
      </c>
      <c r="Y239" s="333" t="s">
        <v>24</v>
      </c>
    </row>
    <row r="240" spans="1:25" x14ac:dyDescent="0.2">
      <c r="A240" s="1104"/>
      <c r="B240" s="328">
        <v>45595</v>
      </c>
      <c r="C240" s="432" t="str">
        <f t="shared" si="24"/>
        <v>(水)</v>
      </c>
      <c r="D240" s="531" t="s">
        <v>405</v>
      </c>
      <c r="E240" s="474">
        <v>10</v>
      </c>
      <c r="F240" s="475">
        <v>15.7</v>
      </c>
      <c r="G240" s="11">
        <v>17</v>
      </c>
      <c r="H240" s="225">
        <v>16.8</v>
      </c>
      <c r="I240" s="12">
        <v>42.4</v>
      </c>
      <c r="J240" s="223">
        <v>7.5</v>
      </c>
      <c r="K240" s="11">
        <v>7.55</v>
      </c>
      <c r="L240" s="223">
        <v>7.14</v>
      </c>
      <c r="M240" s="812">
        <v>18.899999999999999</v>
      </c>
      <c r="N240" s="225">
        <v>19.7</v>
      </c>
      <c r="O240" s="224">
        <v>57</v>
      </c>
      <c r="P240" s="224">
        <v>54.1</v>
      </c>
      <c r="Q240" s="866">
        <v>13</v>
      </c>
      <c r="R240" s="478">
        <v>160</v>
      </c>
      <c r="S240" s="749">
        <v>0.43</v>
      </c>
      <c r="T240" s="564">
        <v>10515</v>
      </c>
      <c r="U240" s="80"/>
      <c r="V240" s="719" t="s">
        <v>303</v>
      </c>
      <c r="W240" s="720"/>
      <c r="X240" s="720"/>
      <c r="Y240" s="721"/>
    </row>
    <row r="241" spans="1:25" x14ac:dyDescent="0.2">
      <c r="A241" s="1104"/>
      <c r="B241" s="328">
        <v>45596</v>
      </c>
      <c r="C241" s="432" t="str">
        <f t="shared" si="24"/>
        <v>(木)</v>
      </c>
      <c r="D241" s="544" t="s">
        <v>404</v>
      </c>
      <c r="E241" s="497"/>
      <c r="F241" s="535">
        <v>19.3</v>
      </c>
      <c r="G241" s="366">
        <v>16.600000000000001</v>
      </c>
      <c r="H241" s="300">
        <v>16.3</v>
      </c>
      <c r="I241" s="537">
        <v>13.1</v>
      </c>
      <c r="J241" s="536">
        <v>6.1</v>
      </c>
      <c r="K241" s="366">
        <v>7.72</v>
      </c>
      <c r="L241" s="300">
        <v>7.37</v>
      </c>
      <c r="M241" s="814">
        <v>25.1</v>
      </c>
      <c r="N241" s="536">
        <v>25.3</v>
      </c>
      <c r="O241" s="538">
        <v>83</v>
      </c>
      <c r="P241" s="538">
        <v>70.099999999999994</v>
      </c>
      <c r="Q241" s="871">
        <v>13</v>
      </c>
      <c r="R241" s="540">
        <v>196</v>
      </c>
      <c r="S241" s="789">
        <v>0.36</v>
      </c>
      <c r="T241" s="517">
        <v>4916</v>
      </c>
      <c r="U241" s="80"/>
      <c r="V241" s="722"/>
      <c r="W241" s="892"/>
      <c r="X241" s="723"/>
      <c r="Y241" s="724"/>
    </row>
    <row r="242" spans="1:25" s="1" customFormat="1" ht="13.5" customHeight="1" x14ac:dyDescent="0.2">
      <c r="A242" s="1104"/>
      <c r="B242" s="1043" t="s">
        <v>239</v>
      </c>
      <c r="C242" s="1043"/>
      <c r="D242" s="479"/>
      <c r="E242" s="464">
        <f>MAX(E211:E241)</f>
        <v>81</v>
      </c>
      <c r="F242" s="480">
        <f t="shared" ref="F242:T242" si="25">IF(COUNT(F211:F241)=0,"",MAX(F211:F241))</f>
        <v>28.2</v>
      </c>
      <c r="G242" s="10">
        <f t="shared" si="25"/>
        <v>22.6</v>
      </c>
      <c r="H242" s="222">
        <f t="shared" si="25"/>
        <v>22.7</v>
      </c>
      <c r="I242" s="466">
        <f t="shared" si="25"/>
        <v>171</v>
      </c>
      <c r="J242" s="467">
        <f t="shared" si="25"/>
        <v>13.7</v>
      </c>
      <c r="K242" s="10">
        <f t="shared" si="25"/>
        <v>7.92</v>
      </c>
      <c r="L242" s="222">
        <f t="shared" si="25"/>
        <v>7.95</v>
      </c>
      <c r="M242" s="811">
        <f t="shared" si="25"/>
        <v>35.1</v>
      </c>
      <c r="N242" s="467">
        <f t="shared" si="25"/>
        <v>35.1</v>
      </c>
      <c r="O242" s="468">
        <f t="shared" si="25"/>
        <v>150</v>
      </c>
      <c r="P242" s="468">
        <f t="shared" si="25"/>
        <v>98.1</v>
      </c>
      <c r="Q242" s="868">
        <f t="shared" si="25"/>
        <v>24</v>
      </c>
      <c r="R242" s="484">
        <f t="shared" si="25"/>
        <v>282</v>
      </c>
      <c r="S242" s="757">
        <f t="shared" si="25"/>
        <v>0.66</v>
      </c>
      <c r="T242" s="486">
        <f t="shared" si="25"/>
        <v>16252</v>
      </c>
      <c r="U242" s="80"/>
      <c r="V242" s="722"/>
      <c r="W242" s="892"/>
      <c r="X242" s="723"/>
      <c r="Y242" s="724"/>
    </row>
    <row r="243" spans="1:25" s="1" customFormat="1" ht="13.5" customHeight="1" x14ac:dyDescent="0.2">
      <c r="A243" s="1104"/>
      <c r="B243" s="1044" t="s">
        <v>240</v>
      </c>
      <c r="C243" s="1044"/>
      <c r="D243" s="233"/>
      <c r="E243" s="234"/>
      <c r="F243" s="487">
        <f t="shared" ref="F243:S243" si="26">IF(COUNT(F211:F241)=0,"",MIN(F211:F241))</f>
        <v>15.7</v>
      </c>
      <c r="G243" s="11">
        <f t="shared" si="26"/>
        <v>16.600000000000001</v>
      </c>
      <c r="H243" s="223">
        <f t="shared" si="26"/>
        <v>16.3</v>
      </c>
      <c r="I243" s="12">
        <f t="shared" si="26"/>
        <v>5.3</v>
      </c>
      <c r="J243" s="225">
        <f t="shared" si="26"/>
        <v>2.8</v>
      </c>
      <c r="K243" s="11">
        <f t="shared" si="26"/>
        <v>7.04</v>
      </c>
      <c r="L243" s="223">
        <f t="shared" si="26"/>
        <v>6.83</v>
      </c>
      <c r="M243" s="812">
        <f t="shared" si="26"/>
        <v>11.6</v>
      </c>
      <c r="N243" s="225">
        <f t="shared" si="26"/>
        <v>13.1</v>
      </c>
      <c r="O243" s="224">
        <f t="shared" si="26"/>
        <v>28</v>
      </c>
      <c r="P243" s="224">
        <f t="shared" si="26"/>
        <v>38</v>
      </c>
      <c r="Q243" s="864">
        <f t="shared" si="26"/>
        <v>11</v>
      </c>
      <c r="R243" s="491">
        <f t="shared" si="26"/>
        <v>112</v>
      </c>
      <c r="S243" s="762">
        <f t="shared" si="26"/>
        <v>0.14000000000000001</v>
      </c>
      <c r="T243" s="493"/>
      <c r="U243" s="80"/>
      <c r="V243" s="722"/>
      <c r="W243" s="892"/>
      <c r="X243" s="723"/>
      <c r="Y243" s="724"/>
    </row>
    <row r="244" spans="1:25" s="1" customFormat="1" ht="13.5" customHeight="1" x14ac:dyDescent="0.2">
      <c r="A244" s="1104"/>
      <c r="B244" s="1044" t="s">
        <v>241</v>
      </c>
      <c r="C244" s="1044"/>
      <c r="D244" s="233"/>
      <c r="E244" s="235"/>
      <c r="F244" s="494">
        <f t="shared" ref="F244:S244" si="27">IF(COUNT(F211:F241)=0,"",AVERAGE(F211:F241))</f>
        <v>21.406451612903226</v>
      </c>
      <c r="G244" s="309">
        <f t="shared" si="27"/>
        <v>19.709677419354843</v>
      </c>
      <c r="H244" s="510">
        <f t="shared" si="27"/>
        <v>19.658064516129034</v>
      </c>
      <c r="I244" s="511">
        <f t="shared" si="27"/>
        <v>19.616129032258062</v>
      </c>
      <c r="J244" s="512">
        <f t="shared" si="27"/>
        <v>7.580645161290323</v>
      </c>
      <c r="K244" s="309">
        <f t="shared" si="27"/>
        <v>7.7154838709677422</v>
      </c>
      <c r="L244" s="510">
        <f t="shared" si="27"/>
        <v>7.5493548387096769</v>
      </c>
      <c r="M244" s="813">
        <f t="shared" si="27"/>
        <v>24.763636363636365</v>
      </c>
      <c r="N244" s="512">
        <f t="shared" si="27"/>
        <v>25.131818181818186</v>
      </c>
      <c r="O244" s="513">
        <f t="shared" si="27"/>
        <v>86.545454545454547</v>
      </c>
      <c r="P244" s="513">
        <f t="shared" si="27"/>
        <v>71.090909090909065</v>
      </c>
      <c r="Q244" s="869">
        <f t="shared" si="27"/>
        <v>14.681818181818182</v>
      </c>
      <c r="R244" s="521">
        <f t="shared" si="27"/>
        <v>201</v>
      </c>
      <c r="S244" s="785">
        <f t="shared" si="27"/>
        <v>0.39999999999999997</v>
      </c>
      <c r="T244" s="523"/>
      <c r="U244" s="80"/>
      <c r="V244" s="722"/>
      <c r="W244" s="892"/>
      <c r="X244" s="723"/>
      <c r="Y244" s="724"/>
    </row>
    <row r="245" spans="1:25" s="1" customFormat="1" ht="13.5" customHeight="1" x14ac:dyDescent="0.2">
      <c r="A245" s="1105"/>
      <c r="B245" s="1045" t="s">
        <v>242</v>
      </c>
      <c r="C245" s="1045"/>
      <c r="D245" s="496"/>
      <c r="E245" s="497">
        <f>SUM(E211:E241)</f>
        <v>192</v>
      </c>
      <c r="F245" s="236"/>
      <c r="G245" s="236"/>
      <c r="H245" s="388"/>
      <c r="I245" s="236"/>
      <c r="J245" s="388"/>
      <c r="K245" s="499"/>
      <c r="L245" s="500"/>
      <c r="M245" s="524"/>
      <c r="N245" s="525"/>
      <c r="O245" s="526"/>
      <c r="P245" s="526"/>
      <c r="Q245" s="870"/>
      <c r="R245" s="238"/>
      <c r="S245" s="782"/>
      <c r="T245" s="734">
        <f>SUM(T211:T241)</f>
        <v>129316</v>
      </c>
      <c r="U245" s="80"/>
      <c r="V245" s="588"/>
      <c r="W245" s="895"/>
      <c r="X245" s="589"/>
      <c r="Y245" s="332"/>
    </row>
    <row r="246" spans="1:25" ht="13.5" customHeight="1" x14ac:dyDescent="0.2">
      <c r="A246" s="1103" t="s">
        <v>233</v>
      </c>
      <c r="B246" s="327">
        <v>45597</v>
      </c>
      <c r="C246" s="431" t="str">
        <f>IF(B246="","",IF(WEEKDAY(B246)=1,"(日)",IF(WEEKDAY(B246)=2,"(月)",IF(WEEKDAY(B246)=3,"(火)",IF(WEEKDAY(B246)=4,"(水)",IF(WEEKDAY(B246)=5,"(木)",IF(WEEKDAY(B246)=6,"(金)","(土)")))))))</f>
        <v>(金)</v>
      </c>
      <c r="D246" s="529" t="s">
        <v>403</v>
      </c>
      <c r="E246" s="464">
        <v>1</v>
      </c>
      <c r="F246" s="465">
        <v>17.8</v>
      </c>
      <c r="G246" s="10">
        <v>16.399999999999999</v>
      </c>
      <c r="H246" s="467">
        <v>16.2</v>
      </c>
      <c r="I246" s="466">
        <v>11.1</v>
      </c>
      <c r="J246" s="222">
        <v>12.7</v>
      </c>
      <c r="K246" s="10">
        <v>7.79</v>
      </c>
      <c r="L246" s="222">
        <v>7.74</v>
      </c>
      <c r="M246" s="811">
        <v>27.2</v>
      </c>
      <c r="N246" s="467">
        <v>27.1</v>
      </c>
      <c r="O246" s="468">
        <v>97</v>
      </c>
      <c r="P246" s="468">
        <v>76.099999999999994</v>
      </c>
      <c r="Q246" s="868">
        <v>13</v>
      </c>
      <c r="R246" s="472">
        <v>214</v>
      </c>
      <c r="S246" s="745">
        <v>0.77</v>
      </c>
      <c r="T246" s="731"/>
      <c r="U246" s="83" t="s">
        <v>24</v>
      </c>
      <c r="V246" s="374" t="s">
        <v>286</v>
      </c>
      <c r="W246" s="359"/>
      <c r="X246" s="361">
        <v>45609</v>
      </c>
      <c r="Y246" s="357"/>
    </row>
    <row r="247" spans="1:25" x14ac:dyDescent="0.2">
      <c r="A247" s="1104"/>
      <c r="B247" s="328">
        <v>45598</v>
      </c>
      <c r="C247" s="432" t="str">
        <f t="shared" ref="C247:C275" si="28">IF(B247="","",IF(WEEKDAY(B247)=1,"(日)",IF(WEEKDAY(B247)=2,"(月)",IF(WEEKDAY(B247)=3,"(火)",IF(WEEKDAY(B247)=4,"(水)",IF(WEEKDAY(B247)=5,"(木)",IF(WEEKDAY(B247)=6,"(金)","(土)")))))))</f>
        <v>(土)</v>
      </c>
      <c r="D247" s="531" t="s">
        <v>405</v>
      </c>
      <c r="E247" s="474">
        <v>57</v>
      </c>
      <c r="F247" s="475">
        <v>16</v>
      </c>
      <c r="G247" s="11">
        <v>17.7</v>
      </c>
      <c r="H247" s="225">
        <v>17.600000000000001</v>
      </c>
      <c r="I247" s="12">
        <v>15.1</v>
      </c>
      <c r="J247" s="223">
        <v>13.1</v>
      </c>
      <c r="K247" s="11">
        <v>7.67</v>
      </c>
      <c r="L247" s="223">
        <v>7.78</v>
      </c>
      <c r="M247" s="812"/>
      <c r="N247" s="225"/>
      <c r="O247" s="224"/>
      <c r="P247" s="224"/>
      <c r="Q247" s="866"/>
      <c r="R247" s="478"/>
      <c r="S247" s="749"/>
      <c r="T247" s="564">
        <v>5777</v>
      </c>
      <c r="U247" s="83" t="s">
        <v>24</v>
      </c>
      <c r="V247" s="375" t="s">
        <v>2</v>
      </c>
      <c r="W247" s="360" t="s">
        <v>305</v>
      </c>
      <c r="X247" s="362">
        <v>17.899999999999999</v>
      </c>
      <c r="Y247" s="358"/>
    </row>
    <row r="248" spans="1:25" x14ac:dyDescent="0.2">
      <c r="A248" s="1104"/>
      <c r="B248" s="328">
        <v>45599</v>
      </c>
      <c r="C248" s="432" t="str">
        <f t="shared" si="28"/>
        <v>(日)</v>
      </c>
      <c r="D248" s="531" t="s">
        <v>404</v>
      </c>
      <c r="E248" s="474"/>
      <c r="F248" s="475">
        <v>19</v>
      </c>
      <c r="G248" s="11">
        <v>17.5</v>
      </c>
      <c r="H248" s="225">
        <v>17.3</v>
      </c>
      <c r="I248" s="12">
        <v>72.900000000000006</v>
      </c>
      <c r="J248" s="223">
        <v>7.6</v>
      </c>
      <c r="K248" s="11">
        <v>7.45</v>
      </c>
      <c r="L248" s="223">
        <v>6.68</v>
      </c>
      <c r="M248" s="812"/>
      <c r="N248" s="225"/>
      <c r="O248" s="224"/>
      <c r="P248" s="224"/>
      <c r="Q248" s="866"/>
      <c r="R248" s="478"/>
      <c r="S248" s="749"/>
      <c r="T248" s="564">
        <v>14998</v>
      </c>
      <c r="U248" s="83" t="s">
        <v>24</v>
      </c>
      <c r="V248" s="4" t="s">
        <v>19</v>
      </c>
      <c r="W248" s="5" t="s">
        <v>20</v>
      </c>
      <c r="X248" s="6" t="s">
        <v>21</v>
      </c>
      <c r="Y248" s="5" t="s">
        <v>22</v>
      </c>
    </row>
    <row r="249" spans="1:25" x14ac:dyDescent="0.2">
      <c r="A249" s="1104"/>
      <c r="B249" s="328">
        <v>45600</v>
      </c>
      <c r="C249" s="432" t="str">
        <f t="shared" si="28"/>
        <v>(月)</v>
      </c>
      <c r="D249" s="531" t="s">
        <v>404</v>
      </c>
      <c r="E249" s="474"/>
      <c r="F249" s="475">
        <v>19.3</v>
      </c>
      <c r="G249" s="11">
        <v>15.9</v>
      </c>
      <c r="H249" s="225">
        <v>16</v>
      </c>
      <c r="I249" s="12">
        <v>20.9</v>
      </c>
      <c r="J249" s="223">
        <v>8.6999999999999993</v>
      </c>
      <c r="K249" s="11">
        <v>7.73</v>
      </c>
      <c r="L249" s="223">
        <v>7.41</v>
      </c>
      <c r="M249" s="812"/>
      <c r="N249" s="225"/>
      <c r="O249" s="224"/>
      <c r="P249" s="224"/>
      <c r="Q249" s="866"/>
      <c r="R249" s="478"/>
      <c r="S249" s="749"/>
      <c r="T249" s="564">
        <v>6222</v>
      </c>
      <c r="U249" s="83" t="s">
        <v>24</v>
      </c>
      <c r="V249" s="2" t="s">
        <v>182</v>
      </c>
      <c r="W249" s="396" t="s">
        <v>11</v>
      </c>
      <c r="X249" s="10">
        <v>15.8</v>
      </c>
      <c r="Y249" s="222">
        <v>15.6</v>
      </c>
    </row>
    <row r="250" spans="1:25" x14ac:dyDescent="0.2">
      <c r="A250" s="1104"/>
      <c r="B250" s="328">
        <v>45601</v>
      </c>
      <c r="C250" s="432" t="str">
        <f t="shared" si="28"/>
        <v>(火)</v>
      </c>
      <c r="D250" s="531" t="s">
        <v>403</v>
      </c>
      <c r="E250" s="474"/>
      <c r="F250" s="475">
        <v>16.7</v>
      </c>
      <c r="G250" s="11">
        <v>16.8</v>
      </c>
      <c r="H250" s="225">
        <v>16.8</v>
      </c>
      <c r="I250" s="12">
        <v>13.9</v>
      </c>
      <c r="J250" s="223">
        <v>14</v>
      </c>
      <c r="K250" s="11">
        <v>7.79</v>
      </c>
      <c r="L250" s="223">
        <v>7.72</v>
      </c>
      <c r="M250" s="812">
        <v>26</v>
      </c>
      <c r="N250" s="225">
        <v>25.7</v>
      </c>
      <c r="O250" s="224">
        <v>93</v>
      </c>
      <c r="P250" s="224">
        <v>76.099999999999994</v>
      </c>
      <c r="Q250" s="866">
        <v>12</v>
      </c>
      <c r="R250" s="478">
        <v>214</v>
      </c>
      <c r="S250" s="749">
        <v>0.6</v>
      </c>
      <c r="T250" s="564">
        <v>800</v>
      </c>
      <c r="U250" s="83" t="s">
        <v>24</v>
      </c>
      <c r="V250" s="3" t="s">
        <v>183</v>
      </c>
      <c r="W250" s="893" t="s">
        <v>184</v>
      </c>
      <c r="X250" s="11">
        <v>10</v>
      </c>
      <c r="Y250" s="223">
        <v>8.4</v>
      </c>
    </row>
    <row r="251" spans="1:25" x14ac:dyDescent="0.2">
      <c r="A251" s="1104"/>
      <c r="B251" s="328">
        <v>45602</v>
      </c>
      <c r="C251" s="432" t="str">
        <f t="shared" si="28"/>
        <v>(水)</v>
      </c>
      <c r="D251" s="531" t="s">
        <v>403</v>
      </c>
      <c r="E251" s="474"/>
      <c r="F251" s="475">
        <v>15.9</v>
      </c>
      <c r="G251" s="11">
        <v>16.8</v>
      </c>
      <c r="H251" s="225">
        <v>16.600000000000001</v>
      </c>
      <c r="I251" s="12">
        <v>20.5</v>
      </c>
      <c r="J251" s="223">
        <v>8.3000000000000007</v>
      </c>
      <c r="K251" s="11">
        <v>7.75</v>
      </c>
      <c r="L251" s="223">
        <v>7.5</v>
      </c>
      <c r="M251" s="812">
        <v>23.5</v>
      </c>
      <c r="N251" s="225">
        <v>24.4</v>
      </c>
      <c r="O251" s="224">
        <v>90</v>
      </c>
      <c r="P251" s="224">
        <v>70.099999999999994</v>
      </c>
      <c r="Q251" s="866">
        <v>14</v>
      </c>
      <c r="R251" s="478">
        <v>194</v>
      </c>
      <c r="S251" s="749">
        <v>0.56999999999999995</v>
      </c>
      <c r="T251" s="564">
        <v>4884</v>
      </c>
      <c r="U251" s="83" t="s">
        <v>24</v>
      </c>
      <c r="V251" s="3" t="s">
        <v>12</v>
      </c>
      <c r="W251" s="893"/>
      <c r="X251" s="11">
        <v>7.82</v>
      </c>
      <c r="Y251" s="223">
        <v>7.67</v>
      </c>
    </row>
    <row r="252" spans="1:25" x14ac:dyDescent="0.2">
      <c r="A252" s="1104"/>
      <c r="B252" s="328">
        <v>45603</v>
      </c>
      <c r="C252" s="432" t="str">
        <f t="shared" si="28"/>
        <v>(木)</v>
      </c>
      <c r="D252" s="531" t="s">
        <v>404</v>
      </c>
      <c r="E252" s="474"/>
      <c r="F252" s="475">
        <v>15.2</v>
      </c>
      <c r="G252" s="11">
        <v>15.8</v>
      </c>
      <c r="H252" s="225">
        <v>16</v>
      </c>
      <c r="I252" s="12">
        <v>17.5</v>
      </c>
      <c r="J252" s="223">
        <v>10.9</v>
      </c>
      <c r="K252" s="11">
        <v>7.75</v>
      </c>
      <c r="L252" s="223">
        <v>7.49</v>
      </c>
      <c r="M252" s="812">
        <v>23.2</v>
      </c>
      <c r="N252" s="225">
        <v>23.4</v>
      </c>
      <c r="O252" s="224">
        <v>80</v>
      </c>
      <c r="P252" s="224">
        <v>68.099999999999994</v>
      </c>
      <c r="Q252" s="866">
        <v>14</v>
      </c>
      <c r="R252" s="478">
        <v>200</v>
      </c>
      <c r="S252" s="749">
        <v>0.6</v>
      </c>
      <c r="T252" s="564">
        <v>4749</v>
      </c>
      <c r="U252" s="83" t="s">
        <v>24</v>
      </c>
      <c r="V252" s="3" t="s">
        <v>185</v>
      </c>
      <c r="W252" s="893" t="s">
        <v>13</v>
      </c>
      <c r="X252" s="11">
        <v>26.1</v>
      </c>
      <c r="Y252" s="223">
        <v>25.7</v>
      </c>
    </row>
    <row r="253" spans="1:25" x14ac:dyDescent="0.2">
      <c r="A253" s="1104"/>
      <c r="B253" s="328">
        <v>45604</v>
      </c>
      <c r="C253" s="432" t="str">
        <f t="shared" si="28"/>
        <v>(金)</v>
      </c>
      <c r="D253" s="531" t="s">
        <v>404</v>
      </c>
      <c r="E253" s="474"/>
      <c r="F253" s="475">
        <v>13.1</v>
      </c>
      <c r="G253" s="11">
        <v>14.6</v>
      </c>
      <c r="H253" s="225">
        <v>14.4</v>
      </c>
      <c r="I253" s="12">
        <v>14</v>
      </c>
      <c r="J253" s="223">
        <v>6.4</v>
      </c>
      <c r="K253" s="11">
        <v>7.77</v>
      </c>
      <c r="L253" s="223">
        <v>7.42</v>
      </c>
      <c r="M253" s="812">
        <v>23.7</v>
      </c>
      <c r="N253" s="225">
        <v>24</v>
      </c>
      <c r="O253" s="224">
        <v>80</v>
      </c>
      <c r="P253" s="224">
        <v>66.099999999999994</v>
      </c>
      <c r="Q253" s="866">
        <v>14</v>
      </c>
      <c r="R253" s="478">
        <v>190</v>
      </c>
      <c r="S253" s="749">
        <v>0.44</v>
      </c>
      <c r="T253" s="564">
        <v>5249</v>
      </c>
      <c r="U253" s="83" t="s">
        <v>24</v>
      </c>
      <c r="V253" s="3" t="s">
        <v>186</v>
      </c>
      <c r="W253" s="893" t="s">
        <v>313</v>
      </c>
      <c r="X253" s="276">
        <v>94</v>
      </c>
      <c r="Y253" s="224">
        <v>87</v>
      </c>
    </row>
    <row r="254" spans="1:25" x14ac:dyDescent="0.2">
      <c r="A254" s="1104"/>
      <c r="B254" s="328">
        <v>45605</v>
      </c>
      <c r="C254" s="432" t="str">
        <f t="shared" si="28"/>
        <v>(土)</v>
      </c>
      <c r="D254" s="531" t="s">
        <v>403</v>
      </c>
      <c r="E254" s="474"/>
      <c r="F254" s="475">
        <v>12.7</v>
      </c>
      <c r="G254" s="11">
        <v>13.8</v>
      </c>
      <c r="H254" s="225">
        <v>13.8</v>
      </c>
      <c r="I254" s="12">
        <v>27.1</v>
      </c>
      <c r="J254" s="223">
        <v>8.6</v>
      </c>
      <c r="K254" s="11">
        <v>7.8</v>
      </c>
      <c r="L254" s="223">
        <v>7.51</v>
      </c>
      <c r="M254" s="812"/>
      <c r="N254" s="225"/>
      <c r="O254" s="224"/>
      <c r="P254" s="224"/>
      <c r="Q254" s="866"/>
      <c r="R254" s="478"/>
      <c r="S254" s="749"/>
      <c r="T254" s="564">
        <v>4360</v>
      </c>
      <c r="U254" s="83" t="s">
        <v>24</v>
      </c>
      <c r="V254" s="3" t="s">
        <v>187</v>
      </c>
      <c r="W254" s="893" t="s">
        <v>313</v>
      </c>
      <c r="X254" s="276">
        <v>74.099999999999994</v>
      </c>
      <c r="Y254" s="224">
        <v>74.099999999999994</v>
      </c>
    </row>
    <row r="255" spans="1:25" x14ac:dyDescent="0.2">
      <c r="A255" s="1104"/>
      <c r="B255" s="328">
        <v>45606</v>
      </c>
      <c r="C255" s="432" t="str">
        <f t="shared" si="28"/>
        <v>(日)</v>
      </c>
      <c r="D255" s="531" t="s">
        <v>403</v>
      </c>
      <c r="E255" s="474"/>
      <c r="F255" s="475">
        <v>14.4</v>
      </c>
      <c r="G255" s="11">
        <v>14.6</v>
      </c>
      <c r="H255" s="225">
        <v>14.3</v>
      </c>
      <c r="I255" s="12">
        <v>13.8</v>
      </c>
      <c r="J255" s="223">
        <v>11.8</v>
      </c>
      <c r="K255" s="11">
        <v>7.88</v>
      </c>
      <c r="L255" s="223">
        <v>7.91</v>
      </c>
      <c r="M255" s="812"/>
      <c r="N255" s="225"/>
      <c r="O255" s="224"/>
      <c r="P255" s="224"/>
      <c r="Q255" s="866"/>
      <c r="R255" s="478"/>
      <c r="S255" s="749"/>
      <c r="T255" s="564">
        <v>905</v>
      </c>
      <c r="U255" s="83" t="s">
        <v>24</v>
      </c>
      <c r="V255" s="3" t="s">
        <v>188</v>
      </c>
      <c r="W255" s="893" t="s">
        <v>313</v>
      </c>
      <c r="X255" s="276">
        <v>52.1</v>
      </c>
      <c r="Y255" s="224">
        <v>58.1</v>
      </c>
    </row>
    <row r="256" spans="1:25" x14ac:dyDescent="0.2">
      <c r="A256" s="1104"/>
      <c r="B256" s="328">
        <v>45607</v>
      </c>
      <c r="C256" s="432" t="str">
        <f t="shared" si="28"/>
        <v>(月)</v>
      </c>
      <c r="D256" s="531" t="s">
        <v>403</v>
      </c>
      <c r="E256" s="474">
        <v>12</v>
      </c>
      <c r="F256" s="475">
        <v>15.5</v>
      </c>
      <c r="G256" s="11">
        <v>16.2</v>
      </c>
      <c r="H256" s="225">
        <v>15.8</v>
      </c>
      <c r="I256" s="12">
        <v>10</v>
      </c>
      <c r="J256" s="223">
        <v>8.8000000000000007</v>
      </c>
      <c r="K256" s="11">
        <v>7.79</v>
      </c>
      <c r="L256" s="223">
        <v>7.84</v>
      </c>
      <c r="M256" s="812">
        <v>22.6</v>
      </c>
      <c r="N256" s="225">
        <v>26.3</v>
      </c>
      <c r="O256" s="224">
        <v>100</v>
      </c>
      <c r="P256" s="224">
        <v>74.099999999999994</v>
      </c>
      <c r="Q256" s="866">
        <v>12</v>
      </c>
      <c r="R256" s="478">
        <v>206</v>
      </c>
      <c r="S256" s="749">
        <v>0.8</v>
      </c>
      <c r="T256" s="564">
        <v>650</v>
      </c>
      <c r="U256" s="83" t="s">
        <v>24</v>
      </c>
      <c r="V256" s="3" t="s">
        <v>189</v>
      </c>
      <c r="W256" s="893" t="s">
        <v>313</v>
      </c>
      <c r="X256" s="276">
        <v>22</v>
      </c>
      <c r="Y256" s="224">
        <v>16</v>
      </c>
    </row>
    <row r="257" spans="1:25" x14ac:dyDescent="0.2">
      <c r="A257" s="1104"/>
      <c r="B257" s="328">
        <v>45608</v>
      </c>
      <c r="C257" s="432" t="str">
        <f t="shared" si="28"/>
        <v>(火)</v>
      </c>
      <c r="D257" s="531" t="s">
        <v>404</v>
      </c>
      <c r="E257" s="474"/>
      <c r="F257" s="475">
        <v>17.899999999999999</v>
      </c>
      <c r="G257" s="11">
        <v>15.2</v>
      </c>
      <c r="H257" s="225">
        <v>15.4</v>
      </c>
      <c r="I257" s="12">
        <v>14</v>
      </c>
      <c r="J257" s="223">
        <v>8.1999999999999993</v>
      </c>
      <c r="K257" s="11">
        <v>7.82</v>
      </c>
      <c r="L257" s="223">
        <v>7.57</v>
      </c>
      <c r="M257" s="812">
        <v>25.4</v>
      </c>
      <c r="N257" s="225">
        <v>26.4</v>
      </c>
      <c r="O257" s="224">
        <v>97</v>
      </c>
      <c r="P257" s="224">
        <v>76.099999999999994</v>
      </c>
      <c r="Q257" s="866">
        <v>14</v>
      </c>
      <c r="R257" s="478">
        <v>206</v>
      </c>
      <c r="S257" s="749">
        <v>0.43</v>
      </c>
      <c r="T257" s="564">
        <v>3143</v>
      </c>
      <c r="U257" s="83" t="s">
        <v>24</v>
      </c>
      <c r="V257" s="3" t="s">
        <v>190</v>
      </c>
      <c r="W257" s="893" t="s">
        <v>313</v>
      </c>
      <c r="X257" s="139">
        <v>15</v>
      </c>
      <c r="Y257" s="225">
        <v>12</v>
      </c>
    </row>
    <row r="258" spans="1:25" x14ac:dyDescent="0.2">
      <c r="A258" s="1104"/>
      <c r="B258" s="328">
        <v>45609</v>
      </c>
      <c r="C258" s="432" t="str">
        <f t="shared" si="28"/>
        <v>(水)</v>
      </c>
      <c r="D258" s="531" t="s">
        <v>404</v>
      </c>
      <c r="E258" s="474"/>
      <c r="F258" s="475">
        <v>17.899999999999999</v>
      </c>
      <c r="G258" s="11">
        <v>15.8</v>
      </c>
      <c r="H258" s="225">
        <v>15.6</v>
      </c>
      <c r="I258" s="12">
        <v>10</v>
      </c>
      <c r="J258" s="223">
        <v>8.4</v>
      </c>
      <c r="K258" s="11">
        <v>7.82</v>
      </c>
      <c r="L258" s="223">
        <v>7.67</v>
      </c>
      <c r="M258" s="812">
        <v>26.1</v>
      </c>
      <c r="N258" s="225">
        <v>25.7</v>
      </c>
      <c r="O258" s="224">
        <v>87</v>
      </c>
      <c r="P258" s="224">
        <v>74.099999999999994</v>
      </c>
      <c r="Q258" s="866">
        <v>12</v>
      </c>
      <c r="R258" s="478">
        <v>176</v>
      </c>
      <c r="S258" s="749">
        <v>0.44</v>
      </c>
      <c r="T258" s="564">
        <v>1444</v>
      </c>
      <c r="U258" s="83" t="s">
        <v>24</v>
      </c>
      <c r="V258" s="3" t="s">
        <v>191</v>
      </c>
      <c r="W258" s="893" t="s">
        <v>313</v>
      </c>
      <c r="X258" s="141">
        <v>206</v>
      </c>
      <c r="Y258" s="226">
        <v>176</v>
      </c>
    </row>
    <row r="259" spans="1:25" x14ac:dyDescent="0.2">
      <c r="A259" s="1104"/>
      <c r="B259" s="328">
        <v>45610</v>
      </c>
      <c r="C259" s="432" t="str">
        <f t="shared" si="28"/>
        <v>(木)</v>
      </c>
      <c r="D259" s="531" t="s">
        <v>404</v>
      </c>
      <c r="E259" s="474"/>
      <c r="F259" s="475">
        <v>15.5</v>
      </c>
      <c r="G259" s="11">
        <v>15.2</v>
      </c>
      <c r="H259" s="225">
        <v>15.2</v>
      </c>
      <c r="I259" s="12">
        <v>9</v>
      </c>
      <c r="J259" s="223">
        <v>13.1</v>
      </c>
      <c r="K259" s="11">
        <v>7.84</v>
      </c>
      <c r="L259" s="223">
        <v>7.82</v>
      </c>
      <c r="M259" s="812">
        <v>28.5</v>
      </c>
      <c r="N259" s="225">
        <v>28.1</v>
      </c>
      <c r="O259" s="224">
        <v>100</v>
      </c>
      <c r="P259" s="224">
        <v>80.099999999999994</v>
      </c>
      <c r="Q259" s="866">
        <v>13</v>
      </c>
      <c r="R259" s="478">
        <v>224</v>
      </c>
      <c r="S259" s="749">
        <v>1.1000000000000001</v>
      </c>
      <c r="T259" s="564"/>
      <c r="U259" s="83" t="s">
        <v>24</v>
      </c>
      <c r="V259" s="3" t="s">
        <v>192</v>
      </c>
      <c r="W259" s="893" t="s">
        <v>313</v>
      </c>
      <c r="X259" s="140">
        <v>0.72</v>
      </c>
      <c r="Y259" s="227">
        <v>0.44</v>
      </c>
    </row>
    <row r="260" spans="1:25" x14ac:dyDescent="0.2">
      <c r="A260" s="1104"/>
      <c r="B260" s="328">
        <v>45611</v>
      </c>
      <c r="C260" s="432" t="str">
        <f t="shared" si="28"/>
        <v>(金)</v>
      </c>
      <c r="D260" s="531" t="s">
        <v>405</v>
      </c>
      <c r="E260" s="474">
        <v>2</v>
      </c>
      <c r="F260" s="475">
        <v>15.7</v>
      </c>
      <c r="G260" s="11">
        <v>16</v>
      </c>
      <c r="H260" s="225">
        <v>16</v>
      </c>
      <c r="I260" s="12">
        <v>9.6</v>
      </c>
      <c r="J260" s="223">
        <v>12.7</v>
      </c>
      <c r="K260" s="11">
        <v>7.91</v>
      </c>
      <c r="L260" s="223">
        <v>7.84</v>
      </c>
      <c r="M260" s="812">
        <v>32.6</v>
      </c>
      <c r="N260" s="225">
        <v>32.4</v>
      </c>
      <c r="O260" s="224">
        <v>130</v>
      </c>
      <c r="P260" s="224">
        <v>94.1</v>
      </c>
      <c r="Q260" s="866">
        <v>12</v>
      </c>
      <c r="R260" s="478">
        <v>238</v>
      </c>
      <c r="S260" s="749">
        <v>0.63</v>
      </c>
      <c r="T260" s="564">
        <v>556</v>
      </c>
      <c r="U260" s="83" t="s">
        <v>24</v>
      </c>
      <c r="V260" s="3" t="s">
        <v>14</v>
      </c>
      <c r="W260" s="893" t="s">
        <v>313</v>
      </c>
      <c r="X260" s="138">
        <v>5.4</v>
      </c>
      <c r="Y260" s="228">
        <v>4.9000000000000004</v>
      </c>
    </row>
    <row r="261" spans="1:25" x14ac:dyDescent="0.2">
      <c r="A261" s="1104"/>
      <c r="B261" s="328">
        <v>45612</v>
      </c>
      <c r="C261" s="432" t="str">
        <f t="shared" si="28"/>
        <v>(土)</v>
      </c>
      <c r="D261" s="531" t="s">
        <v>403</v>
      </c>
      <c r="E261" s="474"/>
      <c r="F261" s="475">
        <v>17.8</v>
      </c>
      <c r="G261" s="11">
        <v>16</v>
      </c>
      <c r="H261" s="225">
        <v>16</v>
      </c>
      <c r="I261" s="12">
        <v>14.9</v>
      </c>
      <c r="J261" s="223">
        <v>9.3000000000000007</v>
      </c>
      <c r="K261" s="11">
        <v>7.94</v>
      </c>
      <c r="L261" s="223">
        <v>7.78</v>
      </c>
      <c r="M261" s="812"/>
      <c r="N261" s="225"/>
      <c r="O261" s="224"/>
      <c r="P261" s="224"/>
      <c r="Q261" s="866"/>
      <c r="R261" s="478"/>
      <c r="S261" s="749"/>
      <c r="T261" s="564">
        <v>666</v>
      </c>
      <c r="U261" s="83" t="s">
        <v>24</v>
      </c>
      <c r="V261" s="3" t="s">
        <v>15</v>
      </c>
      <c r="W261" s="893" t="s">
        <v>313</v>
      </c>
      <c r="X261" s="138">
        <v>1.2</v>
      </c>
      <c r="Y261" s="228">
        <v>1</v>
      </c>
    </row>
    <row r="262" spans="1:25" x14ac:dyDescent="0.2">
      <c r="A262" s="1104"/>
      <c r="B262" s="328">
        <v>45613</v>
      </c>
      <c r="C262" s="432" t="str">
        <f t="shared" si="28"/>
        <v>(日)</v>
      </c>
      <c r="D262" s="531" t="s">
        <v>403</v>
      </c>
      <c r="E262" s="474"/>
      <c r="F262" s="475">
        <v>18.7</v>
      </c>
      <c r="G262" s="11">
        <v>16.3</v>
      </c>
      <c r="H262" s="225">
        <v>16.3</v>
      </c>
      <c r="I262" s="12">
        <v>13.5</v>
      </c>
      <c r="J262" s="223">
        <v>5.9</v>
      </c>
      <c r="K262" s="11">
        <v>7.99</v>
      </c>
      <c r="L262" s="223">
        <v>7.77</v>
      </c>
      <c r="M262" s="812"/>
      <c r="N262" s="225"/>
      <c r="O262" s="224"/>
      <c r="P262" s="224"/>
      <c r="Q262" s="866"/>
      <c r="R262" s="478"/>
      <c r="S262" s="749"/>
      <c r="T262" s="564">
        <v>1889</v>
      </c>
      <c r="U262" s="83" t="s">
        <v>24</v>
      </c>
      <c r="V262" s="3" t="s">
        <v>193</v>
      </c>
      <c r="W262" s="893" t="s">
        <v>313</v>
      </c>
      <c r="X262" s="138">
        <v>8.6999999999999993</v>
      </c>
      <c r="Y262" s="228">
        <v>8.6999999999999993</v>
      </c>
    </row>
    <row r="263" spans="1:25" x14ac:dyDescent="0.2">
      <c r="A263" s="1104"/>
      <c r="B263" s="328">
        <v>45614</v>
      </c>
      <c r="C263" s="432" t="str">
        <f t="shared" si="28"/>
        <v>(月)</v>
      </c>
      <c r="D263" s="531" t="s">
        <v>403</v>
      </c>
      <c r="E263" s="474"/>
      <c r="F263" s="475">
        <v>14.8</v>
      </c>
      <c r="G263" s="11">
        <v>16.600000000000001</v>
      </c>
      <c r="H263" s="225">
        <v>16.8</v>
      </c>
      <c r="I263" s="12">
        <v>5.3</v>
      </c>
      <c r="J263" s="223">
        <v>6.7</v>
      </c>
      <c r="K263" s="11">
        <v>7.97</v>
      </c>
      <c r="L263" s="223">
        <v>7.95</v>
      </c>
      <c r="M263" s="812">
        <v>34.9</v>
      </c>
      <c r="N263" s="225">
        <v>34.799999999999997</v>
      </c>
      <c r="O263" s="224">
        <v>140</v>
      </c>
      <c r="P263" s="224">
        <v>98.1</v>
      </c>
      <c r="Q263" s="866">
        <v>13</v>
      </c>
      <c r="R263" s="478">
        <v>262</v>
      </c>
      <c r="S263" s="749">
        <v>0.44</v>
      </c>
      <c r="T263" s="564"/>
      <c r="U263" s="83" t="s">
        <v>24</v>
      </c>
      <c r="V263" s="3" t="s">
        <v>194</v>
      </c>
      <c r="W263" s="893" t="s">
        <v>313</v>
      </c>
      <c r="X263" s="140">
        <v>0.04</v>
      </c>
      <c r="Y263" s="229">
        <v>2.9000000000000001E-2</v>
      </c>
    </row>
    <row r="264" spans="1:25" x14ac:dyDescent="0.2">
      <c r="A264" s="1104"/>
      <c r="B264" s="328">
        <v>45615</v>
      </c>
      <c r="C264" s="432" t="str">
        <f t="shared" si="28"/>
        <v>(火)</v>
      </c>
      <c r="D264" s="531" t="s">
        <v>404</v>
      </c>
      <c r="E264" s="474"/>
      <c r="F264" s="475">
        <v>10</v>
      </c>
      <c r="G264" s="11">
        <v>12.6</v>
      </c>
      <c r="H264" s="225">
        <v>13.2</v>
      </c>
      <c r="I264" s="12">
        <v>7.5</v>
      </c>
      <c r="J264" s="223">
        <v>12.2</v>
      </c>
      <c r="K264" s="11">
        <v>8.0299999999999994</v>
      </c>
      <c r="L264" s="223">
        <v>8.02</v>
      </c>
      <c r="M264" s="812">
        <v>35.5</v>
      </c>
      <c r="N264" s="225">
        <v>35.4</v>
      </c>
      <c r="O264" s="224">
        <v>140</v>
      </c>
      <c r="P264" s="224">
        <v>98.1</v>
      </c>
      <c r="Q264" s="866">
        <v>13</v>
      </c>
      <c r="R264" s="478">
        <v>262</v>
      </c>
      <c r="S264" s="749">
        <v>0.59</v>
      </c>
      <c r="T264" s="564"/>
      <c r="U264" s="83" t="s">
        <v>24</v>
      </c>
      <c r="V264" s="3" t="s">
        <v>16</v>
      </c>
      <c r="W264" s="893" t="s">
        <v>313</v>
      </c>
      <c r="X264" s="140">
        <v>0.32</v>
      </c>
      <c r="Y264" s="229">
        <v>0.15</v>
      </c>
    </row>
    <row r="265" spans="1:25" x14ac:dyDescent="0.2">
      <c r="A265" s="1104"/>
      <c r="B265" s="328">
        <v>45616</v>
      </c>
      <c r="C265" s="432" t="str">
        <f t="shared" si="28"/>
        <v>(水)</v>
      </c>
      <c r="D265" s="531" t="s">
        <v>403</v>
      </c>
      <c r="E265" s="474">
        <v>5</v>
      </c>
      <c r="F265" s="475">
        <v>8.3000000000000007</v>
      </c>
      <c r="G265" s="11">
        <v>11.8</v>
      </c>
      <c r="H265" s="225">
        <v>12</v>
      </c>
      <c r="I265" s="12">
        <v>16.8</v>
      </c>
      <c r="J265" s="223">
        <v>12</v>
      </c>
      <c r="K265" s="11">
        <v>8.01</v>
      </c>
      <c r="L265" s="223">
        <v>7.9</v>
      </c>
      <c r="M265" s="812">
        <v>35.5</v>
      </c>
      <c r="N265" s="225">
        <v>35.6</v>
      </c>
      <c r="O265" s="224">
        <v>150</v>
      </c>
      <c r="P265" s="224">
        <v>92.1</v>
      </c>
      <c r="Q265" s="866">
        <v>13</v>
      </c>
      <c r="R265" s="478">
        <v>256</v>
      </c>
      <c r="S265" s="749">
        <v>0.47</v>
      </c>
      <c r="T265" s="564">
        <v>1000</v>
      </c>
      <c r="U265" s="83" t="s">
        <v>24</v>
      </c>
      <c r="V265" s="3" t="s">
        <v>195</v>
      </c>
      <c r="W265" s="893" t="s">
        <v>313</v>
      </c>
      <c r="X265" s="140">
        <v>0.84</v>
      </c>
      <c r="Y265" s="229">
        <v>0.76</v>
      </c>
    </row>
    <row r="266" spans="1:25" x14ac:dyDescent="0.2">
      <c r="A266" s="1104"/>
      <c r="B266" s="328">
        <v>45617</v>
      </c>
      <c r="C266" s="432" t="str">
        <f t="shared" si="28"/>
        <v>(木)</v>
      </c>
      <c r="D266" s="531" t="s">
        <v>403</v>
      </c>
      <c r="E266" s="474">
        <v>2</v>
      </c>
      <c r="F266" s="475">
        <v>11.6</v>
      </c>
      <c r="G266" s="11">
        <v>12.8</v>
      </c>
      <c r="H266" s="225">
        <v>12.7</v>
      </c>
      <c r="I266" s="12">
        <v>9.1999999999999993</v>
      </c>
      <c r="J266" s="223">
        <v>7.3</v>
      </c>
      <c r="K266" s="11">
        <v>7.98</v>
      </c>
      <c r="L266" s="223">
        <v>7.98</v>
      </c>
      <c r="M266" s="812">
        <v>34</v>
      </c>
      <c r="N266" s="225">
        <v>33.4</v>
      </c>
      <c r="O266" s="224">
        <v>140</v>
      </c>
      <c r="P266" s="224">
        <v>92.1</v>
      </c>
      <c r="Q266" s="866">
        <v>12</v>
      </c>
      <c r="R266" s="478">
        <v>256</v>
      </c>
      <c r="S266" s="749">
        <v>0.54</v>
      </c>
      <c r="T266" s="564"/>
      <c r="U266" s="83" t="s">
        <v>24</v>
      </c>
      <c r="V266" s="3" t="s">
        <v>196</v>
      </c>
      <c r="W266" s="893" t="s">
        <v>313</v>
      </c>
      <c r="X266" s="140">
        <v>0.14699999999999999</v>
      </c>
      <c r="Y266" s="229">
        <v>7.4999999999999997E-2</v>
      </c>
    </row>
    <row r="267" spans="1:25" x14ac:dyDescent="0.2">
      <c r="A267" s="1104"/>
      <c r="B267" s="328">
        <v>45618</v>
      </c>
      <c r="C267" s="432" t="str">
        <f t="shared" si="28"/>
        <v>(金)</v>
      </c>
      <c r="D267" s="531" t="s">
        <v>404</v>
      </c>
      <c r="E267" s="474"/>
      <c r="F267" s="475">
        <v>12</v>
      </c>
      <c r="G267" s="11">
        <v>13</v>
      </c>
      <c r="H267" s="225">
        <v>13.2</v>
      </c>
      <c r="I267" s="12">
        <v>10</v>
      </c>
      <c r="J267" s="223">
        <v>7.4</v>
      </c>
      <c r="K267" s="11">
        <v>7.96</v>
      </c>
      <c r="L267" s="223">
        <v>7.8</v>
      </c>
      <c r="M267" s="812">
        <v>35</v>
      </c>
      <c r="N267" s="225">
        <v>35</v>
      </c>
      <c r="O267" s="224">
        <v>140</v>
      </c>
      <c r="P267" s="224">
        <v>96.1</v>
      </c>
      <c r="Q267" s="866">
        <v>14</v>
      </c>
      <c r="R267" s="478">
        <v>256</v>
      </c>
      <c r="S267" s="749">
        <v>0.51</v>
      </c>
      <c r="T267" s="564">
        <v>1000</v>
      </c>
      <c r="U267" s="83" t="s">
        <v>24</v>
      </c>
      <c r="V267" s="3" t="s">
        <v>197</v>
      </c>
      <c r="W267" s="893" t="s">
        <v>313</v>
      </c>
      <c r="X267" s="138">
        <v>13.9</v>
      </c>
      <c r="Y267" s="228">
        <v>13.3</v>
      </c>
    </row>
    <row r="268" spans="1:25" x14ac:dyDescent="0.2">
      <c r="A268" s="1104"/>
      <c r="B268" s="328">
        <v>45619</v>
      </c>
      <c r="C268" s="432" t="str">
        <f t="shared" si="28"/>
        <v>(土)</v>
      </c>
      <c r="D268" s="531" t="s">
        <v>404</v>
      </c>
      <c r="E268" s="474"/>
      <c r="F268" s="475">
        <v>13</v>
      </c>
      <c r="G268" s="11">
        <v>12.7</v>
      </c>
      <c r="H268" s="225">
        <v>12.9</v>
      </c>
      <c r="I268" s="12">
        <v>7</v>
      </c>
      <c r="J268" s="223">
        <v>6.9</v>
      </c>
      <c r="K268" s="11">
        <v>7.96</v>
      </c>
      <c r="L268" s="223">
        <v>7.97</v>
      </c>
      <c r="M268" s="812"/>
      <c r="N268" s="225"/>
      <c r="O268" s="224"/>
      <c r="P268" s="224"/>
      <c r="Q268" s="866"/>
      <c r="R268" s="478"/>
      <c r="S268" s="749"/>
      <c r="T268" s="564"/>
      <c r="U268" s="83" t="s">
        <v>24</v>
      </c>
      <c r="V268" s="3" t="s">
        <v>17</v>
      </c>
      <c r="W268" s="893" t="s">
        <v>313</v>
      </c>
      <c r="X268" s="138">
        <v>36.200000000000003</v>
      </c>
      <c r="Y268" s="228">
        <v>33.6</v>
      </c>
    </row>
    <row r="269" spans="1:25" x14ac:dyDescent="0.2">
      <c r="A269" s="1104"/>
      <c r="B269" s="328">
        <v>45620</v>
      </c>
      <c r="C269" s="432" t="str">
        <f t="shared" si="28"/>
        <v>(日)</v>
      </c>
      <c r="D269" s="531" t="s">
        <v>403</v>
      </c>
      <c r="E269" s="474"/>
      <c r="F269" s="475">
        <v>10.6</v>
      </c>
      <c r="G269" s="11">
        <v>11.9</v>
      </c>
      <c r="H269" s="225">
        <v>11.9</v>
      </c>
      <c r="I269" s="12">
        <v>9</v>
      </c>
      <c r="J269" s="223">
        <v>12.1</v>
      </c>
      <c r="K269" s="11">
        <v>7.96</v>
      </c>
      <c r="L269" s="223">
        <v>8.02</v>
      </c>
      <c r="M269" s="812"/>
      <c r="N269" s="225"/>
      <c r="O269" s="224"/>
      <c r="P269" s="224"/>
      <c r="Q269" s="866"/>
      <c r="R269" s="478"/>
      <c r="S269" s="749"/>
      <c r="T269" s="564"/>
      <c r="U269" s="83" t="s">
        <v>24</v>
      </c>
      <c r="V269" s="3" t="s">
        <v>198</v>
      </c>
      <c r="W269" s="893" t="s">
        <v>184</v>
      </c>
      <c r="X269" s="276">
        <v>22</v>
      </c>
      <c r="Y269" s="288">
        <v>11</v>
      </c>
    </row>
    <row r="270" spans="1:25" x14ac:dyDescent="0.2">
      <c r="A270" s="1104"/>
      <c r="B270" s="328">
        <v>45621</v>
      </c>
      <c r="C270" s="432" t="str">
        <f t="shared" si="28"/>
        <v>(月)</v>
      </c>
      <c r="D270" s="531" t="s">
        <v>404</v>
      </c>
      <c r="E270" s="474"/>
      <c r="F270" s="475">
        <v>11.4</v>
      </c>
      <c r="G270" s="11">
        <v>11.4</v>
      </c>
      <c r="H270" s="225">
        <v>11.6</v>
      </c>
      <c r="I270" s="12">
        <v>3.6</v>
      </c>
      <c r="J270" s="223">
        <v>4.5999999999999996</v>
      </c>
      <c r="K270" s="11">
        <v>8.02</v>
      </c>
      <c r="L270" s="223">
        <v>8.02</v>
      </c>
      <c r="M270" s="812">
        <v>35.700000000000003</v>
      </c>
      <c r="N270" s="225">
        <v>35.799999999999997</v>
      </c>
      <c r="O270" s="224">
        <v>150</v>
      </c>
      <c r="P270" s="224">
        <v>100</v>
      </c>
      <c r="Q270" s="866">
        <v>13</v>
      </c>
      <c r="R270" s="478">
        <v>270</v>
      </c>
      <c r="S270" s="749">
        <v>0.37</v>
      </c>
      <c r="T270" s="564"/>
      <c r="U270" s="83" t="s">
        <v>24</v>
      </c>
      <c r="V270" s="3" t="s">
        <v>199</v>
      </c>
      <c r="W270" s="893" t="s">
        <v>313</v>
      </c>
      <c r="X270" s="276">
        <v>11</v>
      </c>
      <c r="Y270" s="288">
        <v>9</v>
      </c>
    </row>
    <row r="271" spans="1:25" x14ac:dyDescent="0.2">
      <c r="A271" s="1104"/>
      <c r="B271" s="328">
        <v>45622</v>
      </c>
      <c r="C271" s="432" t="str">
        <f t="shared" si="28"/>
        <v>(火)</v>
      </c>
      <c r="D271" s="531" t="s">
        <v>404</v>
      </c>
      <c r="E271" s="474">
        <v>8</v>
      </c>
      <c r="F271" s="475">
        <v>11.7</v>
      </c>
      <c r="G271" s="11">
        <v>10.8</v>
      </c>
      <c r="H271" s="225">
        <v>11</v>
      </c>
      <c r="I271" s="12">
        <v>10.3</v>
      </c>
      <c r="J271" s="223">
        <v>5.9</v>
      </c>
      <c r="K271" s="11">
        <v>8.0299999999999994</v>
      </c>
      <c r="L271" s="223">
        <v>8</v>
      </c>
      <c r="M271" s="812">
        <v>39.9</v>
      </c>
      <c r="N271" s="225">
        <v>36.1</v>
      </c>
      <c r="O271" s="224">
        <v>140</v>
      </c>
      <c r="P271" s="224">
        <v>100</v>
      </c>
      <c r="Q271" s="866">
        <v>13</v>
      </c>
      <c r="R271" s="478">
        <v>266</v>
      </c>
      <c r="S271" s="749">
        <v>0.42</v>
      </c>
      <c r="T271" s="564"/>
      <c r="U271" s="83" t="s">
        <v>24</v>
      </c>
      <c r="V271" s="3"/>
      <c r="W271" s="893"/>
      <c r="X271" s="290"/>
      <c r="Y271" s="289"/>
    </row>
    <row r="272" spans="1:25" x14ac:dyDescent="0.2">
      <c r="A272" s="1104"/>
      <c r="B272" s="328">
        <v>45623</v>
      </c>
      <c r="C272" s="432" t="str">
        <f t="shared" si="28"/>
        <v>(水)</v>
      </c>
      <c r="D272" s="531" t="s">
        <v>403</v>
      </c>
      <c r="E272" s="474">
        <v>59</v>
      </c>
      <c r="F272" s="475">
        <v>15</v>
      </c>
      <c r="G272" s="11">
        <v>14.2</v>
      </c>
      <c r="H272" s="225">
        <v>13.7</v>
      </c>
      <c r="I272" s="12">
        <v>224</v>
      </c>
      <c r="J272" s="223">
        <v>2.2999999999999998</v>
      </c>
      <c r="K272" s="11">
        <v>7.64</v>
      </c>
      <c r="L272" s="223">
        <v>7.06</v>
      </c>
      <c r="M272" s="812">
        <v>14.9</v>
      </c>
      <c r="N272" s="225">
        <v>15.4</v>
      </c>
      <c r="O272" s="224">
        <v>57</v>
      </c>
      <c r="P272" s="224">
        <v>54.1</v>
      </c>
      <c r="Q272" s="866">
        <v>15</v>
      </c>
      <c r="R272" s="478">
        <v>144</v>
      </c>
      <c r="S272" s="749">
        <v>0.15</v>
      </c>
      <c r="T272" s="564">
        <v>11332</v>
      </c>
      <c r="U272" s="83" t="s">
        <v>24</v>
      </c>
      <c r="V272" s="3"/>
      <c r="W272" s="893"/>
      <c r="X272" s="290"/>
      <c r="Y272" s="289"/>
    </row>
    <row r="273" spans="1:25" x14ac:dyDescent="0.2">
      <c r="A273" s="1104"/>
      <c r="B273" s="328">
        <v>45624</v>
      </c>
      <c r="C273" s="432" t="str">
        <f t="shared" si="28"/>
        <v>(木)</v>
      </c>
      <c r="D273" s="531" t="s">
        <v>404</v>
      </c>
      <c r="E273" s="474"/>
      <c r="F273" s="475">
        <v>16.7</v>
      </c>
      <c r="G273" s="11">
        <v>13.6</v>
      </c>
      <c r="H273" s="225">
        <v>13.8</v>
      </c>
      <c r="I273" s="12">
        <v>21.5</v>
      </c>
      <c r="J273" s="223">
        <v>4</v>
      </c>
      <c r="K273" s="11">
        <v>7.74</v>
      </c>
      <c r="L273" s="223">
        <v>7.35</v>
      </c>
      <c r="M273" s="812">
        <v>24.3</v>
      </c>
      <c r="N273" s="225">
        <v>23.6</v>
      </c>
      <c r="O273" s="224">
        <v>67</v>
      </c>
      <c r="P273" s="224">
        <v>64.099999999999994</v>
      </c>
      <c r="Q273" s="866">
        <v>17</v>
      </c>
      <c r="R273" s="478">
        <v>162</v>
      </c>
      <c r="S273" s="749">
        <v>0.24</v>
      </c>
      <c r="T273" s="564">
        <v>6777</v>
      </c>
      <c r="U273" s="83" t="s">
        <v>24</v>
      </c>
      <c r="V273" s="291"/>
      <c r="W273" s="344"/>
      <c r="X273" s="293"/>
      <c r="Y273" s="292"/>
    </row>
    <row r="274" spans="1:25" x14ac:dyDescent="0.2">
      <c r="A274" s="1104"/>
      <c r="B274" s="328">
        <v>45625</v>
      </c>
      <c r="C274" s="432" t="str">
        <f t="shared" si="28"/>
        <v>(金)</v>
      </c>
      <c r="D274" s="531" t="s">
        <v>403</v>
      </c>
      <c r="E274" s="474">
        <v>1</v>
      </c>
      <c r="F274" s="475">
        <v>13.9</v>
      </c>
      <c r="G274" s="11">
        <v>11.8</v>
      </c>
      <c r="H274" s="225">
        <v>11.8</v>
      </c>
      <c r="I274" s="12">
        <v>18.399999999999999</v>
      </c>
      <c r="J274" s="223">
        <v>8.9</v>
      </c>
      <c r="K274" s="11">
        <v>7.82</v>
      </c>
      <c r="L274" s="223">
        <v>7.62</v>
      </c>
      <c r="M274" s="812">
        <v>27.8</v>
      </c>
      <c r="N274" s="225">
        <v>27.9</v>
      </c>
      <c r="O274" s="224">
        <v>100</v>
      </c>
      <c r="P274" s="224">
        <v>76.099999999999994</v>
      </c>
      <c r="Q274" s="866">
        <v>17</v>
      </c>
      <c r="R274" s="478">
        <v>216</v>
      </c>
      <c r="S274" s="749">
        <v>0.62</v>
      </c>
      <c r="T274" s="564">
        <v>2403</v>
      </c>
      <c r="U274" s="83" t="s">
        <v>24</v>
      </c>
      <c r="V274" s="9" t="s">
        <v>23</v>
      </c>
      <c r="W274" s="82" t="s">
        <v>24</v>
      </c>
      <c r="X274" s="1" t="s">
        <v>24</v>
      </c>
      <c r="Y274" s="333" t="s">
        <v>24</v>
      </c>
    </row>
    <row r="275" spans="1:25" x14ac:dyDescent="0.2">
      <c r="A275" s="1104"/>
      <c r="B275" s="328">
        <v>45626</v>
      </c>
      <c r="C275" s="432" t="str">
        <f t="shared" si="28"/>
        <v>(土)</v>
      </c>
      <c r="D275" s="534" t="s">
        <v>404</v>
      </c>
      <c r="E275" s="497"/>
      <c r="F275" s="535">
        <v>13.5</v>
      </c>
      <c r="G275" s="366">
        <v>11.4</v>
      </c>
      <c r="H275" s="536">
        <v>11.6</v>
      </c>
      <c r="I275" s="537">
        <v>15.3</v>
      </c>
      <c r="J275" s="300">
        <v>9.1</v>
      </c>
      <c r="K275" s="366">
        <v>7.79</v>
      </c>
      <c r="L275" s="300">
        <v>7.73</v>
      </c>
      <c r="M275" s="814"/>
      <c r="N275" s="536"/>
      <c r="O275" s="538"/>
      <c r="P275" s="538"/>
      <c r="Q275" s="871"/>
      <c r="R275" s="540"/>
      <c r="S275" s="789"/>
      <c r="T275" s="736">
        <v>650</v>
      </c>
      <c r="U275" s="83" t="s">
        <v>24</v>
      </c>
      <c r="V275" s="719" t="s">
        <v>303</v>
      </c>
      <c r="W275" s="720"/>
      <c r="X275" s="720"/>
      <c r="Y275" s="721"/>
    </row>
    <row r="276" spans="1:25" s="1" customFormat="1" ht="13.5" customHeight="1" x14ac:dyDescent="0.2">
      <c r="A276" s="1104"/>
      <c r="B276" s="1043" t="s">
        <v>239</v>
      </c>
      <c r="C276" s="1043"/>
      <c r="D276" s="479"/>
      <c r="E276" s="464">
        <f>MAX(E246:E275)</f>
        <v>59</v>
      </c>
      <c r="F276" s="480">
        <f t="shared" ref="F276:T276" si="29">IF(COUNT(F246:F275)=0,"",MAX(F246:F275))</f>
        <v>19.3</v>
      </c>
      <c r="G276" s="10">
        <f t="shared" si="29"/>
        <v>17.7</v>
      </c>
      <c r="H276" s="222">
        <f t="shared" si="29"/>
        <v>17.600000000000001</v>
      </c>
      <c r="I276" s="466">
        <f t="shared" si="29"/>
        <v>224</v>
      </c>
      <c r="J276" s="467">
        <f t="shared" si="29"/>
        <v>14</v>
      </c>
      <c r="K276" s="10">
        <f t="shared" si="29"/>
        <v>8.0299999999999994</v>
      </c>
      <c r="L276" s="222">
        <f t="shared" si="29"/>
        <v>8.02</v>
      </c>
      <c r="M276" s="811">
        <f t="shared" si="29"/>
        <v>39.9</v>
      </c>
      <c r="N276" s="467">
        <f t="shared" si="29"/>
        <v>36.1</v>
      </c>
      <c r="O276" s="546">
        <f t="shared" si="29"/>
        <v>150</v>
      </c>
      <c r="P276" s="546">
        <f t="shared" si="29"/>
        <v>100</v>
      </c>
      <c r="Q276" s="868">
        <f t="shared" si="29"/>
        <v>17</v>
      </c>
      <c r="R276" s="484">
        <f t="shared" si="29"/>
        <v>270</v>
      </c>
      <c r="S276" s="757">
        <f t="shared" si="29"/>
        <v>1.1000000000000001</v>
      </c>
      <c r="T276" s="486">
        <f t="shared" si="29"/>
        <v>14998</v>
      </c>
      <c r="U276" s="80"/>
      <c r="V276" s="722"/>
      <c r="W276" s="892"/>
      <c r="X276" s="723"/>
      <c r="Y276" s="724"/>
    </row>
    <row r="277" spans="1:25" s="1" customFormat="1" ht="13.5" customHeight="1" x14ac:dyDescent="0.2">
      <c r="A277" s="1104"/>
      <c r="B277" s="1044" t="s">
        <v>240</v>
      </c>
      <c r="C277" s="1044"/>
      <c r="D277" s="233"/>
      <c r="E277" s="234"/>
      <c r="F277" s="487">
        <f t="shared" ref="F277:S277" si="30">IF(COUNT(F246:F275)=0,"",MIN(F246:F275))</f>
        <v>8.3000000000000007</v>
      </c>
      <c r="G277" s="11">
        <f t="shared" si="30"/>
        <v>10.8</v>
      </c>
      <c r="H277" s="223">
        <f t="shared" si="30"/>
        <v>11</v>
      </c>
      <c r="I277" s="12">
        <f t="shared" si="30"/>
        <v>3.6</v>
      </c>
      <c r="J277" s="244">
        <f t="shared" si="30"/>
        <v>2.2999999999999998</v>
      </c>
      <c r="K277" s="11">
        <f t="shared" si="30"/>
        <v>7.45</v>
      </c>
      <c r="L277" s="487">
        <f t="shared" si="30"/>
        <v>6.68</v>
      </c>
      <c r="M277" s="812">
        <f t="shared" si="30"/>
        <v>14.9</v>
      </c>
      <c r="N277" s="225">
        <f t="shared" si="30"/>
        <v>15.4</v>
      </c>
      <c r="O277" s="243">
        <f t="shared" si="30"/>
        <v>57</v>
      </c>
      <c r="P277" s="243">
        <f t="shared" si="30"/>
        <v>54.1</v>
      </c>
      <c r="Q277" s="864">
        <f t="shared" si="30"/>
        <v>12</v>
      </c>
      <c r="R277" s="491">
        <f t="shared" si="30"/>
        <v>144</v>
      </c>
      <c r="S277" s="762">
        <f t="shared" si="30"/>
        <v>0.15</v>
      </c>
      <c r="T277" s="493"/>
      <c r="U277" s="80"/>
      <c r="V277" s="722"/>
      <c r="W277" s="892"/>
      <c r="X277" s="723"/>
      <c r="Y277" s="724"/>
    </row>
    <row r="278" spans="1:25" s="1" customFormat="1" ht="13.5" customHeight="1" x14ac:dyDescent="0.2">
      <c r="A278" s="1104"/>
      <c r="B278" s="1044" t="s">
        <v>241</v>
      </c>
      <c r="C278" s="1044"/>
      <c r="D278" s="233"/>
      <c r="E278" s="235"/>
      <c r="F278" s="494">
        <f t="shared" ref="F278:S278" si="31">IF(COUNT(F246:F275)=0,"",AVERAGE(F246:F275))</f>
        <v>14.719999999999999</v>
      </c>
      <c r="G278" s="11">
        <f t="shared" si="31"/>
        <v>14.506666666666666</v>
      </c>
      <c r="H278" s="487">
        <f t="shared" si="31"/>
        <v>14.516666666666667</v>
      </c>
      <c r="I278" s="12">
        <f t="shared" si="31"/>
        <v>22.189999999999998</v>
      </c>
      <c r="J278" s="244">
        <f t="shared" si="31"/>
        <v>8.9300000000000015</v>
      </c>
      <c r="K278" s="11">
        <f t="shared" si="31"/>
        <v>7.8466666666666667</v>
      </c>
      <c r="L278" s="487">
        <f t="shared" si="31"/>
        <v>7.6956666666666678</v>
      </c>
      <c r="M278" s="812">
        <f t="shared" si="31"/>
        <v>28.814999999999991</v>
      </c>
      <c r="N278" s="225">
        <f t="shared" si="31"/>
        <v>28.824999999999999</v>
      </c>
      <c r="O278" s="243">
        <f t="shared" si="31"/>
        <v>108.9</v>
      </c>
      <c r="P278" s="243">
        <f t="shared" si="31"/>
        <v>81.289999999999992</v>
      </c>
      <c r="Q278" s="864">
        <f t="shared" si="31"/>
        <v>13.5</v>
      </c>
      <c r="R278" s="495">
        <f t="shared" si="31"/>
        <v>220.6</v>
      </c>
      <c r="S278" s="762">
        <f t="shared" si="31"/>
        <v>0.53649999999999998</v>
      </c>
      <c r="T278" s="493"/>
      <c r="U278" s="80"/>
      <c r="V278" s="722"/>
      <c r="W278" s="892"/>
      <c r="X278" s="723"/>
      <c r="Y278" s="724"/>
    </row>
    <row r="279" spans="1:25" s="1" customFormat="1" ht="13.5" customHeight="1" x14ac:dyDescent="0.2">
      <c r="A279" s="1105"/>
      <c r="B279" s="1045" t="s">
        <v>242</v>
      </c>
      <c r="C279" s="1045"/>
      <c r="D279" s="496"/>
      <c r="E279" s="497">
        <f>SUM(E246:E275)</f>
        <v>147</v>
      </c>
      <c r="F279" s="236"/>
      <c r="G279" s="237"/>
      <c r="H279" s="498"/>
      <c r="I279" s="237"/>
      <c r="J279" s="498"/>
      <c r="K279" s="499"/>
      <c r="L279" s="500"/>
      <c r="M279" s="524"/>
      <c r="N279" s="525"/>
      <c r="O279" s="503"/>
      <c r="P279" s="504"/>
      <c r="Q279" s="865"/>
      <c r="R279" s="238"/>
      <c r="S279" s="782"/>
      <c r="T279" s="732">
        <f>SUM(T246:T275)</f>
        <v>79454</v>
      </c>
      <c r="U279" s="80"/>
      <c r="V279" s="725"/>
      <c r="W279" s="894"/>
      <c r="X279" s="726"/>
      <c r="Y279" s="727"/>
    </row>
    <row r="280" spans="1:25" ht="13.5" customHeight="1" x14ac:dyDescent="0.2">
      <c r="A280" s="1103" t="s">
        <v>234</v>
      </c>
      <c r="B280" s="327">
        <v>45627</v>
      </c>
      <c r="C280" s="431" t="str">
        <f>IF(B280="","",IF(WEEKDAY(B280)=1,"(日)",IF(WEEKDAY(B280)=2,"(月)",IF(WEEKDAY(B280)=3,"(火)",IF(WEEKDAY(B280)=4,"(水)",IF(WEEKDAY(B280)=5,"(木)",IF(WEEKDAY(B280)=6,"(金)","(土)")))))))</f>
        <v>(日)</v>
      </c>
      <c r="D280" s="529" t="s">
        <v>404</v>
      </c>
      <c r="E280" s="464"/>
      <c r="F280" s="465">
        <v>12.3</v>
      </c>
      <c r="G280" s="10">
        <v>11.2</v>
      </c>
      <c r="H280" s="467">
        <v>11.3</v>
      </c>
      <c r="I280" s="466">
        <v>17.600000000000001</v>
      </c>
      <c r="J280" s="222">
        <v>9.5</v>
      </c>
      <c r="K280" s="10">
        <v>7.88</v>
      </c>
      <c r="L280" s="222">
        <v>7.96</v>
      </c>
      <c r="M280" s="811"/>
      <c r="N280" s="467"/>
      <c r="O280" s="468"/>
      <c r="P280" s="468"/>
      <c r="Q280" s="868"/>
      <c r="R280" s="472"/>
      <c r="S280" s="745"/>
      <c r="T280" s="731"/>
      <c r="U280" s="83"/>
      <c r="V280" s="374" t="s">
        <v>286</v>
      </c>
      <c r="W280" s="359"/>
      <c r="X280" s="361">
        <v>45637</v>
      </c>
      <c r="Y280" s="357"/>
    </row>
    <row r="281" spans="1:25" x14ac:dyDescent="0.2">
      <c r="A281" s="1104"/>
      <c r="B281" s="389">
        <v>45628</v>
      </c>
      <c r="C281" s="432" t="str">
        <f t="shared" ref="C281:C310" si="32">IF(B281="","",IF(WEEKDAY(B281)=1,"(日)",IF(WEEKDAY(B281)=2,"(月)",IF(WEEKDAY(B281)=3,"(火)",IF(WEEKDAY(B281)=4,"(水)",IF(WEEKDAY(B281)=5,"(木)",IF(WEEKDAY(B281)=6,"(金)","(土)")))))))</f>
        <v>(月)</v>
      </c>
      <c r="D281" s="531" t="s">
        <v>404</v>
      </c>
      <c r="E281" s="474"/>
      <c r="F281" s="475">
        <v>13.7</v>
      </c>
      <c r="G281" s="11">
        <v>11.8</v>
      </c>
      <c r="H281" s="225">
        <v>11.8</v>
      </c>
      <c r="I281" s="12">
        <v>5.8</v>
      </c>
      <c r="J281" s="223">
        <v>7.1</v>
      </c>
      <c r="K281" s="11">
        <v>7.91</v>
      </c>
      <c r="L281" s="223">
        <v>7.92</v>
      </c>
      <c r="M281" s="812">
        <v>31.3</v>
      </c>
      <c r="N281" s="225">
        <v>31.1</v>
      </c>
      <c r="O281" s="224">
        <v>120</v>
      </c>
      <c r="P281" s="224">
        <v>86.1</v>
      </c>
      <c r="Q281" s="866">
        <v>13</v>
      </c>
      <c r="R281" s="478">
        <v>216</v>
      </c>
      <c r="S281" s="749">
        <v>0.51</v>
      </c>
      <c r="T281" s="738"/>
      <c r="U281" s="83"/>
      <c r="V281" s="375" t="s">
        <v>2</v>
      </c>
      <c r="W281" s="360" t="s">
        <v>305</v>
      </c>
      <c r="X281" s="362">
        <v>7.2</v>
      </c>
      <c r="Y281" s="358"/>
    </row>
    <row r="282" spans="1:25" x14ac:dyDescent="0.2">
      <c r="A282" s="1104"/>
      <c r="B282" s="389">
        <v>45629</v>
      </c>
      <c r="C282" s="432" t="str">
        <f t="shared" si="32"/>
        <v>(火)</v>
      </c>
      <c r="D282" s="531" t="s">
        <v>404</v>
      </c>
      <c r="E282" s="474"/>
      <c r="F282" s="475">
        <v>11.5</v>
      </c>
      <c r="G282" s="11">
        <v>11.7</v>
      </c>
      <c r="H282" s="225">
        <v>11.9</v>
      </c>
      <c r="I282" s="12">
        <v>6.7</v>
      </c>
      <c r="J282" s="223">
        <v>7.8</v>
      </c>
      <c r="K282" s="11">
        <v>7.88</v>
      </c>
      <c r="L282" s="223">
        <v>7.84</v>
      </c>
      <c r="M282" s="812">
        <v>31.6</v>
      </c>
      <c r="N282" s="225">
        <v>31.3</v>
      </c>
      <c r="O282" s="224">
        <v>120</v>
      </c>
      <c r="P282" s="224">
        <v>82.1</v>
      </c>
      <c r="Q282" s="866">
        <v>14</v>
      </c>
      <c r="R282" s="478">
        <v>236</v>
      </c>
      <c r="S282" s="749">
        <v>0.55000000000000004</v>
      </c>
      <c r="T282" s="564"/>
      <c r="U282" s="83"/>
      <c r="V282" s="4" t="s">
        <v>19</v>
      </c>
      <c r="W282" s="5" t="s">
        <v>20</v>
      </c>
      <c r="X282" s="6" t="s">
        <v>21</v>
      </c>
      <c r="Y282" s="5" t="s">
        <v>22</v>
      </c>
    </row>
    <row r="283" spans="1:25" x14ac:dyDescent="0.2">
      <c r="A283" s="1104"/>
      <c r="B283" s="389">
        <v>45630</v>
      </c>
      <c r="C283" s="432" t="str">
        <f t="shared" si="32"/>
        <v>(水)</v>
      </c>
      <c r="D283" s="531" t="s">
        <v>404</v>
      </c>
      <c r="E283" s="474"/>
      <c r="F283" s="475">
        <v>14.6</v>
      </c>
      <c r="G283" s="11">
        <v>12.7</v>
      </c>
      <c r="H283" s="225">
        <v>12.6</v>
      </c>
      <c r="I283" s="12">
        <v>7.8</v>
      </c>
      <c r="J283" s="223">
        <v>8</v>
      </c>
      <c r="K283" s="11">
        <v>7.9</v>
      </c>
      <c r="L283" s="223">
        <v>7.92</v>
      </c>
      <c r="M283" s="812">
        <v>31.6</v>
      </c>
      <c r="N283" s="225">
        <v>31.5</v>
      </c>
      <c r="O283" s="224">
        <v>120</v>
      </c>
      <c r="P283" s="224">
        <v>80.099999999999994</v>
      </c>
      <c r="Q283" s="866">
        <v>14</v>
      </c>
      <c r="R283" s="478">
        <v>236</v>
      </c>
      <c r="S283" s="749">
        <v>0.46</v>
      </c>
      <c r="T283" s="564"/>
      <c r="U283" s="83"/>
      <c r="V283" s="2" t="s">
        <v>182</v>
      </c>
      <c r="W283" s="396" t="s">
        <v>11</v>
      </c>
      <c r="X283" s="10">
        <v>9.6</v>
      </c>
      <c r="Y283" s="222">
        <v>10</v>
      </c>
    </row>
    <row r="284" spans="1:25" x14ac:dyDescent="0.2">
      <c r="A284" s="1104"/>
      <c r="B284" s="389">
        <v>45631</v>
      </c>
      <c r="C284" s="432" t="str">
        <f t="shared" si="32"/>
        <v>(木)</v>
      </c>
      <c r="D284" s="531" t="s">
        <v>404</v>
      </c>
      <c r="E284" s="474"/>
      <c r="F284" s="475">
        <v>14.5</v>
      </c>
      <c r="G284" s="11">
        <v>12.8</v>
      </c>
      <c r="H284" s="225">
        <v>12.8</v>
      </c>
      <c r="I284" s="12">
        <v>5.3</v>
      </c>
      <c r="J284" s="223">
        <v>6.7</v>
      </c>
      <c r="K284" s="11">
        <v>7.95</v>
      </c>
      <c r="L284" s="223">
        <v>7.92</v>
      </c>
      <c r="M284" s="812">
        <v>31.7</v>
      </c>
      <c r="N284" s="225">
        <v>31.5</v>
      </c>
      <c r="O284" s="224">
        <v>120</v>
      </c>
      <c r="P284" s="224">
        <v>84.1</v>
      </c>
      <c r="Q284" s="866">
        <v>14</v>
      </c>
      <c r="R284" s="478">
        <v>222</v>
      </c>
      <c r="S284" s="749">
        <v>0.48</v>
      </c>
      <c r="T284" s="564"/>
      <c r="U284" s="83"/>
      <c r="V284" s="3" t="s">
        <v>183</v>
      </c>
      <c r="W284" s="893" t="s">
        <v>184</v>
      </c>
      <c r="X284" s="11">
        <v>2.9</v>
      </c>
      <c r="Y284" s="223">
        <v>3.2</v>
      </c>
    </row>
    <row r="285" spans="1:25" x14ac:dyDescent="0.2">
      <c r="A285" s="1104"/>
      <c r="B285" s="389">
        <v>45632</v>
      </c>
      <c r="C285" s="432" t="str">
        <f t="shared" si="32"/>
        <v>(金)</v>
      </c>
      <c r="D285" s="531" t="s">
        <v>404</v>
      </c>
      <c r="E285" s="474"/>
      <c r="F285" s="475">
        <v>10.7</v>
      </c>
      <c r="G285" s="11">
        <v>11.7</v>
      </c>
      <c r="H285" s="225">
        <v>12</v>
      </c>
      <c r="I285" s="12">
        <v>5</v>
      </c>
      <c r="J285" s="223">
        <v>6.6</v>
      </c>
      <c r="K285" s="11">
        <v>7.9</v>
      </c>
      <c r="L285" s="223">
        <v>7.88</v>
      </c>
      <c r="M285" s="812">
        <v>31.9</v>
      </c>
      <c r="N285" s="225">
        <v>31.7</v>
      </c>
      <c r="O285" s="224">
        <v>120</v>
      </c>
      <c r="P285" s="224">
        <v>90.1</v>
      </c>
      <c r="Q285" s="866">
        <v>14</v>
      </c>
      <c r="R285" s="478">
        <v>232</v>
      </c>
      <c r="S285" s="749">
        <v>0.5</v>
      </c>
      <c r="T285" s="564"/>
      <c r="U285" s="83"/>
      <c r="V285" s="3" t="s">
        <v>12</v>
      </c>
      <c r="W285" s="893"/>
      <c r="X285" s="11">
        <v>8</v>
      </c>
      <c r="Y285" s="223">
        <v>8</v>
      </c>
    </row>
    <row r="286" spans="1:25" x14ac:dyDescent="0.2">
      <c r="A286" s="1104"/>
      <c r="B286" s="389">
        <v>45633</v>
      </c>
      <c r="C286" s="432" t="str">
        <f t="shared" si="32"/>
        <v>(土)</v>
      </c>
      <c r="D286" s="531" t="s">
        <v>404</v>
      </c>
      <c r="E286" s="474"/>
      <c r="F286" s="475">
        <v>10.7</v>
      </c>
      <c r="G286" s="11">
        <v>10.9</v>
      </c>
      <c r="H286" s="225">
        <v>11</v>
      </c>
      <c r="I286" s="12">
        <v>4.9000000000000004</v>
      </c>
      <c r="J286" s="223">
        <v>5.7</v>
      </c>
      <c r="K286" s="11">
        <v>7.93</v>
      </c>
      <c r="L286" s="223">
        <v>7.97</v>
      </c>
      <c r="M286" s="812"/>
      <c r="N286" s="225"/>
      <c r="O286" s="224"/>
      <c r="P286" s="224"/>
      <c r="Q286" s="866"/>
      <c r="R286" s="478"/>
      <c r="S286" s="749"/>
      <c r="T286" s="564"/>
      <c r="U286" s="83"/>
      <c r="V286" s="3" t="s">
        <v>185</v>
      </c>
      <c r="W286" s="893" t="s">
        <v>13</v>
      </c>
      <c r="X286" s="11">
        <v>35.9</v>
      </c>
      <c r="Y286" s="223">
        <v>35.799999999999997</v>
      </c>
    </row>
    <row r="287" spans="1:25" x14ac:dyDescent="0.2">
      <c r="A287" s="1104"/>
      <c r="B287" s="389">
        <v>45634</v>
      </c>
      <c r="C287" s="432" t="str">
        <f t="shared" si="32"/>
        <v>(日)</v>
      </c>
      <c r="D287" s="531" t="s">
        <v>404</v>
      </c>
      <c r="E287" s="474"/>
      <c r="F287" s="475">
        <v>7.7</v>
      </c>
      <c r="G287" s="11">
        <v>10.8</v>
      </c>
      <c r="H287" s="225">
        <v>10.9</v>
      </c>
      <c r="I287" s="12">
        <v>4.0999999999999996</v>
      </c>
      <c r="J287" s="223">
        <v>4.8</v>
      </c>
      <c r="K287" s="11">
        <v>7.96</v>
      </c>
      <c r="L287" s="223">
        <v>8</v>
      </c>
      <c r="M287" s="812"/>
      <c r="N287" s="225"/>
      <c r="O287" s="224"/>
      <c r="P287" s="224"/>
      <c r="Q287" s="866"/>
      <c r="R287" s="478"/>
      <c r="S287" s="749"/>
      <c r="T287" s="564"/>
      <c r="U287" s="83"/>
      <c r="V287" s="3" t="s">
        <v>186</v>
      </c>
      <c r="W287" s="893" t="s">
        <v>313</v>
      </c>
      <c r="X287" s="276">
        <v>150</v>
      </c>
      <c r="Y287" s="224">
        <v>150</v>
      </c>
    </row>
    <row r="288" spans="1:25" x14ac:dyDescent="0.2">
      <c r="A288" s="1104"/>
      <c r="B288" s="389">
        <v>45635</v>
      </c>
      <c r="C288" s="432" t="str">
        <f t="shared" si="32"/>
        <v>(月)</v>
      </c>
      <c r="D288" s="531" t="s">
        <v>404</v>
      </c>
      <c r="E288" s="474"/>
      <c r="F288" s="475">
        <v>9.6</v>
      </c>
      <c r="G288" s="11">
        <v>9.1999999999999993</v>
      </c>
      <c r="H288" s="225">
        <v>9.4</v>
      </c>
      <c r="I288" s="12">
        <v>2.9</v>
      </c>
      <c r="J288" s="223">
        <v>3.9</v>
      </c>
      <c r="K288" s="11">
        <v>8.02</v>
      </c>
      <c r="L288" s="223">
        <v>8.0500000000000007</v>
      </c>
      <c r="M288" s="812">
        <v>35.6</v>
      </c>
      <c r="N288" s="225">
        <v>35.5</v>
      </c>
      <c r="O288" s="224">
        <v>140</v>
      </c>
      <c r="P288" s="224">
        <v>92.1</v>
      </c>
      <c r="Q288" s="866">
        <v>13</v>
      </c>
      <c r="R288" s="478">
        <v>256</v>
      </c>
      <c r="S288" s="749">
        <v>0.4</v>
      </c>
      <c r="T288" s="564"/>
      <c r="U288" s="83"/>
      <c r="V288" s="3" t="s">
        <v>187</v>
      </c>
      <c r="W288" s="893" t="s">
        <v>313</v>
      </c>
      <c r="X288" s="276">
        <v>96.1</v>
      </c>
      <c r="Y288" s="224">
        <v>96.1</v>
      </c>
    </row>
    <row r="289" spans="1:25" x14ac:dyDescent="0.2">
      <c r="A289" s="1104"/>
      <c r="B289" s="389">
        <v>45636</v>
      </c>
      <c r="C289" s="432" t="str">
        <f t="shared" si="32"/>
        <v>(火)</v>
      </c>
      <c r="D289" s="531" t="s">
        <v>404</v>
      </c>
      <c r="E289" s="474"/>
      <c r="F289" s="475">
        <v>10.4</v>
      </c>
      <c r="G289" s="11">
        <v>9.8000000000000007</v>
      </c>
      <c r="H289" s="225">
        <v>9.8000000000000007</v>
      </c>
      <c r="I289" s="12">
        <v>3.2</v>
      </c>
      <c r="J289" s="223">
        <v>3.5</v>
      </c>
      <c r="K289" s="11">
        <v>7.97</v>
      </c>
      <c r="L289" s="223">
        <v>7.98</v>
      </c>
      <c r="M289" s="812">
        <v>35.799999999999997</v>
      </c>
      <c r="N289" s="225">
        <v>35.799999999999997</v>
      </c>
      <c r="O289" s="224">
        <v>150</v>
      </c>
      <c r="P289" s="224">
        <v>92.1</v>
      </c>
      <c r="Q289" s="866">
        <v>13</v>
      </c>
      <c r="R289" s="478">
        <v>254</v>
      </c>
      <c r="S289" s="749">
        <v>0.39</v>
      </c>
      <c r="T289" s="564"/>
      <c r="U289" s="83"/>
      <c r="V289" s="3" t="s">
        <v>188</v>
      </c>
      <c r="W289" s="893" t="s">
        <v>313</v>
      </c>
      <c r="X289" s="276">
        <v>74.099999999999994</v>
      </c>
      <c r="Y289" s="224">
        <v>68.099999999999994</v>
      </c>
    </row>
    <row r="290" spans="1:25" x14ac:dyDescent="0.2">
      <c r="A290" s="1104"/>
      <c r="B290" s="389">
        <v>45637</v>
      </c>
      <c r="C290" s="432" t="str">
        <f t="shared" si="32"/>
        <v>(水)</v>
      </c>
      <c r="D290" s="531" t="s">
        <v>404</v>
      </c>
      <c r="E290" s="474"/>
      <c r="F290" s="475">
        <v>7.2</v>
      </c>
      <c r="G290" s="11">
        <v>9.6</v>
      </c>
      <c r="H290" s="225">
        <v>10</v>
      </c>
      <c r="I290" s="12">
        <v>2.9</v>
      </c>
      <c r="J290" s="223">
        <v>3.2</v>
      </c>
      <c r="K290" s="11">
        <v>8</v>
      </c>
      <c r="L290" s="223">
        <v>8</v>
      </c>
      <c r="M290" s="812">
        <v>35.9</v>
      </c>
      <c r="N290" s="225">
        <v>35.799999999999997</v>
      </c>
      <c r="O290" s="224">
        <v>150</v>
      </c>
      <c r="P290" s="224">
        <v>96.1</v>
      </c>
      <c r="Q290" s="866">
        <v>13</v>
      </c>
      <c r="R290" s="478">
        <v>248</v>
      </c>
      <c r="S290" s="749">
        <v>0.33</v>
      </c>
      <c r="T290" s="564"/>
      <c r="U290" s="83"/>
      <c r="V290" s="3" t="s">
        <v>189</v>
      </c>
      <c r="W290" s="893" t="s">
        <v>313</v>
      </c>
      <c r="X290" s="276">
        <v>22</v>
      </c>
      <c r="Y290" s="224">
        <v>28</v>
      </c>
    </row>
    <row r="291" spans="1:25" x14ac:dyDescent="0.2">
      <c r="A291" s="1104"/>
      <c r="B291" s="389">
        <v>45638</v>
      </c>
      <c r="C291" s="432" t="str">
        <f t="shared" si="32"/>
        <v>(木)</v>
      </c>
      <c r="D291" s="531" t="s">
        <v>404</v>
      </c>
      <c r="E291" s="474"/>
      <c r="F291" s="475">
        <v>7</v>
      </c>
      <c r="G291" s="11">
        <v>9</v>
      </c>
      <c r="H291" s="225">
        <v>9.4</v>
      </c>
      <c r="I291" s="12">
        <v>2.8</v>
      </c>
      <c r="J291" s="223">
        <v>3.3</v>
      </c>
      <c r="K291" s="11">
        <v>8.02</v>
      </c>
      <c r="L291" s="223">
        <v>8.06</v>
      </c>
      <c r="M291" s="812">
        <v>36.1</v>
      </c>
      <c r="N291" s="225">
        <v>35.9</v>
      </c>
      <c r="O291" s="224">
        <v>140</v>
      </c>
      <c r="P291" s="224">
        <v>94.1</v>
      </c>
      <c r="Q291" s="866">
        <v>13</v>
      </c>
      <c r="R291" s="478">
        <v>264</v>
      </c>
      <c r="S291" s="749">
        <v>0.36</v>
      </c>
      <c r="T291" s="564"/>
      <c r="U291" s="83"/>
      <c r="V291" s="3" t="s">
        <v>190</v>
      </c>
      <c r="W291" s="893" t="s">
        <v>313</v>
      </c>
      <c r="X291" s="139">
        <v>13</v>
      </c>
      <c r="Y291" s="225">
        <v>13</v>
      </c>
    </row>
    <row r="292" spans="1:25" x14ac:dyDescent="0.2">
      <c r="A292" s="1104"/>
      <c r="B292" s="389">
        <v>45639</v>
      </c>
      <c r="C292" s="432" t="str">
        <f t="shared" si="32"/>
        <v>(金)</v>
      </c>
      <c r="D292" s="531" t="s">
        <v>403</v>
      </c>
      <c r="E292" s="474"/>
      <c r="F292" s="475">
        <v>5.2</v>
      </c>
      <c r="G292" s="11">
        <v>7.9</v>
      </c>
      <c r="H292" s="225">
        <v>9</v>
      </c>
      <c r="I292" s="12">
        <v>3.4</v>
      </c>
      <c r="J292" s="223">
        <v>3.6</v>
      </c>
      <c r="K292" s="11">
        <v>8</v>
      </c>
      <c r="L292" s="223">
        <v>8.02</v>
      </c>
      <c r="M292" s="812">
        <v>36.200000000000003</v>
      </c>
      <c r="N292" s="225">
        <v>36.299999999999997</v>
      </c>
      <c r="O292" s="224">
        <v>150</v>
      </c>
      <c r="P292" s="224">
        <v>92.1</v>
      </c>
      <c r="Q292" s="866">
        <v>14</v>
      </c>
      <c r="R292" s="478">
        <v>276</v>
      </c>
      <c r="S292" s="749">
        <v>0.34</v>
      </c>
      <c r="T292" s="564"/>
      <c r="U292" s="83"/>
      <c r="V292" s="3" t="s">
        <v>191</v>
      </c>
      <c r="W292" s="893" t="s">
        <v>313</v>
      </c>
      <c r="X292" s="141">
        <v>260</v>
      </c>
      <c r="Y292" s="226">
        <v>248</v>
      </c>
    </row>
    <row r="293" spans="1:25" x14ac:dyDescent="0.2">
      <c r="A293" s="1104"/>
      <c r="B293" s="389">
        <v>45640</v>
      </c>
      <c r="C293" s="432" t="str">
        <f t="shared" si="32"/>
        <v>(土)</v>
      </c>
      <c r="D293" s="531" t="s">
        <v>404</v>
      </c>
      <c r="E293" s="474"/>
      <c r="F293" s="475">
        <v>9</v>
      </c>
      <c r="G293" s="11">
        <v>9.8000000000000007</v>
      </c>
      <c r="H293" s="225">
        <v>9.6</v>
      </c>
      <c r="I293" s="12">
        <v>8.6</v>
      </c>
      <c r="J293" s="223">
        <v>4.2</v>
      </c>
      <c r="K293" s="11">
        <v>7.99</v>
      </c>
      <c r="L293" s="223">
        <v>8.0299999999999994</v>
      </c>
      <c r="M293" s="812"/>
      <c r="N293" s="225"/>
      <c r="O293" s="224"/>
      <c r="P293" s="224"/>
      <c r="Q293" s="866"/>
      <c r="R293" s="478"/>
      <c r="S293" s="749"/>
      <c r="T293" s="564">
        <v>1162</v>
      </c>
      <c r="U293" s="83"/>
      <c r="V293" s="3" t="s">
        <v>192</v>
      </c>
      <c r="W293" s="893" t="s">
        <v>313</v>
      </c>
      <c r="X293" s="140">
        <v>0.35</v>
      </c>
      <c r="Y293" s="227">
        <v>0.33</v>
      </c>
    </row>
    <row r="294" spans="1:25" x14ac:dyDescent="0.2">
      <c r="A294" s="1104"/>
      <c r="B294" s="389">
        <v>45641</v>
      </c>
      <c r="C294" s="432" t="str">
        <f t="shared" si="32"/>
        <v>(日)</v>
      </c>
      <c r="D294" s="531" t="s">
        <v>404</v>
      </c>
      <c r="E294" s="474"/>
      <c r="F294" s="475">
        <v>7</v>
      </c>
      <c r="G294" s="11">
        <v>8.9</v>
      </c>
      <c r="H294" s="225">
        <v>9.1999999999999993</v>
      </c>
      <c r="I294" s="12">
        <v>3.8</v>
      </c>
      <c r="J294" s="223">
        <v>4.5999999999999996</v>
      </c>
      <c r="K294" s="11">
        <v>8.02</v>
      </c>
      <c r="L294" s="223">
        <v>8.06</v>
      </c>
      <c r="M294" s="812"/>
      <c r="N294" s="225"/>
      <c r="O294" s="224"/>
      <c r="P294" s="224"/>
      <c r="Q294" s="866"/>
      <c r="R294" s="478"/>
      <c r="S294" s="749"/>
      <c r="T294" s="564">
        <v>684</v>
      </c>
      <c r="U294" s="83"/>
      <c r="V294" s="3" t="s">
        <v>14</v>
      </c>
      <c r="W294" s="893" t="s">
        <v>313</v>
      </c>
      <c r="X294" s="138">
        <v>3.8</v>
      </c>
      <c r="Y294" s="228">
        <v>3.7</v>
      </c>
    </row>
    <row r="295" spans="1:25" x14ac:dyDescent="0.2">
      <c r="A295" s="1104"/>
      <c r="B295" s="389">
        <v>45642</v>
      </c>
      <c r="C295" s="432" t="str">
        <f t="shared" si="32"/>
        <v>(月)</v>
      </c>
      <c r="D295" s="531" t="s">
        <v>404</v>
      </c>
      <c r="E295" s="474"/>
      <c r="F295" s="475">
        <v>10.8</v>
      </c>
      <c r="G295" s="11">
        <v>9.4</v>
      </c>
      <c r="H295" s="225">
        <v>9.1999999999999993</v>
      </c>
      <c r="I295" s="12">
        <v>2.6</v>
      </c>
      <c r="J295" s="223">
        <v>3.7</v>
      </c>
      <c r="K295" s="11">
        <v>8</v>
      </c>
      <c r="L295" s="223">
        <v>8.0299999999999994</v>
      </c>
      <c r="M295" s="812">
        <v>36.299999999999997</v>
      </c>
      <c r="N295" s="225">
        <v>36.200000000000003</v>
      </c>
      <c r="O295" s="224">
        <v>150</v>
      </c>
      <c r="P295" s="224">
        <v>102</v>
      </c>
      <c r="Q295" s="866">
        <v>13</v>
      </c>
      <c r="R295" s="478">
        <v>278</v>
      </c>
      <c r="S295" s="749">
        <v>0.38</v>
      </c>
      <c r="T295" s="564">
        <v>257</v>
      </c>
      <c r="U295" s="83"/>
      <c r="V295" s="3" t="s">
        <v>15</v>
      </c>
      <c r="W295" s="893" t="s">
        <v>313</v>
      </c>
      <c r="X295" s="138">
        <v>1.4</v>
      </c>
      <c r="Y295" s="228">
        <v>1.6</v>
      </c>
    </row>
    <row r="296" spans="1:25" x14ac:dyDescent="0.2">
      <c r="A296" s="1104"/>
      <c r="B296" s="389">
        <v>45643</v>
      </c>
      <c r="C296" s="432" t="str">
        <f t="shared" si="32"/>
        <v>(火)</v>
      </c>
      <c r="D296" s="531" t="s">
        <v>404</v>
      </c>
      <c r="E296" s="474"/>
      <c r="F296" s="475">
        <v>6.8</v>
      </c>
      <c r="G296" s="11">
        <v>9.6</v>
      </c>
      <c r="H296" s="225">
        <v>9.8000000000000007</v>
      </c>
      <c r="I296" s="12">
        <v>3</v>
      </c>
      <c r="J296" s="223">
        <v>3.6</v>
      </c>
      <c r="K296" s="11">
        <v>7.98</v>
      </c>
      <c r="L296" s="223">
        <v>7.96</v>
      </c>
      <c r="M296" s="812">
        <v>36.299999999999997</v>
      </c>
      <c r="N296" s="225">
        <v>36.200000000000003</v>
      </c>
      <c r="O296" s="224">
        <v>150</v>
      </c>
      <c r="P296" s="224">
        <v>100</v>
      </c>
      <c r="Q296" s="866">
        <v>14</v>
      </c>
      <c r="R296" s="478">
        <v>264</v>
      </c>
      <c r="S296" s="749">
        <v>0.36</v>
      </c>
      <c r="T296" s="564">
        <v>684</v>
      </c>
      <c r="U296" s="83"/>
      <c r="V296" s="3" t="s">
        <v>193</v>
      </c>
      <c r="W296" s="893" t="s">
        <v>313</v>
      </c>
      <c r="X296" s="138">
        <v>11</v>
      </c>
      <c r="Y296" s="228">
        <v>11</v>
      </c>
    </row>
    <row r="297" spans="1:25" x14ac:dyDescent="0.2">
      <c r="A297" s="1104"/>
      <c r="B297" s="389">
        <v>45644</v>
      </c>
      <c r="C297" s="432" t="str">
        <f t="shared" si="32"/>
        <v>(水)</v>
      </c>
      <c r="D297" s="531" t="s">
        <v>404</v>
      </c>
      <c r="E297" s="474"/>
      <c r="F297" s="475">
        <v>8.1</v>
      </c>
      <c r="G297" s="11">
        <v>9.4</v>
      </c>
      <c r="H297" s="225">
        <v>9.6</v>
      </c>
      <c r="I297" s="12">
        <v>3.6</v>
      </c>
      <c r="J297" s="223">
        <v>2.9</v>
      </c>
      <c r="K297" s="11">
        <v>7.98</v>
      </c>
      <c r="L297" s="223">
        <v>7.98</v>
      </c>
      <c r="M297" s="812">
        <v>36.200000000000003</v>
      </c>
      <c r="N297" s="225">
        <v>36.200000000000003</v>
      </c>
      <c r="O297" s="224">
        <v>150</v>
      </c>
      <c r="P297" s="224">
        <v>98.1</v>
      </c>
      <c r="Q297" s="866">
        <v>13</v>
      </c>
      <c r="R297" s="478">
        <v>274</v>
      </c>
      <c r="S297" s="749">
        <v>0.32</v>
      </c>
      <c r="T297" s="564">
        <v>684</v>
      </c>
      <c r="U297" s="83"/>
      <c r="V297" s="3" t="s">
        <v>194</v>
      </c>
      <c r="W297" s="893" t="s">
        <v>313</v>
      </c>
      <c r="X297" s="140">
        <v>3.5000000000000003E-2</v>
      </c>
      <c r="Y297" s="229">
        <v>3.5999999999999997E-2</v>
      </c>
    </row>
    <row r="298" spans="1:25" x14ac:dyDescent="0.2">
      <c r="A298" s="1104"/>
      <c r="B298" s="389">
        <v>45645</v>
      </c>
      <c r="C298" s="432" t="str">
        <f t="shared" si="32"/>
        <v>(木)</v>
      </c>
      <c r="D298" s="531" t="s">
        <v>403</v>
      </c>
      <c r="E298" s="474"/>
      <c r="F298" s="475">
        <v>4.5</v>
      </c>
      <c r="G298" s="11">
        <v>9</v>
      </c>
      <c r="H298" s="225">
        <v>9.4</v>
      </c>
      <c r="I298" s="12">
        <v>2.4</v>
      </c>
      <c r="J298" s="223">
        <v>2.8</v>
      </c>
      <c r="K298" s="11">
        <v>8.02</v>
      </c>
      <c r="L298" s="223">
        <v>8.0299999999999994</v>
      </c>
      <c r="M298" s="812">
        <v>36.299999999999997</v>
      </c>
      <c r="N298" s="225">
        <v>36.299999999999997</v>
      </c>
      <c r="O298" s="224">
        <v>150</v>
      </c>
      <c r="P298" s="224">
        <v>102</v>
      </c>
      <c r="Q298" s="866">
        <v>13</v>
      </c>
      <c r="R298" s="478">
        <v>272</v>
      </c>
      <c r="S298" s="749">
        <v>0.53</v>
      </c>
      <c r="T298" s="564">
        <v>683</v>
      </c>
      <c r="U298" s="83"/>
      <c r="V298" s="3" t="s">
        <v>16</v>
      </c>
      <c r="W298" s="893" t="s">
        <v>313</v>
      </c>
      <c r="X298" s="140">
        <v>0.19</v>
      </c>
      <c r="Y298" s="229">
        <v>0.32</v>
      </c>
    </row>
    <row r="299" spans="1:25" x14ac:dyDescent="0.2">
      <c r="A299" s="1104"/>
      <c r="B299" s="389">
        <v>45646</v>
      </c>
      <c r="C299" s="432" t="str">
        <f t="shared" si="32"/>
        <v>(金)</v>
      </c>
      <c r="D299" s="531" t="s">
        <v>404</v>
      </c>
      <c r="E299" s="474"/>
      <c r="F299" s="475">
        <v>5.2</v>
      </c>
      <c r="G299" s="11">
        <v>8</v>
      </c>
      <c r="H299" s="225">
        <v>8.1999999999999993</v>
      </c>
      <c r="I299" s="12">
        <v>2.4</v>
      </c>
      <c r="J299" s="223">
        <v>2.9</v>
      </c>
      <c r="K299" s="11">
        <v>7.99</v>
      </c>
      <c r="L299" s="223">
        <v>8.0299999999999994</v>
      </c>
      <c r="M299" s="812">
        <v>36.5</v>
      </c>
      <c r="N299" s="225">
        <v>36.4</v>
      </c>
      <c r="O299" s="224">
        <v>150</v>
      </c>
      <c r="P299" s="224">
        <v>100</v>
      </c>
      <c r="Q299" s="866">
        <v>13</v>
      </c>
      <c r="R299" s="478">
        <v>272</v>
      </c>
      <c r="S299" s="749">
        <v>0.27</v>
      </c>
      <c r="T299" s="564">
        <v>513</v>
      </c>
      <c r="U299" s="83"/>
      <c r="V299" s="3" t="s">
        <v>195</v>
      </c>
      <c r="W299" s="893" t="s">
        <v>313</v>
      </c>
      <c r="X299" s="140">
        <v>1.08</v>
      </c>
      <c r="Y299" s="229">
        <v>1.06</v>
      </c>
    </row>
    <row r="300" spans="1:25" x14ac:dyDescent="0.2">
      <c r="A300" s="1104"/>
      <c r="B300" s="389">
        <v>45647</v>
      </c>
      <c r="C300" s="432" t="str">
        <f t="shared" si="32"/>
        <v>(土)</v>
      </c>
      <c r="D300" s="531" t="s">
        <v>404</v>
      </c>
      <c r="E300" s="474">
        <v>1</v>
      </c>
      <c r="F300" s="475">
        <v>12.2</v>
      </c>
      <c r="G300" s="11">
        <v>10.1</v>
      </c>
      <c r="H300" s="225">
        <v>9.6999999999999993</v>
      </c>
      <c r="I300" s="12">
        <v>3.8</v>
      </c>
      <c r="J300" s="223">
        <v>3.5</v>
      </c>
      <c r="K300" s="11">
        <v>7.97</v>
      </c>
      <c r="L300" s="223">
        <v>8.0399999999999991</v>
      </c>
      <c r="M300" s="812"/>
      <c r="N300" s="225"/>
      <c r="O300" s="224"/>
      <c r="P300" s="224"/>
      <c r="Q300" s="866"/>
      <c r="R300" s="478"/>
      <c r="S300" s="749"/>
      <c r="T300" s="564">
        <v>513</v>
      </c>
      <c r="U300" s="83"/>
      <c r="V300" s="3" t="s">
        <v>196</v>
      </c>
      <c r="W300" s="893" t="s">
        <v>313</v>
      </c>
      <c r="X300" s="140">
        <v>0.21199999999999999</v>
      </c>
      <c r="Y300" s="229">
        <v>0.21</v>
      </c>
    </row>
    <row r="301" spans="1:25" x14ac:dyDescent="0.2">
      <c r="A301" s="1104"/>
      <c r="B301" s="389">
        <v>45648</v>
      </c>
      <c r="C301" s="432" t="str">
        <f t="shared" si="32"/>
        <v>(日)</v>
      </c>
      <c r="D301" s="531" t="s">
        <v>404</v>
      </c>
      <c r="E301" s="474"/>
      <c r="F301" s="475">
        <v>10</v>
      </c>
      <c r="G301" s="11">
        <v>10.4</v>
      </c>
      <c r="H301" s="225">
        <v>10.6</v>
      </c>
      <c r="I301" s="12">
        <v>4.2</v>
      </c>
      <c r="J301" s="223">
        <v>4.4000000000000004</v>
      </c>
      <c r="K301" s="11">
        <v>8.01</v>
      </c>
      <c r="L301" s="223">
        <v>7.97</v>
      </c>
      <c r="M301" s="812"/>
      <c r="N301" s="225"/>
      <c r="O301" s="224"/>
      <c r="P301" s="224"/>
      <c r="Q301" s="866"/>
      <c r="R301" s="478"/>
      <c r="S301" s="749"/>
      <c r="T301" s="564">
        <v>599</v>
      </c>
      <c r="U301" s="83"/>
      <c r="V301" s="3" t="s">
        <v>197</v>
      </c>
      <c r="W301" s="893" t="s">
        <v>313</v>
      </c>
      <c r="X301" s="138">
        <v>15</v>
      </c>
      <c r="Y301" s="228">
        <v>15.3</v>
      </c>
    </row>
    <row r="302" spans="1:25" x14ac:dyDescent="0.2">
      <c r="A302" s="1104"/>
      <c r="B302" s="389">
        <v>45649</v>
      </c>
      <c r="C302" s="432" t="str">
        <f t="shared" si="32"/>
        <v>(月)</v>
      </c>
      <c r="D302" s="531" t="s">
        <v>404</v>
      </c>
      <c r="E302" s="474"/>
      <c r="F302" s="475">
        <v>7.5</v>
      </c>
      <c r="G302" s="11">
        <v>8</v>
      </c>
      <c r="H302" s="225">
        <v>8.4</v>
      </c>
      <c r="I302" s="12">
        <v>3.8</v>
      </c>
      <c r="J302" s="223">
        <v>3.1</v>
      </c>
      <c r="K302" s="11">
        <v>8.0299999999999994</v>
      </c>
      <c r="L302" s="223">
        <v>8.0399999999999991</v>
      </c>
      <c r="M302" s="812">
        <v>36.700000000000003</v>
      </c>
      <c r="N302" s="225">
        <v>36.6</v>
      </c>
      <c r="O302" s="224">
        <v>150</v>
      </c>
      <c r="P302" s="224">
        <v>102</v>
      </c>
      <c r="Q302" s="866">
        <v>13</v>
      </c>
      <c r="R302" s="478">
        <v>278</v>
      </c>
      <c r="S302" s="749">
        <v>0.31</v>
      </c>
      <c r="T302" s="564">
        <v>769</v>
      </c>
      <c r="U302" s="83"/>
      <c r="V302" s="3" t="s">
        <v>17</v>
      </c>
      <c r="W302" s="893" t="s">
        <v>313</v>
      </c>
      <c r="X302" s="138">
        <v>44.3</v>
      </c>
      <c r="Y302" s="228">
        <v>44.3</v>
      </c>
    </row>
    <row r="303" spans="1:25" x14ac:dyDescent="0.2">
      <c r="A303" s="1104"/>
      <c r="B303" s="389">
        <v>45650</v>
      </c>
      <c r="C303" s="432" t="str">
        <f t="shared" si="32"/>
        <v>(火)</v>
      </c>
      <c r="D303" s="531" t="s">
        <v>404</v>
      </c>
      <c r="E303" s="474"/>
      <c r="F303" s="475">
        <v>7.6</v>
      </c>
      <c r="G303" s="11">
        <v>8.4</v>
      </c>
      <c r="H303" s="225">
        <v>8.6</v>
      </c>
      <c r="I303" s="12">
        <v>3.7</v>
      </c>
      <c r="J303" s="223">
        <v>6.6</v>
      </c>
      <c r="K303" s="11">
        <v>8</v>
      </c>
      <c r="L303" s="223">
        <v>8</v>
      </c>
      <c r="M303" s="812">
        <v>36.200000000000003</v>
      </c>
      <c r="N303" s="225">
        <v>36.200000000000003</v>
      </c>
      <c r="O303" s="224">
        <v>150</v>
      </c>
      <c r="P303" s="224">
        <v>98.1</v>
      </c>
      <c r="Q303" s="866">
        <v>14</v>
      </c>
      <c r="R303" s="478">
        <v>264</v>
      </c>
      <c r="S303" s="749">
        <v>0.35</v>
      </c>
      <c r="T303" s="564">
        <v>769</v>
      </c>
      <c r="U303" s="83"/>
      <c r="V303" s="3" t="s">
        <v>198</v>
      </c>
      <c r="W303" s="893" t="s">
        <v>184</v>
      </c>
      <c r="X303" s="276">
        <v>13</v>
      </c>
      <c r="Y303" s="288">
        <v>14</v>
      </c>
    </row>
    <row r="304" spans="1:25" x14ac:dyDescent="0.2">
      <c r="A304" s="1104"/>
      <c r="B304" s="389">
        <v>45651</v>
      </c>
      <c r="C304" s="432" t="str">
        <f t="shared" si="32"/>
        <v>(水)</v>
      </c>
      <c r="D304" s="531" t="s">
        <v>404</v>
      </c>
      <c r="E304" s="474"/>
      <c r="F304" s="475">
        <v>6.9</v>
      </c>
      <c r="G304" s="11">
        <v>8</v>
      </c>
      <c r="H304" s="225">
        <v>8.1999999999999993</v>
      </c>
      <c r="I304" s="12">
        <v>4.3</v>
      </c>
      <c r="J304" s="223">
        <v>4.8</v>
      </c>
      <c r="K304" s="11">
        <v>8</v>
      </c>
      <c r="L304" s="223">
        <v>8</v>
      </c>
      <c r="M304" s="812">
        <v>36.200000000000003</v>
      </c>
      <c r="N304" s="225">
        <v>36.1</v>
      </c>
      <c r="O304" s="224">
        <v>150</v>
      </c>
      <c r="P304" s="224">
        <v>98.1</v>
      </c>
      <c r="Q304" s="866">
        <v>13</v>
      </c>
      <c r="R304" s="478">
        <v>272</v>
      </c>
      <c r="S304" s="749">
        <v>0.33</v>
      </c>
      <c r="T304" s="564">
        <v>362</v>
      </c>
      <c r="U304" s="83"/>
      <c r="V304" s="3" t="s">
        <v>199</v>
      </c>
      <c r="W304" s="893" t="s">
        <v>313</v>
      </c>
      <c r="X304" s="276">
        <v>5</v>
      </c>
      <c r="Y304" s="288">
        <v>4</v>
      </c>
    </row>
    <row r="305" spans="1:25" x14ac:dyDescent="0.2">
      <c r="A305" s="1104"/>
      <c r="B305" s="389">
        <v>45652</v>
      </c>
      <c r="C305" s="432" t="str">
        <f t="shared" si="32"/>
        <v>(木)</v>
      </c>
      <c r="D305" s="531" t="s">
        <v>404</v>
      </c>
      <c r="E305" s="474"/>
      <c r="F305" s="475">
        <v>10.8</v>
      </c>
      <c r="G305" s="11">
        <v>9.4</v>
      </c>
      <c r="H305" s="225">
        <v>9.1999999999999993</v>
      </c>
      <c r="I305" s="12">
        <v>4</v>
      </c>
      <c r="J305" s="223">
        <v>4</v>
      </c>
      <c r="K305" s="11">
        <v>7.98</v>
      </c>
      <c r="L305" s="223">
        <v>7.98</v>
      </c>
      <c r="M305" s="812">
        <v>36.200000000000003</v>
      </c>
      <c r="N305" s="225">
        <v>36</v>
      </c>
      <c r="O305" s="224">
        <v>150</v>
      </c>
      <c r="P305" s="224">
        <v>98.1</v>
      </c>
      <c r="Q305" s="866">
        <v>14</v>
      </c>
      <c r="R305" s="478">
        <v>264</v>
      </c>
      <c r="S305" s="749">
        <v>0.31</v>
      </c>
      <c r="T305" s="564">
        <v>556</v>
      </c>
      <c r="U305" s="83"/>
      <c r="V305" s="3"/>
      <c r="W305" s="893"/>
      <c r="X305" s="290"/>
      <c r="Y305" s="289"/>
    </row>
    <row r="306" spans="1:25" x14ac:dyDescent="0.2">
      <c r="A306" s="1104"/>
      <c r="B306" s="389">
        <v>45653</v>
      </c>
      <c r="C306" s="432" t="str">
        <f t="shared" si="32"/>
        <v>(金)</v>
      </c>
      <c r="D306" s="531" t="s">
        <v>404</v>
      </c>
      <c r="E306" s="474"/>
      <c r="F306" s="475">
        <v>8.1999999999999993</v>
      </c>
      <c r="G306" s="11">
        <v>10</v>
      </c>
      <c r="H306" s="225">
        <v>10.4</v>
      </c>
      <c r="I306" s="12">
        <v>3</v>
      </c>
      <c r="J306" s="223">
        <v>3.6</v>
      </c>
      <c r="K306" s="11">
        <v>7.95</v>
      </c>
      <c r="L306" s="223">
        <v>7.96</v>
      </c>
      <c r="M306" s="812">
        <v>36.4</v>
      </c>
      <c r="N306" s="225">
        <v>36.299999999999997</v>
      </c>
      <c r="O306" s="224">
        <v>150</v>
      </c>
      <c r="P306" s="224">
        <v>98.1</v>
      </c>
      <c r="Q306" s="866">
        <v>13</v>
      </c>
      <c r="R306" s="478">
        <v>264</v>
      </c>
      <c r="S306" s="749">
        <v>0.35</v>
      </c>
      <c r="T306" s="564">
        <v>666</v>
      </c>
      <c r="U306" s="83"/>
      <c r="V306" s="3"/>
      <c r="W306" s="893"/>
      <c r="X306" s="290"/>
      <c r="Y306" s="289"/>
    </row>
    <row r="307" spans="1:25" x14ac:dyDescent="0.2">
      <c r="A307" s="1104"/>
      <c r="B307" s="389">
        <v>45654</v>
      </c>
      <c r="C307" s="432" t="str">
        <f t="shared" si="32"/>
        <v>(土)</v>
      </c>
      <c r="D307" s="531" t="s">
        <v>404</v>
      </c>
      <c r="E307" s="474"/>
      <c r="F307" s="475">
        <v>8.9</v>
      </c>
      <c r="G307" s="11">
        <v>9.1999999999999993</v>
      </c>
      <c r="H307" s="225">
        <v>9.1999999999999993</v>
      </c>
      <c r="I307" s="12">
        <v>3.2</v>
      </c>
      <c r="J307" s="223">
        <v>3.5</v>
      </c>
      <c r="K307" s="11">
        <v>7.98</v>
      </c>
      <c r="L307" s="223">
        <v>8.02</v>
      </c>
      <c r="M307" s="812"/>
      <c r="N307" s="225"/>
      <c r="O307" s="224"/>
      <c r="P307" s="224"/>
      <c r="Q307" s="866"/>
      <c r="R307" s="478"/>
      <c r="S307" s="749"/>
      <c r="T307" s="738">
        <v>889</v>
      </c>
      <c r="U307" s="83"/>
      <c r="V307" s="291"/>
      <c r="W307" s="344"/>
      <c r="X307" s="293"/>
      <c r="Y307" s="292"/>
    </row>
    <row r="308" spans="1:25" x14ac:dyDescent="0.2">
      <c r="A308" s="1104"/>
      <c r="B308" s="389">
        <v>45655</v>
      </c>
      <c r="C308" s="432" t="str">
        <f t="shared" si="32"/>
        <v>(日)</v>
      </c>
      <c r="D308" s="531" t="s">
        <v>404</v>
      </c>
      <c r="E308" s="474"/>
      <c r="F308" s="475">
        <v>6.7</v>
      </c>
      <c r="G308" s="11">
        <v>8.1999999999999993</v>
      </c>
      <c r="H308" s="225">
        <v>8.6999999999999993</v>
      </c>
      <c r="I308" s="12">
        <v>3.4</v>
      </c>
      <c r="J308" s="223">
        <v>3.5</v>
      </c>
      <c r="K308" s="11">
        <v>8.01</v>
      </c>
      <c r="L308" s="223">
        <v>8.08</v>
      </c>
      <c r="M308" s="812"/>
      <c r="N308" s="225"/>
      <c r="O308" s="224"/>
      <c r="P308" s="224"/>
      <c r="Q308" s="866"/>
      <c r="R308" s="478"/>
      <c r="S308" s="749"/>
      <c r="T308" s="564">
        <v>1000</v>
      </c>
      <c r="U308" s="83"/>
      <c r="V308" s="9" t="s">
        <v>23</v>
      </c>
      <c r="W308" s="82" t="s">
        <v>24</v>
      </c>
      <c r="X308" s="1" t="s">
        <v>24</v>
      </c>
      <c r="Y308" s="333" t="s">
        <v>24</v>
      </c>
    </row>
    <row r="309" spans="1:25" x14ac:dyDescent="0.2">
      <c r="A309" s="1104"/>
      <c r="B309" s="389">
        <v>45656</v>
      </c>
      <c r="C309" s="432" t="str">
        <f t="shared" si="32"/>
        <v>(月)</v>
      </c>
      <c r="D309" s="531" t="s">
        <v>403</v>
      </c>
      <c r="E309" s="474"/>
      <c r="F309" s="475">
        <v>4.7</v>
      </c>
      <c r="G309" s="11">
        <v>8</v>
      </c>
      <c r="H309" s="225">
        <v>8.1999999999999993</v>
      </c>
      <c r="I309" s="12">
        <v>3.4</v>
      </c>
      <c r="J309" s="223">
        <v>3.5</v>
      </c>
      <c r="K309" s="11">
        <v>8</v>
      </c>
      <c r="L309" s="223">
        <v>8.1</v>
      </c>
      <c r="M309" s="812"/>
      <c r="N309" s="225"/>
      <c r="O309" s="224"/>
      <c r="P309" s="224"/>
      <c r="Q309" s="866"/>
      <c r="R309" s="478"/>
      <c r="S309" s="749"/>
      <c r="T309" s="564">
        <v>889</v>
      </c>
      <c r="U309" s="83"/>
      <c r="V309" s="719" t="s">
        <v>303</v>
      </c>
      <c r="W309" s="720"/>
      <c r="X309" s="720"/>
      <c r="Y309" s="721"/>
    </row>
    <row r="310" spans="1:25" x14ac:dyDescent="0.2">
      <c r="A310" s="1104"/>
      <c r="B310" s="389">
        <v>45657</v>
      </c>
      <c r="C310" s="432" t="str">
        <f t="shared" si="32"/>
        <v>(火)</v>
      </c>
      <c r="D310" s="473" t="s">
        <v>404</v>
      </c>
      <c r="E310" s="497"/>
      <c r="F310" s="535">
        <v>8.4</v>
      </c>
      <c r="G310" s="366">
        <v>8.5</v>
      </c>
      <c r="H310" s="300">
        <v>8.6</v>
      </c>
      <c r="I310" s="537">
        <v>3.6</v>
      </c>
      <c r="J310" s="536">
        <v>3.8</v>
      </c>
      <c r="K310" s="366">
        <v>7.97</v>
      </c>
      <c r="L310" s="300">
        <v>8.09</v>
      </c>
      <c r="M310" s="814"/>
      <c r="N310" s="536"/>
      <c r="O310" s="538"/>
      <c r="P310" s="538"/>
      <c r="Q310" s="871"/>
      <c r="R310" s="540"/>
      <c r="S310" s="789"/>
      <c r="T310" s="739">
        <v>1000</v>
      </c>
      <c r="U310" s="83"/>
      <c r="V310" s="722"/>
      <c r="W310" s="892"/>
      <c r="X310" s="723"/>
      <c r="Y310" s="724"/>
    </row>
    <row r="311" spans="1:25" ht="13.5" customHeight="1" x14ac:dyDescent="0.2">
      <c r="A311" s="1109"/>
      <c r="B311" s="1043" t="s">
        <v>239</v>
      </c>
      <c r="C311" s="1043"/>
      <c r="D311" s="479"/>
      <c r="E311" s="464">
        <f>MAX(E280:E310)</f>
        <v>1</v>
      </c>
      <c r="F311" s="480">
        <f t="shared" ref="F311:T311" si="33">IF(COUNT(F280:F310)=0,"",MAX(F280:F310))</f>
        <v>14.6</v>
      </c>
      <c r="G311" s="10">
        <f t="shared" si="33"/>
        <v>12.8</v>
      </c>
      <c r="H311" s="222">
        <f t="shared" si="33"/>
        <v>12.8</v>
      </c>
      <c r="I311" s="466">
        <f t="shared" si="33"/>
        <v>17.600000000000001</v>
      </c>
      <c r="J311" s="467">
        <f t="shared" si="33"/>
        <v>9.5</v>
      </c>
      <c r="K311" s="10">
        <f t="shared" si="33"/>
        <v>8.0299999999999994</v>
      </c>
      <c r="L311" s="222">
        <f t="shared" si="33"/>
        <v>8.1</v>
      </c>
      <c r="M311" s="811">
        <f t="shared" si="33"/>
        <v>36.700000000000003</v>
      </c>
      <c r="N311" s="467">
        <f t="shared" si="33"/>
        <v>36.6</v>
      </c>
      <c r="O311" s="468">
        <f t="shared" si="33"/>
        <v>150</v>
      </c>
      <c r="P311" s="468">
        <f t="shared" si="33"/>
        <v>102</v>
      </c>
      <c r="Q311" s="868">
        <f t="shared" si="33"/>
        <v>14</v>
      </c>
      <c r="R311" s="484">
        <f t="shared" si="33"/>
        <v>278</v>
      </c>
      <c r="S311" s="757">
        <f t="shared" si="33"/>
        <v>0.55000000000000004</v>
      </c>
      <c r="T311" s="486">
        <f t="shared" si="33"/>
        <v>1162</v>
      </c>
      <c r="U311" s="83"/>
      <c r="V311" s="722"/>
      <c r="W311" s="892"/>
      <c r="X311" s="723"/>
      <c r="Y311" s="724"/>
    </row>
    <row r="312" spans="1:25" x14ac:dyDescent="0.2">
      <c r="A312" s="1109"/>
      <c r="B312" s="1044" t="s">
        <v>240</v>
      </c>
      <c r="C312" s="1044"/>
      <c r="D312" s="233"/>
      <c r="E312" s="234"/>
      <c r="F312" s="487">
        <f t="shared" ref="F312:S312" si="34">IF(COUNT(F280:F310)=0,"",MIN(F280:F310))</f>
        <v>4.5</v>
      </c>
      <c r="G312" s="11">
        <f t="shared" si="34"/>
        <v>7.9</v>
      </c>
      <c r="H312" s="223">
        <f t="shared" si="34"/>
        <v>8.1999999999999993</v>
      </c>
      <c r="I312" s="12">
        <f t="shared" si="34"/>
        <v>2.4</v>
      </c>
      <c r="J312" s="225">
        <f t="shared" si="34"/>
        <v>2.8</v>
      </c>
      <c r="K312" s="11">
        <f t="shared" si="34"/>
        <v>7.88</v>
      </c>
      <c r="L312" s="223">
        <f t="shared" si="34"/>
        <v>7.84</v>
      </c>
      <c r="M312" s="812">
        <f t="shared" si="34"/>
        <v>31.3</v>
      </c>
      <c r="N312" s="225">
        <f t="shared" si="34"/>
        <v>31.1</v>
      </c>
      <c r="O312" s="224">
        <f t="shared" si="34"/>
        <v>120</v>
      </c>
      <c r="P312" s="224">
        <f t="shared" si="34"/>
        <v>80.099999999999994</v>
      </c>
      <c r="Q312" s="864">
        <f t="shared" si="34"/>
        <v>13</v>
      </c>
      <c r="R312" s="491">
        <f t="shared" si="34"/>
        <v>216</v>
      </c>
      <c r="S312" s="762">
        <f t="shared" si="34"/>
        <v>0.27</v>
      </c>
      <c r="T312" s="493"/>
      <c r="U312" s="83"/>
      <c r="V312" s="722"/>
      <c r="W312" s="892"/>
      <c r="X312" s="723"/>
      <c r="Y312" s="724"/>
    </row>
    <row r="313" spans="1:25" x14ac:dyDescent="0.2">
      <c r="A313" s="1109"/>
      <c r="B313" s="1044" t="s">
        <v>241</v>
      </c>
      <c r="C313" s="1044"/>
      <c r="D313" s="233"/>
      <c r="E313" s="235"/>
      <c r="F313" s="494">
        <f t="shared" ref="F313:S313" si="35">IF(COUNT(F280:F310)=0,"",AVERAGE(F280:F310))</f>
        <v>8.9806451612903206</v>
      </c>
      <c r="G313" s="309">
        <f t="shared" si="35"/>
        <v>9.7225806451612904</v>
      </c>
      <c r="H313" s="510">
        <f t="shared" si="35"/>
        <v>9.8935483870967715</v>
      </c>
      <c r="I313" s="511">
        <f t="shared" si="35"/>
        <v>4.4903225806451612</v>
      </c>
      <c r="J313" s="512">
        <f t="shared" si="35"/>
        <v>4.6032258064516132</v>
      </c>
      <c r="K313" s="309">
        <f t="shared" si="35"/>
        <v>7.9741935483870945</v>
      </c>
      <c r="L313" s="510">
        <f t="shared" si="35"/>
        <v>7.9974193548387102</v>
      </c>
      <c r="M313" s="813">
        <f t="shared" si="35"/>
        <v>35.050000000000004</v>
      </c>
      <c r="N313" s="512">
        <f t="shared" si="35"/>
        <v>34.945</v>
      </c>
      <c r="O313" s="513">
        <f t="shared" si="35"/>
        <v>141.5</v>
      </c>
      <c r="P313" s="513">
        <f t="shared" si="35"/>
        <v>94.274999999999977</v>
      </c>
      <c r="Q313" s="869">
        <f t="shared" si="35"/>
        <v>13.4</v>
      </c>
      <c r="R313" s="521">
        <f t="shared" si="35"/>
        <v>257.10000000000002</v>
      </c>
      <c r="S313" s="785">
        <f t="shared" si="35"/>
        <v>0.39150000000000001</v>
      </c>
      <c r="T313" s="523"/>
      <c r="U313" s="83"/>
      <c r="V313" s="722"/>
      <c r="W313" s="892"/>
      <c r="X313" s="723"/>
      <c r="Y313" s="724"/>
    </row>
    <row r="314" spans="1:25" ht="13.5" customHeight="1" x14ac:dyDescent="0.2">
      <c r="A314" s="1110"/>
      <c r="B314" s="1045" t="s">
        <v>242</v>
      </c>
      <c r="C314" s="1045"/>
      <c r="D314" s="496"/>
      <c r="E314" s="497">
        <f>SUM(E280:E310)</f>
        <v>1</v>
      </c>
      <c r="F314" s="236"/>
      <c r="G314" s="236"/>
      <c r="H314" s="388"/>
      <c r="I314" s="236"/>
      <c r="J314" s="388"/>
      <c r="K314" s="499"/>
      <c r="L314" s="500"/>
      <c r="M314" s="524"/>
      <c r="N314" s="525"/>
      <c r="O314" s="526"/>
      <c r="P314" s="526"/>
      <c r="Q314" s="870"/>
      <c r="R314" s="238"/>
      <c r="S314" s="782"/>
      <c r="T314" s="734">
        <f>SUM(T280:T310)</f>
        <v>12679</v>
      </c>
      <c r="U314" s="83"/>
      <c r="V314" s="588"/>
      <c r="W314" s="895"/>
      <c r="X314" s="591"/>
      <c r="Y314" s="592"/>
    </row>
    <row r="315" spans="1:25" x14ac:dyDescent="0.2">
      <c r="A315" s="1103" t="s">
        <v>235</v>
      </c>
      <c r="B315" s="389">
        <v>45658</v>
      </c>
      <c r="C315" s="432" t="str">
        <f>IF(B315="","",IF(WEEKDAY(B315)=1,"(日)",IF(WEEKDAY(B315)=2,"(月)",IF(WEEKDAY(B315)=3,"(火)",IF(WEEKDAY(B315)=4,"(水)",IF(WEEKDAY(B315)=5,"(木)",IF(WEEKDAY(B315)=6,"(金)","(土)")))))))</f>
        <v>(水)</v>
      </c>
      <c r="D315" s="529" t="s">
        <v>404</v>
      </c>
      <c r="E315" s="464"/>
      <c r="F315" s="465">
        <v>8.8000000000000007</v>
      </c>
      <c r="G315" s="10">
        <v>8</v>
      </c>
      <c r="H315" s="467">
        <v>8.3000000000000007</v>
      </c>
      <c r="I315" s="466">
        <v>4.2</v>
      </c>
      <c r="J315" s="222">
        <v>4.7</v>
      </c>
      <c r="K315" s="10">
        <v>8.06</v>
      </c>
      <c r="L315" s="222">
        <v>8.16</v>
      </c>
      <c r="M315" s="811"/>
      <c r="N315" s="467"/>
      <c r="O315" s="468"/>
      <c r="P315" s="468"/>
      <c r="Q315" s="868"/>
      <c r="R315" s="472"/>
      <c r="S315" s="745"/>
      <c r="T315" s="731">
        <v>666</v>
      </c>
      <c r="U315" s="83"/>
      <c r="V315" s="374" t="s">
        <v>286</v>
      </c>
      <c r="W315" s="359"/>
      <c r="X315" s="361">
        <v>45665</v>
      </c>
      <c r="Y315" s="357"/>
    </row>
    <row r="316" spans="1:25" x14ac:dyDescent="0.2">
      <c r="A316" s="1109"/>
      <c r="B316" s="328">
        <v>45659</v>
      </c>
      <c r="C316" s="432" t="str">
        <f t="shared" ref="C316:C345" si="36">IF(B316="","",IF(WEEKDAY(B316)=1,"(日)",IF(WEEKDAY(B316)=2,"(月)",IF(WEEKDAY(B316)=3,"(火)",IF(WEEKDAY(B316)=4,"(水)",IF(WEEKDAY(B316)=5,"(木)",IF(WEEKDAY(B316)=6,"(金)","(土)")))))))</f>
        <v>(木)</v>
      </c>
      <c r="D316" s="549" t="s">
        <v>404</v>
      </c>
      <c r="E316" s="197"/>
      <c r="F316" s="550">
        <v>4.4000000000000004</v>
      </c>
      <c r="G316" s="121">
        <v>8.3000000000000007</v>
      </c>
      <c r="H316" s="551">
        <v>8.6</v>
      </c>
      <c r="I316" s="552">
        <v>3.9</v>
      </c>
      <c r="J316" s="553">
        <v>3.8</v>
      </c>
      <c r="K316" s="121">
        <v>8.0500000000000007</v>
      </c>
      <c r="L316" s="553">
        <v>7.99</v>
      </c>
      <c r="M316" s="815"/>
      <c r="N316" s="551"/>
      <c r="O316" s="555"/>
      <c r="P316" s="556"/>
      <c r="Q316" s="872"/>
      <c r="R316" s="558"/>
      <c r="S316" s="799"/>
      <c r="T316" s="738">
        <v>971</v>
      </c>
      <c r="U316" s="83"/>
      <c r="V316" s="375" t="s">
        <v>2</v>
      </c>
      <c r="W316" s="360" t="s">
        <v>305</v>
      </c>
      <c r="X316" s="1018">
        <v>8.5</v>
      </c>
      <c r="Y316" s="358"/>
    </row>
    <row r="317" spans="1:25" x14ac:dyDescent="0.2">
      <c r="A317" s="1109"/>
      <c r="B317" s="328">
        <v>45660</v>
      </c>
      <c r="C317" s="432" t="str">
        <f t="shared" si="36"/>
        <v>(金)</v>
      </c>
      <c r="D317" s="531" t="s">
        <v>403</v>
      </c>
      <c r="E317" s="474"/>
      <c r="F317" s="475">
        <v>6.3</v>
      </c>
      <c r="G317" s="11">
        <v>9</v>
      </c>
      <c r="H317" s="225">
        <v>9.1999999999999993</v>
      </c>
      <c r="I317" s="12">
        <v>3.8</v>
      </c>
      <c r="J317" s="223">
        <v>4.0999999999999996</v>
      </c>
      <c r="K317" s="11">
        <v>8</v>
      </c>
      <c r="L317" s="223">
        <v>8.1199999999999992</v>
      </c>
      <c r="M317" s="812"/>
      <c r="N317" s="225"/>
      <c r="O317" s="224"/>
      <c r="P317" s="224"/>
      <c r="Q317" s="866"/>
      <c r="R317" s="478"/>
      <c r="S317" s="749"/>
      <c r="T317" s="564">
        <v>868</v>
      </c>
      <c r="U317" s="83"/>
      <c r="V317" s="4" t="s">
        <v>19</v>
      </c>
      <c r="W317" s="5" t="s">
        <v>20</v>
      </c>
      <c r="X317" s="6" t="s">
        <v>21</v>
      </c>
      <c r="Y317" s="5" t="s">
        <v>22</v>
      </c>
    </row>
    <row r="318" spans="1:25" x14ac:dyDescent="0.2">
      <c r="A318" s="1109"/>
      <c r="B318" s="328">
        <v>45661</v>
      </c>
      <c r="C318" s="432" t="str">
        <f t="shared" si="36"/>
        <v>(土)</v>
      </c>
      <c r="D318" s="531" t="s">
        <v>404</v>
      </c>
      <c r="E318" s="474"/>
      <c r="F318" s="475">
        <v>4.8</v>
      </c>
      <c r="G318" s="11">
        <v>8.8000000000000007</v>
      </c>
      <c r="H318" s="225">
        <v>9</v>
      </c>
      <c r="I318" s="12">
        <v>5.0999999999999996</v>
      </c>
      <c r="J318" s="223">
        <v>4.2</v>
      </c>
      <c r="K318" s="11">
        <v>8.0299999999999994</v>
      </c>
      <c r="L318" s="223">
        <v>8.16</v>
      </c>
      <c r="M318" s="812"/>
      <c r="N318" s="225"/>
      <c r="O318" s="224"/>
      <c r="P318" s="224"/>
      <c r="Q318" s="866"/>
      <c r="R318" s="478"/>
      <c r="S318" s="749"/>
      <c r="T318" s="564">
        <v>1050</v>
      </c>
      <c r="U318" s="83"/>
      <c r="V318" s="2" t="s">
        <v>182</v>
      </c>
      <c r="W318" s="396" t="s">
        <v>11</v>
      </c>
      <c r="X318" s="10">
        <v>8.1999999999999993</v>
      </c>
      <c r="Y318" s="222">
        <v>8.4</v>
      </c>
    </row>
    <row r="319" spans="1:25" x14ac:dyDescent="0.2">
      <c r="A319" s="1109"/>
      <c r="B319" s="328">
        <v>45662</v>
      </c>
      <c r="C319" s="432" t="str">
        <f t="shared" si="36"/>
        <v>(日)</v>
      </c>
      <c r="D319" s="531" t="s">
        <v>404</v>
      </c>
      <c r="E319" s="474"/>
      <c r="F319" s="475">
        <v>4.2</v>
      </c>
      <c r="G319" s="11">
        <v>7.8</v>
      </c>
      <c r="H319" s="225">
        <v>8.1999999999999993</v>
      </c>
      <c r="I319" s="12">
        <v>3.3</v>
      </c>
      <c r="J319" s="223">
        <v>3.8</v>
      </c>
      <c r="K319" s="11">
        <v>8.0399999999999991</v>
      </c>
      <c r="L319" s="223">
        <v>8.17</v>
      </c>
      <c r="M319" s="812"/>
      <c r="N319" s="225"/>
      <c r="O319" s="224"/>
      <c r="P319" s="224"/>
      <c r="Q319" s="866"/>
      <c r="R319" s="478"/>
      <c r="S319" s="749"/>
      <c r="T319" s="564">
        <v>778</v>
      </c>
      <c r="U319" s="83"/>
      <c r="V319" s="3" t="s">
        <v>183</v>
      </c>
      <c r="W319" s="893" t="s">
        <v>184</v>
      </c>
      <c r="X319" s="11">
        <v>15.9</v>
      </c>
      <c r="Y319" s="223">
        <v>5.8</v>
      </c>
    </row>
    <row r="320" spans="1:25" x14ac:dyDescent="0.2">
      <c r="A320" s="1109"/>
      <c r="B320" s="328">
        <v>45663</v>
      </c>
      <c r="C320" s="432" t="str">
        <f t="shared" si="36"/>
        <v>(月)</v>
      </c>
      <c r="D320" s="531" t="s">
        <v>403</v>
      </c>
      <c r="E320" s="474">
        <v>30</v>
      </c>
      <c r="F320" s="475">
        <v>5.8</v>
      </c>
      <c r="G320" s="11">
        <v>8.6</v>
      </c>
      <c r="H320" s="225">
        <v>8.6999999999999993</v>
      </c>
      <c r="I320" s="12">
        <v>3.4</v>
      </c>
      <c r="J320" s="223">
        <v>2.8</v>
      </c>
      <c r="K320" s="11">
        <v>8</v>
      </c>
      <c r="L320" s="223">
        <v>8.01</v>
      </c>
      <c r="M320" s="812">
        <v>36</v>
      </c>
      <c r="N320" s="225">
        <v>35.700000000000003</v>
      </c>
      <c r="O320" s="224">
        <v>140</v>
      </c>
      <c r="P320" s="224">
        <v>104</v>
      </c>
      <c r="Q320" s="866">
        <v>13</v>
      </c>
      <c r="R320" s="478">
        <v>254</v>
      </c>
      <c r="S320" s="749">
        <v>0.28999999999999998</v>
      </c>
      <c r="T320" s="564">
        <v>444</v>
      </c>
      <c r="U320" s="83"/>
      <c r="V320" s="3" t="s">
        <v>12</v>
      </c>
      <c r="W320" s="893"/>
      <c r="X320" s="11">
        <v>7.8</v>
      </c>
      <c r="Y320" s="223">
        <v>7.5</v>
      </c>
    </row>
    <row r="321" spans="1:25" x14ac:dyDescent="0.2">
      <c r="A321" s="1109"/>
      <c r="B321" s="328">
        <v>45664</v>
      </c>
      <c r="C321" s="432" t="str">
        <f t="shared" si="36"/>
        <v>(火)</v>
      </c>
      <c r="D321" s="531" t="s">
        <v>403</v>
      </c>
      <c r="E321" s="474"/>
      <c r="F321" s="475">
        <v>6.6</v>
      </c>
      <c r="G321" s="11">
        <v>8.6</v>
      </c>
      <c r="H321" s="225">
        <v>9</v>
      </c>
      <c r="I321" s="12">
        <v>57.2</v>
      </c>
      <c r="J321" s="223">
        <v>5.5</v>
      </c>
      <c r="K321" s="11">
        <v>7.79</v>
      </c>
      <c r="L321" s="223">
        <v>7.36</v>
      </c>
      <c r="M321" s="812">
        <v>30.6</v>
      </c>
      <c r="N321" s="225">
        <v>25.9</v>
      </c>
      <c r="O321" s="224">
        <v>77</v>
      </c>
      <c r="P321" s="224">
        <v>64.099999999999994</v>
      </c>
      <c r="Q321" s="866">
        <v>14</v>
      </c>
      <c r="R321" s="478">
        <v>168</v>
      </c>
      <c r="S321" s="749">
        <v>0.35</v>
      </c>
      <c r="T321" s="564">
        <v>7777</v>
      </c>
      <c r="U321" s="83"/>
      <c r="V321" s="3" t="s">
        <v>185</v>
      </c>
      <c r="W321" s="893" t="s">
        <v>13</v>
      </c>
      <c r="X321" s="11">
        <v>28.5</v>
      </c>
      <c r="Y321" s="223">
        <v>28.1</v>
      </c>
    </row>
    <row r="322" spans="1:25" x14ac:dyDescent="0.2">
      <c r="A322" s="1109"/>
      <c r="B322" s="328">
        <v>45665</v>
      </c>
      <c r="C322" s="432" t="str">
        <f t="shared" si="36"/>
        <v>(水)</v>
      </c>
      <c r="D322" s="531" t="s">
        <v>404</v>
      </c>
      <c r="E322" s="474"/>
      <c r="F322" s="475">
        <v>8.5</v>
      </c>
      <c r="G322" s="11">
        <v>8.1999999999999993</v>
      </c>
      <c r="H322" s="225">
        <v>8.4</v>
      </c>
      <c r="I322" s="12">
        <v>15.9</v>
      </c>
      <c r="J322" s="223">
        <v>5.8</v>
      </c>
      <c r="K322" s="11">
        <v>7.8</v>
      </c>
      <c r="L322" s="223">
        <v>7.5</v>
      </c>
      <c r="M322" s="812">
        <v>28.5</v>
      </c>
      <c r="N322" s="225">
        <v>28.1</v>
      </c>
      <c r="O322" s="224">
        <v>90</v>
      </c>
      <c r="P322" s="224">
        <v>74.099999999999994</v>
      </c>
      <c r="Q322" s="866">
        <v>20</v>
      </c>
      <c r="R322" s="478">
        <v>202</v>
      </c>
      <c r="S322" s="749">
        <v>0.27</v>
      </c>
      <c r="T322" s="564">
        <v>2030</v>
      </c>
      <c r="U322" s="83"/>
      <c r="V322" s="3" t="s">
        <v>186</v>
      </c>
      <c r="W322" s="893" t="s">
        <v>313</v>
      </c>
      <c r="X322" s="276">
        <v>93</v>
      </c>
      <c r="Y322" s="224">
        <v>90</v>
      </c>
    </row>
    <row r="323" spans="1:25" x14ac:dyDescent="0.2">
      <c r="A323" s="1109"/>
      <c r="B323" s="328">
        <v>45666</v>
      </c>
      <c r="C323" s="432" t="str">
        <f t="shared" si="36"/>
        <v>(木)</v>
      </c>
      <c r="D323" s="531" t="s">
        <v>404</v>
      </c>
      <c r="E323" s="474"/>
      <c r="F323" s="475">
        <v>8.9</v>
      </c>
      <c r="G323" s="11">
        <v>7.8</v>
      </c>
      <c r="H323" s="225">
        <v>7.8</v>
      </c>
      <c r="I323" s="12">
        <v>9.5</v>
      </c>
      <c r="J323" s="223">
        <v>8.6</v>
      </c>
      <c r="K323" s="11">
        <v>7.95</v>
      </c>
      <c r="L323" s="223">
        <v>7.91</v>
      </c>
      <c r="M323" s="812">
        <v>32.6</v>
      </c>
      <c r="N323" s="225">
        <v>32.200000000000003</v>
      </c>
      <c r="O323" s="224">
        <v>120</v>
      </c>
      <c r="P323" s="224">
        <v>90.1</v>
      </c>
      <c r="Q323" s="866">
        <v>14</v>
      </c>
      <c r="R323" s="478">
        <v>236</v>
      </c>
      <c r="S323" s="749">
        <v>0.54</v>
      </c>
      <c r="T323" s="564"/>
      <c r="U323" s="83"/>
      <c r="V323" s="3" t="s">
        <v>187</v>
      </c>
      <c r="W323" s="893" t="s">
        <v>313</v>
      </c>
      <c r="X323" s="276">
        <v>76.099999999999994</v>
      </c>
      <c r="Y323" s="224">
        <v>74.099999999999994</v>
      </c>
    </row>
    <row r="324" spans="1:25" x14ac:dyDescent="0.2">
      <c r="A324" s="1109"/>
      <c r="B324" s="328">
        <v>45667</v>
      </c>
      <c r="C324" s="432" t="str">
        <f t="shared" si="36"/>
        <v>(金)</v>
      </c>
      <c r="D324" s="531" t="s">
        <v>404</v>
      </c>
      <c r="E324" s="474"/>
      <c r="F324" s="475">
        <v>6.1</v>
      </c>
      <c r="G324" s="11">
        <v>7.6</v>
      </c>
      <c r="H324" s="225">
        <v>7.8</v>
      </c>
      <c r="I324" s="12">
        <v>8</v>
      </c>
      <c r="J324" s="223">
        <v>7.2</v>
      </c>
      <c r="K324" s="11">
        <v>7.97</v>
      </c>
      <c r="L324" s="223">
        <v>7.96</v>
      </c>
      <c r="M324" s="812">
        <v>33.1</v>
      </c>
      <c r="N324" s="225">
        <v>34.299999999999997</v>
      </c>
      <c r="O324" s="224">
        <v>140</v>
      </c>
      <c r="P324" s="224">
        <v>96.1</v>
      </c>
      <c r="Q324" s="866">
        <v>13</v>
      </c>
      <c r="R324" s="478">
        <v>246</v>
      </c>
      <c r="S324" s="749">
        <v>0.44</v>
      </c>
      <c r="T324" s="564"/>
      <c r="U324" s="83"/>
      <c r="V324" s="3" t="s">
        <v>188</v>
      </c>
      <c r="W324" s="893" t="s">
        <v>313</v>
      </c>
      <c r="X324" s="276">
        <v>56.1</v>
      </c>
      <c r="Y324" s="224">
        <v>54.1</v>
      </c>
    </row>
    <row r="325" spans="1:25" x14ac:dyDescent="0.2">
      <c r="A325" s="1109"/>
      <c r="B325" s="328">
        <v>45668</v>
      </c>
      <c r="C325" s="432" t="str">
        <f t="shared" si="36"/>
        <v>(土)</v>
      </c>
      <c r="D325" s="531" t="s">
        <v>404</v>
      </c>
      <c r="E325" s="474"/>
      <c r="F325" s="475">
        <v>4.2</v>
      </c>
      <c r="G325" s="11">
        <v>6.7</v>
      </c>
      <c r="H325" s="225">
        <v>7</v>
      </c>
      <c r="I325" s="12">
        <v>4.9000000000000004</v>
      </c>
      <c r="J325" s="223">
        <v>5.0999999999999996</v>
      </c>
      <c r="K325" s="11">
        <v>8.01</v>
      </c>
      <c r="L325" s="223">
        <v>8.0500000000000007</v>
      </c>
      <c r="M325" s="812"/>
      <c r="N325" s="225"/>
      <c r="O325" s="224"/>
      <c r="P325" s="224"/>
      <c r="Q325" s="866"/>
      <c r="R325" s="478"/>
      <c r="S325" s="749"/>
      <c r="T325" s="564"/>
      <c r="U325" s="83"/>
      <c r="V325" s="3" t="s">
        <v>189</v>
      </c>
      <c r="W325" s="893" t="s">
        <v>313</v>
      </c>
      <c r="X325" s="276">
        <v>20</v>
      </c>
      <c r="Y325" s="224">
        <v>20</v>
      </c>
    </row>
    <row r="326" spans="1:25" x14ac:dyDescent="0.2">
      <c r="A326" s="1109"/>
      <c r="B326" s="328">
        <v>45669</v>
      </c>
      <c r="C326" s="432" t="str">
        <f t="shared" si="36"/>
        <v>(日)</v>
      </c>
      <c r="D326" s="531" t="s">
        <v>403</v>
      </c>
      <c r="E326" s="474"/>
      <c r="F326" s="475">
        <v>4.8</v>
      </c>
      <c r="G326" s="11">
        <v>7.3</v>
      </c>
      <c r="H326" s="225">
        <v>7.4</v>
      </c>
      <c r="I326" s="12">
        <v>4.5999999999999996</v>
      </c>
      <c r="J326" s="223">
        <v>4.8</v>
      </c>
      <c r="K326" s="11">
        <v>8.0500000000000007</v>
      </c>
      <c r="L326" s="223">
        <v>8.08</v>
      </c>
      <c r="M326" s="812"/>
      <c r="N326" s="225"/>
      <c r="O326" s="224"/>
      <c r="P326" s="224"/>
      <c r="Q326" s="866"/>
      <c r="R326" s="478"/>
      <c r="S326" s="749"/>
      <c r="T326" s="564"/>
      <c r="U326" s="83"/>
      <c r="V326" s="3" t="s">
        <v>190</v>
      </c>
      <c r="W326" s="893" t="s">
        <v>313</v>
      </c>
      <c r="X326" s="139">
        <v>17</v>
      </c>
      <c r="Y326" s="225">
        <v>20</v>
      </c>
    </row>
    <row r="327" spans="1:25" x14ac:dyDescent="0.2">
      <c r="A327" s="1109"/>
      <c r="B327" s="328">
        <v>45670</v>
      </c>
      <c r="C327" s="432" t="str">
        <f t="shared" si="36"/>
        <v>(月)</v>
      </c>
      <c r="D327" s="531" t="s">
        <v>404</v>
      </c>
      <c r="E327" s="474"/>
      <c r="F327" s="475">
        <v>7.9</v>
      </c>
      <c r="G327" s="11">
        <v>8.8000000000000007</v>
      </c>
      <c r="H327" s="225">
        <v>8.8000000000000007</v>
      </c>
      <c r="I327" s="12">
        <v>5.2</v>
      </c>
      <c r="J327" s="223">
        <v>5.0999999999999996</v>
      </c>
      <c r="K327" s="11">
        <v>8.0299999999999994</v>
      </c>
      <c r="L327" s="223">
        <v>8.07</v>
      </c>
      <c r="M327" s="812"/>
      <c r="N327" s="225"/>
      <c r="O327" s="224"/>
      <c r="P327" s="224"/>
      <c r="Q327" s="866"/>
      <c r="R327" s="478"/>
      <c r="S327" s="749"/>
      <c r="T327" s="564"/>
      <c r="U327" s="83"/>
      <c r="V327" s="3" t="s">
        <v>191</v>
      </c>
      <c r="W327" s="893" t="s">
        <v>313</v>
      </c>
      <c r="X327" s="141">
        <v>220</v>
      </c>
      <c r="Y327" s="226">
        <v>202</v>
      </c>
    </row>
    <row r="328" spans="1:25" x14ac:dyDescent="0.2">
      <c r="A328" s="1109"/>
      <c r="B328" s="328">
        <v>45671</v>
      </c>
      <c r="C328" s="432" t="str">
        <f t="shared" si="36"/>
        <v>(火)</v>
      </c>
      <c r="D328" s="531" t="s">
        <v>404</v>
      </c>
      <c r="E328" s="474"/>
      <c r="F328" s="475">
        <v>5.5</v>
      </c>
      <c r="G328" s="11">
        <v>7.8</v>
      </c>
      <c r="H328" s="225">
        <v>8.1999999999999993</v>
      </c>
      <c r="I328" s="12">
        <v>5.2</v>
      </c>
      <c r="J328" s="223">
        <v>4.9000000000000004</v>
      </c>
      <c r="K328" s="11">
        <v>7.95</v>
      </c>
      <c r="L328" s="223">
        <v>7.98</v>
      </c>
      <c r="M328" s="812">
        <v>35</v>
      </c>
      <c r="N328" s="225">
        <v>35.1</v>
      </c>
      <c r="O328" s="224">
        <v>140</v>
      </c>
      <c r="P328" s="224">
        <v>94.1</v>
      </c>
      <c r="Q328" s="866">
        <v>15</v>
      </c>
      <c r="R328" s="478">
        <v>260</v>
      </c>
      <c r="S328" s="749">
        <v>0.39</v>
      </c>
      <c r="T328" s="564"/>
      <c r="U328" s="83"/>
      <c r="V328" s="3" t="s">
        <v>192</v>
      </c>
      <c r="W328" s="893" t="s">
        <v>313</v>
      </c>
      <c r="X328" s="140">
        <v>0.71</v>
      </c>
      <c r="Y328" s="227">
        <v>0.27</v>
      </c>
    </row>
    <row r="329" spans="1:25" x14ac:dyDescent="0.2">
      <c r="A329" s="1109"/>
      <c r="B329" s="328">
        <v>45672</v>
      </c>
      <c r="C329" s="432" t="str">
        <f t="shared" si="36"/>
        <v>(水)</v>
      </c>
      <c r="D329" s="531" t="s">
        <v>403</v>
      </c>
      <c r="E329" s="474"/>
      <c r="F329" s="475">
        <v>11.1</v>
      </c>
      <c r="G329" s="11">
        <v>8.6</v>
      </c>
      <c r="H329" s="225">
        <v>8.8000000000000007</v>
      </c>
      <c r="I329" s="12">
        <v>7.6</v>
      </c>
      <c r="J329" s="223">
        <v>13</v>
      </c>
      <c r="K329" s="11">
        <v>7.95</v>
      </c>
      <c r="L329" s="223">
        <v>7.93</v>
      </c>
      <c r="M329" s="812">
        <v>35</v>
      </c>
      <c r="N329" s="225">
        <v>34.9</v>
      </c>
      <c r="O329" s="224">
        <v>140</v>
      </c>
      <c r="P329" s="224">
        <v>92.1</v>
      </c>
      <c r="Q329" s="866">
        <v>15</v>
      </c>
      <c r="R329" s="478">
        <v>268</v>
      </c>
      <c r="S329" s="749">
        <v>0.49</v>
      </c>
      <c r="T329" s="564"/>
      <c r="U329" s="83"/>
      <c r="V329" s="3" t="s">
        <v>14</v>
      </c>
      <c r="W329" s="893" t="s">
        <v>313</v>
      </c>
      <c r="X329" s="138">
        <v>6.3</v>
      </c>
      <c r="Y329" s="228">
        <v>5.2</v>
      </c>
    </row>
    <row r="330" spans="1:25" x14ac:dyDescent="0.2">
      <c r="A330" s="1109"/>
      <c r="B330" s="328">
        <v>45673</v>
      </c>
      <c r="C330" s="432" t="str">
        <f t="shared" si="36"/>
        <v>(木)</v>
      </c>
      <c r="D330" s="531" t="s">
        <v>403</v>
      </c>
      <c r="E330" s="474"/>
      <c r="F330" s="475">
        <v>5</v>
      </c>
      <c r="G330" s="11">
        <v>8</v>
      </c>
      <c r="H330" s="225">
        <v>8.1999999999999993</v>
      </c>
      <c r="I330" s="12">
        <v>39</v>
      </c>
      <c r="J330" s="223">
        <v>6.7</v>
      </c>
      <c r="K330" s="11">
        <v>7.96</v>
      </c>
      <c r="L330" s="223">
        <v>7.6</v>
      </c>
      <c r="M330" s="812">
        <v>35</v>
      </c>
      <c r="N330" s="225">
        <v>35.6</v>
      </c>
      <c r="O330" s="224">
        <v>140</v>
      </c>
      <c r="P330" s="224">
        <v>90.1</v>
      </c>
      <c r="Q330" s="866">
        <v>19</v>
      </c>
      <c r="R330" s="478">
        <v>252</v>
      </c>
      <c r="S330" s="749">
        <v>0.35</v>
      </c>
      <c r="T330" s="564">
        <v>3445</v>
      </c>
      <c r="U330" s="83"/>
      <c r="V330" s="3" t="s">
        <v>15</v>
      </c>
      <c r="W330" s="893" t="s">
        <v>313</v>
      </c>
      <c r="X330" s="138">
        <v>2.6</v>
      </c>
      <c r="Y330" s="228">
        <v>2</v>
      </c>
    </row>
    <row r="331" spans="1:25" x14ac:dyDescent="0.2">
      <c r="A331" s="1109"/>
      <c r="B331" s="328">
        <v>45674</v>
      </c>
      <c r="C331" s="432" t="str">
        <f t="shared" si="36"/>
        <v>(金)</v>
      </c>
      <c r="D331" s="531" t="s">
        <v>404</v>
      </c>
      <c r="E331" s="474"/>
      <c r="F331" s="475">
        <v>7.6</v>
      </c>
      <c r="G331" s="11">
        <v>7.6</v>
      </c>
      <c r="H331" s="225">
        <v>7.8</v>
      </c>
      <c r="I331" s="12">
        <v>12.6</v>
      </c>
      <c r="J331" s="223">
        <v>12.7</v>
      </c>
      <c r="K331" s="11">
        <v>7.98</v>
      </c>
      <c r="L331" s="223">
        <v>8</v>
      </c>
      <c r="M331" s="812">
        <v>35.200000000000003</v>
      </c>
      <c r="N331" s="225">
        <v>35.200000000000003</v>
      </c>
      <c r="O331" s="224">
        <v>140</v>
      </c>
      <c r="P331" s="224">
        <v>92.1</v>
      </c>
      <c r="Q331" s="866">
        <v>15</v>
      </c>
      <c r="R331" s="478">
        <v>252</v>
      </c>
      <c r="S331" s="749">
        <v>0.49</v>
      </c>
      <c r="T331" s="564">
        <v>555</v>
      </c>
      <c r="U331" s="83"/>
      <c r="V331" s="3" t="s">
        <v>193</v>
      </c>
      <c r="W331" s="893" t="s">
        <v>313</v>
      </c>
      <c r="X331" s="138">
        <v>9.5</v>
      </c>
      <c r="Y331" s="228">
        <v>9.8000000000000007</v>
      </c>
    </row>
    <row r="332" spans="1:25" x14ac:dyDescent="0.2">
      <c r="A332" s="1109"/>
      <c r="B332" s="328">
        <v>45675</v>
      </c>
      <c r="C332" s="432" t="str">
        <f t="shared" si="36"/>
        <v>(土)</v>
      </c>
      <c r="D332" s="531" t="s">
        <v>403</v>
      </c>
      <c r="E332" s="474"/>
      <c r="F332" s="475">
        <v>5.0999999999999996</v>
      </c>
      <c r="G332" s="11">
        <v>6.9</v>
      </c>
      <c r="H332" s="225">
        <v>6.8</v>
      </c>
      <c r="I332" s="12">
        <v>15.6</v>
      </c>
      <c r="J332" s="223">
        <v>5</v>
      </c>
      <c r="K332" s="11">
        <v>8.06</v>
      </c>
      <c r="L332" s="223">
        <v>7.76</v>
      </c>
      <c r="M332" s="812"/>
      <c r="N332" s="225"/>
      <c r="O332" s="224"/>
      <c r="P332" s="224"/>
      <c r="Q332" s="866"/>
      <c r="R332" s="478"/>
      <c r="S332" s="749"/>
      <c r="T332" s="564">
        <v>1667</v>
      </c>
      <c r="U332" s="83"/>
      <c r="V332" s="3" t="s">
        <v>194</v>
      </c>
      <c r="W332" s="893" t="s">
        <v>313</v>
      </c>
      <c r="X332" s="140">
        <v>5.1999999999999998E-2</v>
      </c>
      <c r="Y332" s="229">
        <v>3.9E-2</v>
      </c>
    </row>
    <row r="333" spans="1:25" x14ac:dyDescent="0.2">
      <c r="A333" s="1109"/>
      <c r="B333" s="328">
        <v>45676</v>
      </c>
      <c r="C333" s="432" t="str">
        <f t="shared" si="36"/>
        <v>(日)</v>
      </c>
      <c r="D333" s="531" t="s">
        <v>403</v>
      </c>
      <c r="E333" s="474"/>
      <c r="F333" s="475">
        <v>3.6</v>
      </c>
      <c r="G333" s="11">
        <v>7</v>
      </c>
      <c r="H333" s="225">
        <v>7.2</v>
      </c>
      <c r="I333" s="12">
        <v>10.5</v>
      </c>
      <c r="J333" s="223">
        <v>8.9</v>
      </c>
      <c r="K333" s="11">
        <v>8.08</v>
      </c>
      <c r="L333" s="223">
        <v>7.96</v>
      </c>
      <c r="M333" s="812"/>
      <c r="N333" s="225"/>
      <c r="O333" s="224"/>
      <c r="P333" s="224"/>
      <c r="Q333" s="866"/>
      <c r="R333" s="478"/>
      <c r="S333" s="749"/>
      <c r="T333" s="564">
        <v>666</v>
      </c>
      <c r="U333" s="83"/>
      <c r="V333" s="3" t="s">
        <v>16</v>
      </c>
      <c r="W333" s="893" t="s">
        <v>313</v>
      </c>
      <c r="X333" s="140">
        <v>0.16</v>
      </c>
      <c r="Y333" s="229">
        <v>0.65</v>
      </c>
    </row>
    <row r="334" spans="1:25" x14ac:dyDescent="0.2">
      <c r="A334" s="1109"/>
      <c r="B334" s="328">
        <v>45677</v>
      </c>
      <c r="C334" s="432" t="str">
        <f t="shared" si="36"/>
        <v>(月)</v>
      </c>
      <c r="D334" s="531" t="s">
        <v>404</v>
      </c>
      <c r="E334" s="474">
        <v>1</v>
      </c>
      <c r="F334" s="475">
        <v>6.5</v>
      </c>
      <c r="G334" s="11">
        <v>9.1999999999999993</v>
      </c>
      <c r="H334" s="225">
        <v>9.1</v>
      </c>
      <c r="I334" s="12">
        <v>9.6999999999999993</v>
      </c>
      <c r="J334" s="223">
        <v>8.1999999999999993</v>
      </c>
      <c r="K334" s="11">
        <v>7.94</v>
      </c>
      <c r="L334" s="223">
        <v>7.92</v>
      </c>
      <c r="M334" s="812">
        <v>34.4</v>
      </c>
      <c r="N334" s="225">
        <v>34.700000000000003</v>
      </c>
      <c r="O334" s="224">
        <v>140</v>
      </c>
      <c r="P334" s="224">
        <v>96.1</v>
      </c>
      <c r="Q334" s="866">
        <v>15</v>
      </c>
      <c r="R334" s="478">
        <v>266</v>
      </c>
      <c r="S334" s="749">
        <v>0.57999999999999996</v>
      </c>
      <c r="T334" s="564"/>
      <c r="U334" s="83"/>
      <c r="V334" s="3" t="s">
        <v>195</v>
      </c>
      <c r="W334" s="893" t="s">
        <v>313</v>
      </c>
      <c r="X334" s="140">
        <v>1.3</v>
      </c>
      <c r="Y334" s="229">
        <v>1.1299999999999999</v>
      </c>
    </row>
    <row r="335" spans="1:25" x14ac:dyDescent="0.2">
      <c r="A335" s="1109"/>
      <c r="B335" s="328">
        <v>45678</v>
      </c>
      <c r="C335" s="432" t="str">
        <f t="shared" si="36"/>
        <v>(火)</v>
      </c>
      <c r="D335" s="531" t="s">
        <v>404</v>
      </c>
      <c r="E335" s="474"/>
      <c r="F335" s="475">
        <v>10</v>
      </c>
      <c r="G335" s="11">
        <v>10.4</v>
      </c>
      <c r="H335" s="225">
        <v>10.6</v>
      </c>
      <c r="I335" s="12">
        <v>7.5</v>
      </c>
      <c r="J335" s="223">
        <v>11</v>
      </c>
      <c r="K335" s="11">
        <v>7.97</v>
      </c>
      <c r="L335" s="223">
        <v>7.97</v>
      </c>
      <c r="M335" s="812">
        <v>34.6</v>
      </c>
      <c r="N335" s="225">
        <v>34.5</v>
      </c>
      <c r="O335" s="224">
        <v>140</v>
      </c>
      <c r="P335" s="224">
        <v>94.1</v>
      </c>
      <c r="Q335" s="866">
        <v>15</v>
      </c>
      <c r="R335" s="478">
        <v>276</v>
      </c>
      <c r="S335" s="749">
        <v>0.59</v>
      </c>
      <c r="T335" s="564">
        <v>222</v>
      </c>
      <c r="U335" s="83"/>
      <c r="V335" s="3" t="s">
        <v>196</v>
      </c>
      <c r="W335" s="893" t="s">
        <v>313</v>
      </c>
      <c r="X335" s="140">
        <v>0.18</v>
      </c>
      <c r="Y335" s="229">
        <v>6.5000000000000002E-2</v>
      </c>
    </row>
    <row r="336" spans="1:25" x14ac:dyDescent="0.2">
      <c r="A336" s="1109"/>
      <c r="B336" s="328">
        <v>45679</v>
      </c>
      <c r="C336" s="432" t="str">
        <f t="shared" si="36"/>
        <v>(水)</v>
      </c>
      <c r="D336" s="531" t="s">
        <v>404</v>
      </c>
      <c r="E336" s="474"/>
      <c r="F336" s="475">
        <v>8.6999999999999993</v>
      </c>
      <c r="G336" s="11">
        <v>9.1999999999999993</v>
      </c>
      <c r="H336" s="225">
        <v>9.6</v>
      </c>
      <c r="I336" s="12">
        <v>5.9</v>
      </c>
      <c r="J336" s="223">
        <v>6.5</v>
      </c>
      <c r="K336" s="11">
        <v>8.02</v>
      </c>
      <c r="L336" s="223">
        <v>8.02</v>
      </c>
      <c r="M336" s="812">
        <v>34.799999999999997</v>
      </c>
      <c r="N336" s="225">
        <v>34.799999999999997</v>
      </c>
      <c r="O336" s="224">
        <v>140</v>
      </c>
      <c r="P336" s="224">
        <v>94.1</v>
      </c>
      <c r="Q336" s="866">
        <v>15</v>
      </c>
      <c r="R336" s="478">
        <v>258</v>
      </c>
      <c r="S336" s="749">
        <v>0.86</v>
      </c>
      <c r="T336" s="564"/>
      <c r="U336" s="83"/>
      <c r="V336" s="3" t="s">
        <v>197</v>
      </c>
      <c r="W336" s="893" t="s">
        <v>313</v>
      </c>
      <c r="X336" s="138">
        <v>17.7</v>
      </c>
      <c r="Y336" s="228">
        <v>17.899999999999999</v>
      </c>
    </row>
    <row r="337" spans="1:25" x14ac:dyDescent="0.2">
      <c r="A337" s="1109"/>
      <c r="B337" s="328">
        <v>45680</v>
      </c>
      <c r="C337" s="432" t="str">
        <f t="shared" si="36"/>
        <v>(木)</v>
      </c>
      <c r="D337" s="531" t="s">
        <v>404</v>
      </c>
      <c r="E337" s="474"/>
      <c r="F337" s="475">
        <v>4.7</v>
      </c>
      <c r="G337" s="11">
        <v>8.4</v>
      </c>
      <c r="H337" s="225">
        <v>8.8000000000000007</v>
      </c>
      <c r="I337" s="12">
        <v>3.9</v>
      </c>
      <c r="J337" s="223">
        <v>5.3</v>
      </c>
      <c r="K337" s="11">
        <v>8</v>
      </c>
      <c r="L337" s="223">
        <v>8.0399999999999991</v>
      </c>
      <c r="M337" s="812">
        <v>34.9</v>
      </c>
      <c r="N337" s="225">
        <v>34.9</v>
      </c>
      <c r="O337" s="224">
        <v>140</v>
      </c>
      <c r="P337" s="224">
        <v>90.1</v>
      </c>
      <c r="Q337" s="866">
        <v>14</v>
      </c>
      <c r="R337" s="478">
        <v>260</v>
      </c>
      <c r="S337" s="749">
        <v>0.44</v>
      </c>
      <c r="T337" s="564"/>
      <c r="U337" s="83"/>
      <c r="V337" s="3" t="s">
        <v>17</v>
      </c>
      <c r="W337" s="893" t="s">
        <v>313</v>
      </c>
      <c r="X337" s="138">
        <v>33.6</v>
      </c>
      <c r="Y337" s="228">
        <v>29.9</v>
      </c>
    </row>
    <row r="338" spans="1:25" x14ac:dyDescent="0.2">
      <c r="A338" s="1109"/>
      <c r="B338" s="328">
        <v>45681</v>
      </c>
      <c r="C338" s="432" t="str">
        <f t="shared" si="36"/>
        <v>(金)</v>
      </c>
      <c r="D338" s="531" t="s">
        <v>404</v>
      </c>
      <c r="E338" s="474"/>
      <c r="F338" s="475">
        <v>7.2</v>
      </c>
      <c r="G338" s="11">
        <v>8.8000000000000007</v>
      </c>
      <c r="H338" s="225">
        <v>9.1</v>
      </c>
      <c r="I338" s="12">
        <v>4.4000000000000004</v>
      </c>
      <c r="J338" s="223">
        <v>5.4</v>
      </c>
      <c r="K338" s="11">
        <v>8</v>
      </c>
      <c r="L338" s="223">
        <v>7.96</v>
      </c>
      <c r="M338" s="812">
        <v>34.9</v>
      </c>
      <c r="N338" s="225">
        <v>34.9</v>
      </c>
      <c r="O338" s="224">
        <v>140</v>
      </c>
      <c r="P338" s="224">
        <v>94.1</v>
      </c>
      <c r="Q338" s="866">
        <v>15</v>
      </c>
      <c r="R338" s="478">
        <v>258</v>
      </c>
      <c r="S338" s="749">
        <v>0.39</v>
      </c>
      <c r="T338" s="564"/>
      <c r="U338" s="83"/>
      <c r="V338" s="3" t="s">
        <v>198</v>
      </c>
      <c r="W338" s="893" t="s">
        <v>184</v>
      </c>
      <c r="X338" s="276">
        <v>22</v>
      </c>
      <c r="Y338" s="288">
        <v>9</v>
      </c>
    </row>
    <row r="339" spans="1:25" x14ac:dyDescent="0.2">
      <c r="A339" s="1109"/>
      <c r="B339" s="328">
        <v>45682</v>
      </c>
      <c r="C339" s="432" t="str">
        <f t="shared" si="36"/>
        <v>(土)</v>
      </c>
      <c r="D339" s="531" t="s">
        <v>403</v>
      </c>
      <c r="E339" s="474"/>
      <c r="F339" s="475">
        <v>6.6</v>
      </c>
      <c r="G339" s="11">
        <v>9.4</v>
      </c>
      <c r="H339" s="225">
        <v>9.5</v>
      </c>
      <c r="I339" s="12">
        <v>67.7</v>
      </c>
      <c r="J339" s="223">
        <v>10.3</v>
      </c>
      <c r="K339" s="11">
        <v>7.91</v>
      </c>
      <c r="L339" s="223">
        <v>7.91</v>
      </c>
      <c r="M339" s="812"/>
      <c r="N339" s="225"/>
      <c r="O339" s="224"/>
      <c r="P339" s="224"/>
      <c r="Q339" s="866"/>
      <c r="R339" s="478"/>
      <c r="S339" s="749"/>
      <c r="T339" s="564">
        <v>1889</v>
      </c>
      <c r="U339" s="83"/>
      <c r="V339" s="3" t="s">
        <v>199</v>
      </c>
      <c r="W339" s="893" t="s">
        <v>313</v>
      </c>
      <c r="X339" s="276">
        <v>15</v>
      </c>
      <c r="Y339" s="288">
        <v>8</v>
      </c>
    </row>
    <row r="340" spans="1:25" x14ac:dyDescent="0.2">
      <c r="A340" s="1109"/>
      <c r="B340" s="328">
        <v>45683</v>
      </c>
      <c r="C340" s="432" t="str">
        <f t="shared" si="36"/>
        <v>(日)</v>
      </c>
      <c r="D340" s="531" t="s">
        <v>404</v>
      </c>
      <c r="E340" s="474"/>
      <c r="F340" s="475">
        <v>7.5</v>
      </c>
      <c r="G340" s="11">
        <v>7.7</v>
      </c>
      <c r="H340" s="225">
        <v>8</v>
      </c>
      <c r="I340" s="12">
        <v>8</v>
      </c>
      <c r="J340" s="223">
        <v>9.1</v>
      </c>
      <c r="K340" s="11">
        <v>8.0500000000000007</v>
      </c>
      <c r="L340" s="223">
        <v>8.09</v>
      </c>
      <c r="M340" s="812"/>
      <c r="N340" s="225"/>
      <c r="O340" s="224"/>
      <c r="P340" s="224"/>
      <c r="Q340" s="866"/>
      <c r="R340" s="478"/>
      <c r="S340" s="749"/>
      <c r="T340" s="564">
        <v>555</v>
      </c>
      <c r="U340" s="83"/>
      <c r="V340" s="3"/>
      <c r="W340" s="893"/>
      <c r="X340" s="290"/>
      <c r="Y340" s="289"/>
    </row>
    <row r="341" spans="1:25" x14ac:dyDescent="0.2">
      <c r="A341" s="1109"/>
      <c r="B341" s="328">
        <v>45684</v>
      </c>
      <c r="C341" s="432" t="str">
        <f t="shared" si="36"/>
        <v>(月)</v>
      </c>
      <c r="D341" s="531" t="s">
        <v>403</v>
      </c>
      <c r="E341" s="474"/>
      <c r="F341" s="475">
        <v>5.0999999999999996</v>
      </c>
      <c r="G341" s="11">
        <v>7.8</v>
      </c>
      <c r="H341" s="225">
        <v>8</v>
      </c>
      <c r="I341" s="12">
        <v>5.2</v>
      </c>
      <c r="J341" s="223">
        <v>5.5</v>
      </c>
      <c r="K341" s="11">
        <v>8.02</v>
      </c>
      <c r="L341" s="223">
        <v>8.02</v>
      </c>
      <c r="M341" s="812">
        <v>35.1</v>
      </c>
      <c r="N341" s="225">
        <v>35.200000000000003</v>
      </c>
      <c r="O341" s="224">
        <v>140</v>
      </c>
      <c r="P341" s="224">
        <v>108</v>
      </c>
      <c r="Q341" s="866">
        <v>15</v>
      </c>
      <c r="R341" s="478">
        <v>250</v>
      </c>
      <c r="S341" s="749">
        <v>0.4</v>
      </c>
      <c r="T341" s="564"/>
      <c r="U341" s="83"/>
      <c r="V341" s="3"/>
      <c r="W341" s="893"/>
      <c r="X341" s="290"/>
      <c r="Y341" s="289"/>
    </row>
    <row r="342" spans="1:25" ht="13.5" customHeight="1" x14ac:dyDescent="0.2">
      <c r="A342" s="1109"/>
      <c r="B342" s="328">
        <v>45685</v>
      </c>
      <c r="C342" s="432" t="str">
        <f t="shared" si="36"/>
        <v>(火)</v>
      </c>
      <c r="D342" s="549" t="s">
        <v>404</v>
      </c>
      <c r="E342" s="197">
        <v>1</v>
      </c>
      <c r="F342" s="550">
        <v>7.3</v>
      </c>
      <c r="G342" s="121">
        <v>9.4</v>
      </c>
      <c r="H342" s="551">
        <v>9.4</v>
      </c>
      <c r="I342" s="552">
        <v>5.2</v>
      </c>
      <c r="J342" s="553">
        <v>7.2</v>
      </c>
      <c r="K342" s="121">
        <v>8</v>
      </c>
      <c r="L342" s="553">
        <v>7.98</v>
      </c>
      <c r="M342" s="815">
        <v>35</v>
      </c>
      <c r="N342" s="551">
        <v>35</v>
      </c>
      <c r="O342" s="556">
        <v>140</v>
      </c>
      <c r="P342" s="556">
        <v>94.1</v>
      </c>
      <c r="Q342" s="872">
        <v>15</v>
      </c>
      <c r="R342" s="558">
        <v>254</v>
      </c>
      <c r="S342" s="799">
        <v>0.48</v>
      </c>
      <c r="T342" s="738"/>
      <c r="U342" s="83"/>
      <c r="V342" s="291"/>
      <c r="W342" s="344"/>
      <c r="X342" s="293"/>
      <c r="Y342" s="292"/>
    </row>
    <row r="343" spans="1:25" x14ac:dyDescent="0.2">
      <c r="A343" s="1109"/>
      <c r="B343" s="328">
        <v>45686</v>
      </c>
      <c r="C343" s="432" t="str">
        <f t="shared" si="36"/>
        <v>(水)</v>
      </c>
      <c r="D343" s="531" t="s">
        <v>404</v>
      </c>
      <c r="E343" s="474"/>
      <c r="F343" s="475">
        <v>8.1</v>
      </c>
      <c r="G343" s="11">
        <v>8.6</v>
      </c>
      <c r="H343" s="225">
        <v>9</v>
      </c>
      <c r="I343" s="12">
        <v>6.4</v>
      </c>
      <c r="J343" s="223">
        <v>7.8</v>
      </c>
      <c r="K343" s="11">
        <v>8.0500000000000007</v>
      </c>
      <c r="L343" s="223">
        <v>8.01</v>
      </c>
      <c r="M343" s="812">
        <v>35.200000000000003</v>
      </c>
      <c r="N343" s="225">
        <v>35.1</v>
      </c>
      <c r="O343" s="224">
        <v>140</v>
      </c>
      <c r="P343" s="224">
        <v>94.1</v>
      </c>
      <c r="Q343" s="866">
        <v>16</v>
      </c>
      <c r="R343" s="478">
        <v>260</v>
      </c>
      <c r="S343" s="749">
        <v>0.51</v>
      </c>
      <c r="T343" s="564"/>
      <c r="U343" s="83"/>
      <c r="V343" s="9" t="s">
        <v>23</v>
      </c>
      <c r="W343" s="82" t="s">
        <v>24</v>
      </c>
      <c r="X343" s="1" t="s">
        <v>24</v>
      </c>
      <c r="Y343" s="333" t="s">
        <v>24</v>
      </c>
    </row>
    <row r="344" spans="1:25" x14ac:dyDescent="0.2">
      <c r="A344" s="1109"/>
      <c r="B344" s="328">
        <v>45687</v>
      </c>
      <c r="C344" s="432" t="str">
        <f t="shared" si="36"/>
        <v>(木)</v>
      </c>
      <c r="D344" s="531" t="s">
        <v>404</v>
      </c>
      <c r="E344" s="474"/>
      <c r="F344" s="475">
        <v>7.8</v>
      </c>
      <c r="G344" s="11">
        <v>8</v>
      </c>
      <c r="H344" s="225">
        <v>8</v>
      </c>
      <c r="I344" s="12">
        <v>5.4</v>
      </c>
      <c r="J344" s="223">
        <v>6.8</v>
      </c>
      <c r="K344" s="11">
        <v>8.0399999999999991</v>
      </c>
      <c r="L344" s="223">
        <v>8.0399999999999991</v>
      </c>
      <c r="M344" s="812">
        <v>35.4</v>
      </c>
      <c r="N344" s="225">
        <v>35.299999999999997</v>
      </c>
      <c r="O344" s="224">
        <v>140</v>
      </c>
      <c r="P344" s="224">
        <v>94.1</v>
      </c>
      <c r="Q344" s="866">
        <v>15</v>
      </c>
      <c r="R344" s="478">
        <v>250</v>
      </c>
      <c r="S344" s="749">
        <v>0.52</v>
      </c>
      <c r="T344" s="564"/>
      <c r="U344" s="83"/>
      <c r="V344" s="719" t="s">
        <v>303</v>
      </c>
      <c r="W344" s="720"/>
      <c r="X344" s="720"/>
      <c r="Y344" s="721"/>
    </row>
    <row r="345" spans="1:25" x14ac:dyDescent="0.2">
      <c r="A345" s="1109"/>
      <c r="B345" s="328">
        <v>45688</v>
      </c>
      <c r="C345" s="432" t="str">
        <f t="shared" si="36"/>
        <v>(金)</v>
      </c>
      <c r="D345" s="473" t="s">
        <v>404</v>
      </c>
      <c r="E345" s="474"/>
      <c r="F345" s="475">
        <v>7.8</v>
      </c>
      <c r="G345" s="11">
        <v>7.8</v>
      </c>
      <c r="H345" s="223">
        <v>8.1999999999999993</v>
      </c>
      <c r="I345" s="12">
        <v>7.2</v>
      </c>
      <c r="J345" s="225">
        <v>11.6</v>
      </c>
      <c r="K345" s="11">
        <v>7.99</v>
      </c>
      <c r="L345" s="223">
        <v>7.93</v>
      </c>
      <c r="M345" s="812">
        <v>35.4</v>
      </c>
      <c r="N345" s="225">
        <v>35.299999999999997</v>
      </c>
      <c r="O345" s="224">
        <v>140</v>
      </c>
      <c r="P345" s="224">
        <v>92.1</v>
      </c>
      <c r="Q345" s="866">
        <v>14</v>
      </c>
      <c r="R345" s="478">
        <v>244</v>
      </c>
      <c r="S345" s="749">
        <v>0.47</v>
      </c>
      <c r="T345" s="739"/>
      <c r="U345" s="83"/>
      <c r="V345" s="722"/>
      <c r="W345" s="892"/>
      <c r="X345" s="723"/>
      <c r="Y345" s="724"/>
    </row>
    <row r="346" spans="1:25" x14ac:dyDescent="0.2">
      <c r="A346" s="1109"/>
      <c r="B346" s="1043" t="s">
        <v>239</v>
      </c>
      <c r="C346" s="1043"/>
      <c r="D346" s="479"/>
      <c r="E346" s="464">
        <f>MAX(E315:E345)</f>
        <v>30</v>
      </c>
      <c r="F346" s="480">
        <f t="shared" ref="F346:T346" si="37">IF(COUNT(F315:F345)=0,"",MAX(F315:F345))</f>
        <v>11.1</v>
      </c>
      <c r="G346" s="10">
        <f t="shared" si="37"/>
        <v>10.4</v>
      </c>
      <c r="H346" s="222">
        <f t="shared" si="37"/>
        <v>10.6</v>
      </c>
      <c r="I346" s="466">
        <f t="shared" si="37"/>
        <v>67.7</v>
      </c>
      <c r="J346" s="467">
        <f t="shared" si="37"/>
        <v>13</v>
      </c>
      <c r="K346" s="10">
        <f t="shared" si="37"/>
        <v>8.08</v>
      </c>
      <c r="L346" s="222">
        <f t="shared" si="37"/>
        <v>8.17</v>
      </c>
      <c r="M346" s="811">
        <f t="shared" si="37"/>
        <v>36</v>
      </c>
      <c r="N346" s="467">
        <f t="shared" si="37"/>
        <v>35.700000000000003</v>
      </c>
      <c r="O346" s="468">
        <f t="shared" si="37"/>
        <v>140</v>
      </c>
      <c r="P346" s="468">
        <f t="shared" si="37"/>
        <v>108</v>
      </c>
      <c r="Q346" s="868">
        <f t="shared" si="37"/>
        <v>20</v>
      </c>
      <c r="R346" s="484">
        <f t="shared" si="37"/>
        <v>276</v>
      </c>
      <c r="S346" s="757">
        <f t="shared" si="37"/>
        <v>0.86</v>
      </c>
      <c r="T346" s="486">
        <f t="shared" si="37"/>
        <v>7777</v>
      </c>
      <c r="U346" s="83"/>
      <c r="V346" s="722"/>
      <c r="W346" s="892"/>
      <c r="X346" s="723"/>
      <c r="Y346" s="724"/>
    </row>
    <row r="347" spans="1:25" x14ac:dyDescent="0.2">
      <c r="A347" s="1109"/>
      <c r="B347" s="1044" t="s">
        <v>240</v>
      </c>
      <c r="C347" s="1044"/>
      <c r="D347" s="233"/>
      <c r="E347" s="234"/>
      <c r="F347" s="487">
        <f t="shared" ref="F347:S347" si="38">IF(COUNT(F315:F345)=0,"",MIN(F315:F345))</f>
        <v>3.6</v>
      </c>
      <c r="G347" s="11">
        <f t="shared" si="38"/>
        <v>6.7</v>
      </c>
      <c r="H347" s="223">
        <f t="shared" si="38"/>
        <v>6.8</v>
      </c>
      <c r="I347" s="12">
        <f t="shared" si="38"/>
        <v>3.3</v>
      </c>
      <c r="J347" s="225">
        <f t="shared" si="38"/>
        <v>2.8</v>
      </c>
      <c r="K347" s="11">
        <f t="shared" si="38"/>
        <v>7.79</v>
      </c>
      <c r="L347" s="223">
        <f t="shared" si="38"/>
        <v>7.36</v>
      </c>
      <c r="M347" s="812">
        <f t="shared" si="38"/>
        <v>28.5</v>
      </c>
      <c r="N347" s="225">
        <f t="shared" si="38"/>
        <v>25.9</v>
      </c>
      <c r="O347" s="224">
        <f t="shared" si="38"/>
        <v>77</v>
      </c>
      <c r="P347" s="224">
        <f t="shared" si="38"/>
        <v>64.099999999999994</v>
      </c>
      <c r="Q347" s="864">
        <f t="shared" si="38"/>
        <v>13</v>
      </c>
      <c r="R347" s="491">
        <f t="shared" si="38"/>
        <v>168</v>
      </c>
      <c r="S347" s="762">
        <f t="shared" si="38"/>
        <v>0.27</v>
      </c>
      <c r="T347" s="493"/>
      <c r="U347" s="83"/>
      <c r="V347" s="722"/>
      <c r="W347" s="892"/>
      <c r="X347" s="723"/>
      <c r="Y347" s="724"/>
    </row>
    <row r="348" spans="1:25" x14ac:dyDescent="0.2">
      <c r="A348" s="1109"/>
      <c r="B348" s="1044" t="s">
        <v>241</v>
      </c>
      <c r="C348" s="1044"/>
      <c r="D348" s="416"/>
      <c r="E348" s="235"/>
      <c r="F348" s="494">
        <f t="shared" ref="F348:S348" si="39">IF(COUNT(F315:F345)=0,"",AVERAGE(F315:F345))</f>
        <v>6.6612903225806441</v>
      </c>
      <c r="G348" s="309">
        <f t="shared" si="39"/>
        <v>8.2612903225806438</v>
      </c>
      <c r="H348" s="510">
        <f t="shared" si="39"/>
        <v>8.4677419354838701</v>
      </c>
      <c r="I348" s="511">
        <f t="shared" si="39"/>
        <v>11.483870967741932</v>
      </c>
      <c r="J348" s="512">
        <f t="shared" si="39"/>
        <v>6.8193548387096792</v>
      </c>
      <c r="K348" s="309">
        <f t="shared" si="39"/>
        <v>7.9919354838709697</v>
      </c>
      <c r="L348" s="510">
        <f t="shared" si="39"/>
        <v>7.9567741935483864</v>
      </c>
      <c r="M348" s="813">
        <f t="shared" si="39"/>
        <v>34.247368421052627</v>
      </c>
      <c r="N348" s="512">
        <f t="shared" si="39"/>
        <v>34.036842105263155</v>
      </c>
      <c r="O348" s="513">
        <f t="shared" si="39"/>
        <v>133</v>
      </c>
      <c r="P348" s="513">
        <f t="shared" si="39"/>
        <v>91.984210526315763</v>
      </c>
      <c r="Q348" s="869">
        <f t="shared" si="39"/>
        <v>15.105263157894736</v>
      </c>
      <c r="R348" s="521">
        <f t="shared" si="39"/>
        <v>248.10526315789474</v>
      </c>
      <c r="S348" s="785">
        <f t="shared" si="39"/>
        <v>0.46578947368421053</v>
      </c>
      <c r="T348" s="523"/>
      <c r="U348" s="83"/>
      <c r="V348" s="722"/>
      <c r="W348" s="892"/>
      <c r="X348" s="723"/>
      <c r="Y348" s="724"/>
    </row>
    <row r="349" spans="1:25" x14ac:dyDescent="0.2">
      <c r="A349" s="1110"/>
      <c r="B349" s="1045" t="s">
        <v>242</v>
      </c>
      <c r="C349" s="1045"/>
      <c r="D349" s="394"/>
      <c r="E349" s="497">
        <f>SUM(E315:E345)</f>
        <v>32</v>
      </c>
      <c r="F349" s="236"/>
      <c r="G349" s="236"/>
      <c r="H349" s="388"/>
      <c r="I349" s="236"/>
      <c r="J349" s="388"/>
      <c r="K349" s="499"/>
      <c r="L349" s="500"/>
      <c r="M349" s="524"/>
      <c r="N349" s="525"/>
      <c r="O349" s="526"/>
      <c r="P349" s="526"/>
      <c r="Q349" s="870"/>
      <c r="R349" s="238"/>
      <c r="S349" s="782"/>
      <c r="T349" s="734">
        <f>SUM(T315:T345)</f>
        <v>23583</v>
      </c>
      <c r="U349" s="83"/>
      <c r="V349" s="588"/>
      <c r="W349" s="895"/>
      <c r="X349" s="593"/>
      <c r="Y349" s="594"/>
    </row>
    <row r="350" spans="1:25" x14ac:dyDescent="0.2">
      <c r="A350" s="1103" t="s">
        <v>251</v>
      </c>
      <c r="B350" s="327">
        <v>45689</v>
      </c>
      <c r="C350" s="431" t="str">
        <f>IF(B350="","",IF(WEEKDAY(B350)=1,"(日)",IF(WEEKDAY(B350)=2,"(月)",IF(WEEKDAY(B350)=3,"(火)",IF(WEEKDAY(B350)=4,"(水)",IF(WEEKDAY(B350)=5,"(木)",IF(WEEKDAY(B350)=6,"(金)","(土)")))))))</f>
        <v>(土)</v>
      </c>
      <c r="D350" s="529" t="s">
        <v>403</v>
      </c>
      <c r="E350" s="464"/>
      <c r="F350" s="465">
        <v>6.2</v>
      </c>
      <c r="G350" s="10">
        <v>7.7</v>
      </c>
      <c r="H350" s="560">
        <v>8.1</v>
      </c>
      <c r="I350" s="466">
        <v>6.9</v>
      </c>
      <c r="J350" s="480">
        <v>7.7</v>
      </c>
      <c r="K350" s="10">
        <v>8.06</v>
      </c>
      <c r="L350" s="480">
        <v>8.0500000000000007</v>
      </c>
      <c r="M350" s="811"/>
      <c r="N350" s="467"/>
      <c r="O350" s="546"/>
      <c r="P350" s="546"/>
      <c r="Q350" s="863"/>
      <c r="R350" s="472"/>
      <c r="S350" s="745"/>
      <c r="T350" s="731"/>
      <c r="U350" s="83"/>
      <c r="V350" s="374" t="s">
        <v>286</v>
      </c>
      <c r="W350" s="359"/>
      <c r="X350" s="361">
        <v>45700</v>
      </c>
      <c r="Y350" s="357"/>
    </row>
    <row r="351" spans="1:25" x14ac:dyDescent="0.2">
      <c r="A351" s="1104"/>
      <c r="B351" s="389">
        <v>45690</v>
      </c>
      <c r="C351" s="432" t="str">
        <f t="shared" ref="C351:C377" si="40">IF(B351="","",IF(WEEKDAY(B351)=1,"(日)",IF(WEEKDAY(B351)=2,"(月)",IF(WEEKDAY(B351)=3,"(火)",IF(WEEKDAY(B351)=4,"(水)",IF(WEEKDAY(B351)=5,"(木)",IF(WEEKDAY(B351)=6,"(金)","(土)")))))))</f>
        <v>(日)</v>
      </c>
      <c r="D351" s="531" t="s">
        <v>405</v>
      </c>
      <c r="E351" s="474">
        <v>9</v>
      </c>
      <c r="F351" s="475">
        <v>5.3</v>
      </c>
      <c r="G351" s="11">
        <v>9.3000000000000007</v>
      </c>
      <c r="H351" s="244">
        <v>9.3000000000000007</v>
      </c>
      <c r="I351" s="12">
        <v>6.2</v>
      </c>
      <c r="J351" s="487">
        <v>6.3</v>
      </c>
      <c r="K351" s="11">
        <v>8.0399999999999991</v>
      </c>
      <c r="L351" s="487">
        <v>8.1</v>
      </c>
      <c r="M351" s="812"/>
      <c r="N351" s="225"/>
      <c r="O351" s="243"/>
      <c r="P351" s="243"/>
      <c r="Q351" s="873"/>
      <c r="R351" s="478"/>
      <c r="S351" s="749"/>
      <c r="T351" s="564"/>
      <c r="U351" s="83"/>
      <c r="V351" s="375" t="s">
        <v>2</v>
      </c>
      <c r="W351" s="360" t="s">
        <v>305</v>
      </c>
      <c r="X351" s="362">
        <v>8.5</v>
      </c>
      <c r="Y351" s="358"/>
    </row>
    <row r="352" spans="1:25" x14ac:dyDescent="0.2">
      <c r="A352" s="1104"/>
      <c r="B352" s="389">
        <v>45691</v>
      </c>
      <c r="C352" s="432" t="str">
        <f t="shared" si="40"/>
        <v>(月)</v>
      </c>
      <c r="D352" s="531" t="s">
        <v>403</v>
      </c>
      <c r="E352" s="474"/>
      <c r="F352" s="475">
        <v>7.1</v>
      </c>
      <c r="G352" s="11">
        <v>8.8000000000000007</v>
      </c>
      <c r="H352" s="244">
        <v>8.8000000000000007</v>
      </c>
      <c r="I352" s="12">
        <v>6.1</v>
      </c>
      <c r="J352" s="487">
        <v>7.9</v>
      </c>
      <c r="K352" s="11">
        <v>7.97</v>
      </c>
      <c r="L352" s="487">
        <v>7.91</v>
      </c>
      <c r="M352" s="812">
        <v>34.1</v>
      </c>
      <c r="N352" s="225">
        <v>33</v>
      </c>
      <c r="O352" s="243">
        <v>130</v>
      </c>
      <c r="P352" s="243">
        <v>84.1</v>
      </c>
      <c r="Q352" s="873">
        <v>14</v>
      </c>
      <c r="R352" s="478">
        <v>248</v>
      </c>
      <c r="S352" s="749">
        <v>0.26</v>
      </c>
      <c r="T352" s="564"/>
      <c r="U352" s="83"/>
      <c r="V352" s="4" t="s">
        <v>19</v>
      </c>
      <c r="W352" s="5" t="s">
        <v>20</v>
      </c>
      <c r="X352" s="6" t="s">
        <v>21</v>
      </c>
      <c r="Y352" s="5" t="s">
        <v>22</v>
      </c>
    </row>
    <row r="353" spans="1:25" x14ac:dyDescent="0.2">
      <c r="A353" s="1104"/>
      <c r="B353" s="389">
        <v>45692</v>
      </c>
      <c r="C353" s="432" t="str">
        <f t="shared" si="40"/>
        <v>(火)</v>
      </c>
      <c r="D353" s="531" t="s">
        <v>404</v>
      </c>
      <c r="E353" s="474">
        <v>1</v>
      </c>
      <c r="F353" s="475">
        <v>7.9</v>
      </c>
      <c r="G353" s="11">
        <v>9.1999999999999993</v>
      </c>
      <c r="H353" s="225">
        <v>9.6</v>
      </c>
      <c r="I353" s="12">
        <v>6.9</v>
      </c>
      <c r="J353" s="487">
        <v>8.4</v>
      </c>
      <c r="K353" s="11">
        <v>8</v>
      </c>
      <c r="L353" s="487">
        <v>7.96</v>
      </c>
      <c r="M353" s="812">
        <v>34.700000000000003</v>
      </c>
      <c r="N353" s="225">
        <v>34.6</v>
      </c>
      <c r="O353" s="224">
        <v>140</v>
      </c>
      <c r="P353" s="243">
        <v>94.1</v>
      </c>
      <c r="Q353" s="873">
        <v>16</v>
      </c>
      <c r="R353" s="478">
        <v>244</v>
      </c>
      <c r="S353" s="749">
        <v>0.51</v>
      </c>
      <c r="T353" s="564">
        <v>556</v>
      </c>
      <c r="U353" s="83"/>
      <c r="V353" s="2" t="s">
        <v>182</v>
      </c>
      <c r="W353" s="396" t="s">
        <v>11</v>
      </c>
      <c r="X353" s="10">
        <v>7</v>
      </c>
      <c r="Y353" s="222">
        <v>7.4</v>
      </c>
    </row>
    <row r="354" spans="1:25" x14ac:dyDescent="0.2">
      <c r="A354" s="1104"/>
      <c r="B354" s="389">
        <v>45693</v>
      </c>
      <c r="C354" s="432" t="str">
        <f t="shared" si="40"/>
        <v>(水)</v>
      </c>
      <c r="D354" s="531" t="s">
        <v>404</v>
      </c>
      <c r="E354" s="474"/>
      <c r="F354" s="475">
        <v>5</v>
      </c>
      <c r="G354" s="11">
        <v>8.1999999999999993</v>
      </c>
      <c r="H354" s="225">
        <v>8.8000000000000007</v>
      </c>
      <c r="I354" s="12">
        <v>6.7</v>
      </c>
      <c r="J354" s="223">
        <v>9.8000000000000007</v>
      </c>
      <c r="K354" s="11">
        <v>8.02</v>
      </c>
      <c r="L354" s="223">
        <v>8.0399999999999991</v>
      </c>
      <c r="M354" s="812">
        <v>35</v>
      </c>
      <c r="N354" s="225">
        <v>35</v>
      </c>
      <c r="O354" s="224">
        <v>140</v>
      </c>
      <c r="P354" s="224">
        <v>92.1</v>
      </c>
      <c r="Q354" s="873">
        <v>15</v>
      </c>
      <c r="R354" s="478">
        <v>268</v>
      </c>
      <c r="S354" s="749">
        <v>0.49</v>
      </c>
      <c r="T354" s="564"/>
      <c r="U354" s="83"/>
      <c r="V354" s="3" t="s">
        <v>183</v>
      </c>
      <c r="W354" s="893" t="s">
        <v>184</v>
      </c>
      <c r="X354" s="11">
        <v>3.6</v>
      </c>
      <c r="Y354" s="223">
        <v>4.8</v>
      </c>
    </row>
    <row r="355" spans="1:25" x14ac:dyDescent="0.2">
      <c r="A355" s="1104"/>
      <c r="B355" s="389">
        <v>45694</v>
      </c>
      <c r="C355" s="432" t="str">
        <f t="shared" si="40"/>
        <v>(木)</v>
      </c>
      <c r="D355" s="531" t="s">
        <v>404</v>
      </c>
      <c r="E355" s="474"/>
      <c r="F355" s="475">
        <v>5</v>
      </c>
      <c r="G355" s="11">
        <v>5.9</v>
      </c>
      <c r="H355" s="225">
        <v>6.2</v>
      </c>
      <c r="I355" s="12">
        <v>5.2</v>
      </c>
      <c r="J355" s="223">
        <v>9.6999999999999993</v>
      </c>
      <c r="K355" s="11">
        <v>8.11</v>
      </c>
      <c r="L355" s="223">
        <v>8.07</v>
      </c>
      <c r="M355" s="812">
        <v>35.5</v>
      </c>
      <c r="N355" s="225">
        <v>35.4</v>
      </c>
      <c r="O355" s="224">
        <v>140</v>
      </c>
      <c r="P355" s="224">
        <v>96.1</v>
      </c>
      <c r="Q355" s="873">
        <v>15</v>
      </c>
      <c r="R355" s="478">
        <v>270</v>
      </c>
      <c r="S355" s="749">
        <v>0.54</v>
      </c>
      <c r="T355" s="564"/>
      <c r="U355" s="83"/>
      <c r="V355" s="3" t="s">
        <v>12</v>
      </c>
      <c r="W355" s="893"/>
      <c r="X355" s="11">
        <v>8.0399999999999991</v>
      </c>
      <c r="Y355" s="223">
        <v>8.0500000000000007</v>
      </c>
    </row>
    <row r="356" spans="1:25" x14ac:dyDescent="0.2">
      <c r="A356" s="1104"/>
      <c r="B356" s="389">
        <v>45695</v>
      </c>
      <c r="C356" s="432" t="str">
        <f t="shared" si="40"/>
        <v>(金)</v>
      </c>
      <c r="D356" s="531" t="s">
        <v>404</v>
      </c>
      <c r="E356" s="474"/>
      <c r="F356" s="475">
        <v>0.1</v>
      </c>
      <c r="G356" s="11">
        <v>7.4</v>
      </c>
      <c r="H356" s="225">
        <v>7.6</v>
      </c>
      <c r="I356" s="12">
        <v>4.2</v>
      </c>
      <c r="J356" s="223">
        <v>4.9000000000000004</v>
      </c>
      <c r="K356" s="11">
        <v>8.02</v>
      </c>
      <c r="L356" s="223">
        <v>7.98</v>
      </c>
      <c r="M356" s="812">
        <v>35.4</v>
      </c>
      <c r="N356" s="225">
        <v>35.299999999999997</v>
      </c>
      <c r="O356" s="224">
        <v>140</v>
      </c>
      <c r="P356" s="224">
        <v>94.1</v>
      </c>
      <c r="Q356" s="866">
        <v>17</v>
      </c>
      <c r="R356" s="478">
        <v>256</v>
      </c>
      <c r="S356" s="749">
        <v>0.35</v>
      </c>
      <c r="T356" s="564"/>
      <c r="U356" s="83"/>
      <c r="V356" s="3" t="s">
        <v>185</v>
      </c>
      <c r="W356" s="893" t="s">
        <v>13</v>
      </c>
      <c r="X356" s="11">
        <v>34.799999999999997</v>
      </c>
      <c r="Y356" s="223">
        <v>35</v>
      </c>
    </row>
    <row r="357" spans="1:25" x14ac:dyDescent="0.2">
      <c r="A357" s="1104"/>
      <c r="B357" s="389">
        <v>45696</v>
      </c>
      <c r="C357" s="432" t="str">
        <f t="shared" si="40"/>
        <v>(土)</v>
      </c>
      <c r="D357" s="531" t="s">
        <v>404</v>
      </c>
      <c r="E357" s="474"/>
      <c r="F357" s="475">
        <v>4.7</v>
      </c>
      <c r="G357" s="11">
        <v>6</v>
      </c>
      <c r="H357" s="225">
        <v>6.5</v>
      </c>
      <c r="I357" s="12">
        <v>6.4</v>
      </c>
      <c r="J357" s="223">
        <v>6.8</v>
      </c>
      <c r="K357" s="11">
        <v>8.2100000000000009</v>
      </c>
      <c r="L357" s="223">
        <v>8.18</v>
      </c>
      <c r="M357" s="812"/>
      <c r="N357" s="225"/>
      <c r="O357" s="224"/>
      <c r="P357" s="224"/>
      <c r="Q357" s="866"/>
      <c r="R357" s="478"/>
      <c r="S357" s="749"/>
      <c r="T357" s="564"/>
      <c r="U357" s="83"/>
      <c r="V357" s="3" t="s">
        <v>186</v>
      </c>
      <c r="W357" s="893" t="s">
        <v>313</v>
      </c>
      <c r="X357" s="276">
        <v>140</v>
      </c>
      <c r="Y357" s="224">
        <v>140</v>
      </c>
    </row>
    <row r="358" spans="1:25" x14ac:dyDescent="0.2">
      <c r="A358" s="1104"/>
      <c r="B358" s="389">
        <v>45697</v>
      </c>
      <c r="C358" s="432" t="str">
        <f t="shared" si="40"/>
        <v>(日)</v>
      </c>
      <c r="D358" s="531" t="s">
        <v>404</v>
      </c>
      <c r="E358" s="474"/>
      <c r="F358" s="475">
        <v>7.4</v>
      </c>
      <c r="G358" s="11">
        <v>6.5</v>
      </c>
      <c r="H358" s="225">
        <v>6.7</v>
      </c>
      <c r="I358" s="12">
        <v>6.5</v>
      </c>
      <c r="J358" s="223">
        <v>6.4</v>
      </c>
      <c r="K358" s="11">
        <v>8.0399999999999991</v>
      </c>
      <c r="L358" s="223">
        <v>8.11</v>
      </c>
      <c r="M358" s="812"/>
      <c r="N358" s="225"/>
      <c r="O358" s="224"/>
      <c r="P358" s="224"/>
      <c r="Q358" s="866"/>
      <c r="R358" s="478"/>
      <c r="S358" s="749"/>
      <c r="T358" s="564"/>
      <c r="U358" s="83"/>
      <c r="V358" s="3" t="s">
        <v>187</v>
      </c>
      <c r="W358" s="893" t="s">
        <v>313</v>
      </c>
      <c r="X358" s="276">
        <v>92.1</v>
      </c>
      <c r="Y358" s="224">
        <v>92.1</v>
      </c>
    </row>
    <row r="359" spans="1:25" x14ac:dyDescent="0.2">
      <c r="A359" s="1104"/>
      <c r="B359" s="389">
        <v>45698</v>
      </c>
      <c r="C359" s="432" t="str">
        <f t="shared" si="40"/>
        <v>(月)</v>
      </c>
      <c r="D359" s="531" t="s">
        <v>404</v>
      </c>
      <c r="E359" s="474"/>
      <c r="F359" s="475">
        <v>6</v>
      </c>
      <c r="G359" s="11">
        <v>7</v>
      </c>
      <c r="H359" s="225">
        <v>7.4</v>
      </c>
      <c r="I359" s="12">
        <v>4.0999999999999996</v>
      </c>
      <c r="J359" s="223">
        <v>4.5999999999999996</v>
      </c>
      <c r="K359" s="11">
        <v>8.0299999999999994</v>
      </c>
      <c r="L359" s="223">
        <v>8.07</v>
      </c>
      <c r="M359" s="812">
        <v>35.5</v>
      </c>
      <c r="N359" s="225">
        <v>35.4</v>
      </c>
      <c r="O359" s="224">
        <v>140</v>
      </c>
      <c r="P359" s="224">
        <v>94.1</v>
      </c>
      <c r="Q359" s="866">
        <v>14</v>
      </c>
      <c r="R359" s="478">
        <v>256</v>
      </c>
      <c r="S359" s="749">
        <v>0.34</v>
      </c>
      <c r="T359" s="564"/>
      <c r="U359" s="83"/>
      <c r="V359" s="3" t="s">
        <v>188</v>
      </c>
      <c r="W359" s="893" t="s">
        <v>313</v>
      </c>
      <c r="X359" s="276">
        <v>66.099999999999994</v>
      </c>
      <c r="Y359" s="224">
        <v>64.099999999999994</v>
      </c>
    </row>
    <row r="360" spans="1:25" x14ac:dyDescent="0.2">
      <c r="A360" s="1104"/>
      <c r="B360" s="389">
        <v>45699</v>
      </c>
      <c r="C360" s="432" t="str">
        <f t="shared" si="40"/>
        <v>(火)</v>
      </c>
      <c r="D360" s="531" t="s">
        <v>404</v>
      </c>
      <c r="E360" s="474"/>
      <c r="F360" s="475">
        <v>5.6</v>
      </c>
      <c r="G360" s="11">
        <v>7</v>
      </c>
      <c r="H360" s="225">
        <v>7.5</v>
      </c>
      <c r="I360" s="12">
        <v>6.2</v>
      </c>
      <c r="J360" s="223">
        <v>6.2</v>
      </c>
      <c r="K360" s="11">
        <v>8.08</v>
      </c>
      <c r="L360" s="223">
        <v>8.02</v>
      </c>
      <c r="M360" s="812"/>
      <c r="N360" s="225"/>
      <c r="O360" s="224"/>
      <c r="P360" s="224"/>
      <c r="Q360" s="866"/>
      <c r="R360" s="478"/>
      <c r="S360" s="749"/>
      <c r="T360" s="564"/>
      <c r="U360" s="83"/>
      <c r="V360" s="3" t="s">
        <v>189</v>
      </c>
      <c r="W360" s="893" t="s">
        <v>313</v>
      </c>
      <c r="X360" s="276">
        <v>26</v>
      </c>
      <c r="Y360" s="224">
        <v>28</v>
      </c>
    </row>
    <row r="361" spans="1:25" x14ac:dyDescent="0.2">
      <c r="A361" s="1104"/>
      <c r="B361" s="389">
        <v>45700</v>
      </c>
      <c r="C361" s="432" t="str">
        <f t="shared" si="40"/>
        <v>(水)</v>
      </c>
      <c r="D361" s="531" t="s">
        <v>404</v>
      </c>
      <c r="E361" s="474"/>
      <c r="F361" s="475">
        <v>5.8</v>
      </c>
      <c r="G361" s="11">
        <v>7</v>
      </c>
      <c r="H361" s="225">
        <v>7.4</v>
      </c>
      <c r="I361" s="12">
        <v>3.6</v>
      </c>
      <c r="J361" s="223">
        <v>4.8</v>
      </c>
      <c r="K361" s="11">
        <v>8.0399999999999991</v>
      </c>
      <c r="L361" s="223">
        <v>8.0500000000000007</v>
      </c>
      <c r="M361" s="812">
        <v>34.799999999999997</v>
      </c>
      <c r="N361" s="225">
        <v>35</v>
      </c>
      <c r="O361" s="224">
        <v>140</v>
      </c>
      <c r="P361" s="224">
        <v>92.1</v>
      </c>
      <c r="Q361" s="866">
        <v>14</v>
      </c>
      <c r="R361" s="478">
        <v>274</v>
      </c>
      <c r="S361" s="749">
        <v>0.4</v>
      </c>
      <c r="T361" s="564"/>
      <c r="U361" s="83"/>
      <c r="V361" s="3" t="s">
        <v>190</v>
      </c>
      <c r="W361" s="893" t="s">
        <v>313</v>
      </c>
      <c r="X361" s="139">
        <v>26</v>
      </c>
      <c r="Y361" s="225">
        <v>14</v>
      </c>
    </row>
    <row r="362" spans="1:25" x14ac:dyDescent="0.2">
      <c r="A362" s="1104"/>
      <c r="B362" s="389">
        <v>45701</v>
      </c>
      <c r="C362" s="432" t="str">
        <f t="shared" si="40"/>
        <v>(木)</v>
      </c>
      <c r="D362" s="531" t="s">
        <v>403</v>
      </c>
      <c r="E362" s="474">
        <v>3</v>
      </c>
      <c r="F362" s="475">
        <v>11.5</v>
      </c>
      <c r="G362" s="11">
        <v>11.2</v>
      </c>
      <c r="H362" s="225">
        <v>10.8</v>
      </c>
      <c r="I362" s="12">
        <v>8.8000000000000007</v>
      </c>
      <c r="J362" s="223">
        <v>5.7</v>
      </c>
      <c r="K362" s="11">
        <v>7.98</v>
      </c>
      <c r="L362" s="223">
        <v>8.0500000000000007</v>
      </c>
      <c r="M362" s="812">
        <v>30.4</v>
      </c>
      <c r="N362" s="225">
        <v>34.5</v>
      </c>
      <c r="O362" s="224">
        <v>140</v>
      </c>
      <c r="P362" s="224">
        <v>96.1</v>
      </c>
      <c r="Q362" s="866">
        <v>14</v>
      </c>
      <c r="R362" s="478">
        <v>264</v>
      </c>
      <c r="S362" s="749">
        <v>0.43</v>
      </c>
      <c r="T362" s="564">
        <v>688</v>
      </c>
      <c r="U362" s="83"/>
      <c r="V362" s="3" t="s">
        <v>191</v>
      </c>
      <c r="W362" s="893" t="s">
        <v>313</v>
      </c>
      <c r="X362" s="141">
        <v>278</v>
      </c>
      <c r="Y362" s="226">
        <v>274</v>
      </c>
    </row>
    <row r="363" spans="1:25" x14ac:dyDescent="0.2">
      <c r="A363" s="1104"/>
      <c r="B363" s="389">
        <v>45702</v>
      </c>
      <c r="C363" s="432" t="str">
        <f t="shared" si="40"/>
        <v>(金)</v>
      </c>
      <c r="D363" s="531" t="s">
        <v>404</v>
      </c>
      <c r="E363" s="474"/>
      <c r="F363" s="475">
        <v>7.3</v>
      </c>
      <c r="G363" s="11">
        <v>8.6</v>
      </c>
      <c r="H363" s="225">
        <v>8.8000000000000007</v>
      </c>
      <c r="I363" s="12">
        <v>20.7</v>
      </c>
      <c r="J363" s="223">
        <v>3.9</v>
      </c>
      <c r="K363" s="11">
        <v>8.0299999999999994</v>
      </c>
      <c r="L363" s="223">
        <v>7.71</v>
      </c>
      <c r="M363" s="812">
        <v>36.5</v>
      </c>
      <c r="N363" s="225">
        <v>37.6</v>
      </c>
      <c r="O363" s="224">
        <v>140</v>
      </c>
      <c r="P363" s="224">
        <v>92.1</v>
      </c>
      <c r="Q363" s="866">
        <v>19</v>
      </c>
      <c r="R363" s="478">
        <v>290</v>
      </c>
      <c r="S363" s="749">
        <v>0.22</v>
      </c>
      <c r="T363" s="564">
        <v>3666</v>
      </c>
      <c r="U363" s="83"/>
      <c r="V363" s="3" t="s">
        <v>192</v>
      </c>
      <c r="W363" s="893" t="s">
        <v>313</v>
      </c>
      <c r="X363" s="140">
        <v>0.39</v>
      </c>
      <c r="Y363" s="227">
        <v>0.4</v>
      </c>
    </row>
    <row r="364" spans="1:25" x14ac:dyDescent="0.2">
      <c r="A364" s="1104"/>
      <c r="B364" s="389">
        <v>45703</v>
      </c>
      <c r="C364" s="432" t="str">
        <f t="shared" si="40"/>
        <v>(土)</v>
      </c>
      <c r="D364" s="531" t="s">
        <v>404</v>
      </c>
      <c r="E364" s="474"/>
      <c r="F364" s="475">
        <v>9</v>
      </c>
      <c r="G364" s="11">
        <v>9</v>
      </c>
      <c r="H364" s="225">
        <v>9.4</v>
      </c>
      <c r="I364" s="12">
        <v>11.1</v>
      </c>
      <c r="J364" s="223">
        <v>9.4</v>
      </c>
      <c r="K364" s="11">
        <v>7.99</v>
      </c>
      <c r="L364" s="223">
        <v>7.87</v>
      </c>
      <c r="M364" s="812"/>
      <c r="N364" s="225"/>
      <c r="O364" s="224"/>
      <c r="P364" s="224"/>
      <c r="Q364" s="866"/>
      <c r="R364" s="478"/>
      <c r="S364" s="749"/>
      <c r="T364" s="564">
        <v>2111</v>
      </c>
      <c r="U364" s="83"/>
      <c r="V364" s="3" t="s">
        <v>14</v>
      </c>
      <c r="W364" s="893" t="s">
        <v>313</v>
      </c>
      <c r="X364" s="138">
        <v>4.3</v>
      </c>
      <c r="Y364" s="228">
        <v>4</v>
      </c>
    </row>
    <row r="365" spans="1:25" x14ac:dyDescent="0.2">
      <c r="A365" s="1104"/>
      <c r="B365" s="389">
        <v>45704</v>
      </c>
      <c r="C365" s="432" t="str">
        <f t="shared" si="40"/>
        <v>(日)</v>
      </c>
      <c r="D365" s="531" t="s">
        <v>403</v>
      </c>
      <c r="E365" s="474">
        <v>1</v>
      </c>
      <c r="F365" s="475">
        <v>9.3000000000000007</v>
      </c>
      <c r="G365" s="11">
        <v>10.7</v>
      </c>
      <c r="H365" s="225">
        <v>10.8</v>
      </c>
      <c r="I365" s="12">
        <v>9</v>
      </c>
      <c r="J365" s="223">
        <v>8.5</v>
      </c>
      <c r="K365" s="11">
        <v>7.98</v>
      </c>
      <c r="L365" s="223">
        <v>8.06</v>
      </c>
      <c r="M365" s="812"/>
      <c r="N365" s="225"/>
      <c r="O365" s="224"/>
      <c r="P365" s="224"/>
      <c r="Q365" s="866"/>
      <c r="R365" s="478"/>
      <c r="S365" s="749"/>
      <c r="T365" s="564"/>
      <c r="U365" s="83"/>
      <c r="V365" s="3" t="s">
        <v>15</v>
      </c>
      <c r="W365" s="893" t="s">
        <v>313</v>
      </c>
      <c r="X365" s="138">
        <v>1.7</v>
      </c>
      <c r="Y365" s="228">
        <v>1.3</v>
      </c>
    </row>
    <row r="366" spans="1:25" x14ac:dyDescent="0.2">
      <c r="A366" s="1104"/>
      <c r="B366" s="389">
        <v>45705</v>
      </c>
      <c r="C366" s="432" t="str">
        <f t="shared" si="40"/>
        <v>(月)</v>
      </c>
      <c r="D366" s="531" t="s">
        <v>403</v>
      </c>
      <c r="E366" s="474"/>
      <c r="F366" s="475">
        <v>10.8</v>
      </c>
      <c r="G366" s="11">
        <v>10.199999999999999</v>
      </c>
      <c r="H366" s="225">
        <v>10.4</v>
      </c>
      <c r="I366" s="12">
        <v>6.5</v>
      </c>
      <c r="J366" s="223">
        <v>7.2</v>
      </c>
      <c r="K366" s="11">
        <v>8.01</v>
      </c>
      <c r="L366" s="223">
        <v>8.0399999999999991</v>
      </c>
      <c r="M366" s="812">
        <v>34.9</v>
      </c>
      <c r="N366" s="225">
        <v>34.700000000000003</v>
      </c>
      <c r="O366" s="224">
        <v>140</v>
      </c>
      <c r="P366" s="224">
        <v>90.1</v>
      </c>
      <c r="Q366" s="866">
        <v>15</v>
      </c>
      <c r="R366" s="478">
        <v>256</v>
      </c>
      <c r="S366" s="749">
        <v>0.42</v>
      </c>
      <c r="T366" s="564"/>
      <c r="U366" s="83"/>
      <c r="V366" s="3" t="s">
        <v>193</v>
      </c>
      <c r="W366" s="893" t="s">
        <v>313</v>
      </c>
      <c r="X366" s="138">
        <v>9.6</v>
      </c>
      <c r="Y366" s="228">
        <v>9.9</v>
      </c>
    </row>
    <row r="367" spans="1:25" x14ac:dyDescent="0.2">
      <c r="A367" s="1104"/>
      <c r="B367" s="389">
        <v>45706</v>
      </c>
      <c r="C367" s="432" t="str">
        <f t="shared" si="40"/>
        <v>(火)</v>
      </c>
      <c r="D367" s="531" t="s">
        <v>403</v>
      </c>
      <c r="E367" s="474"/>
      <c r="F367" s="475">
        <v>5</v>
      </c>
      <c r="G367" s="11">
        <v>8.4</v>
      </c>
      <c r="H367" s="225">
        <v>9.1999999999999993</v>
      </c>
      <c r="I367" s="12">
        <v>4.8</v>
      </c>
      <c r="J367" s="223">
        <v>5.9</v>
      </c>
      <c r="K367" s="11">
        <v>8.1199999999999992</v>
      </c>
      <c r="L367" s="223">
        <v>8.1199999999999992</v>
      </c>
      <c r="M367" s="812">
        <v>35.299999999999997</v>
      </c>
      <c r="N367" s="225">
        <v>35.200000000000003</v>
      </c>
      <c r="O367" s="224">
        <v>140</v>
      </c>
      <c r="P367" s="224">
        <v>92.1</v>
      </c>
      <c r="Q367" s="866">
        <v>14</v>
      </c>
      <c r="R367" s="478">
        <v>258</v>
      </c>
      <c r="S367" s="749">
        <v>0.39</v>
      </c>
      <c r="T367" s="564"/>
      <c r="U367" s="83"/>
      <c r="V367" s="3" t="s">
        <v>194</v>
      </c>
      <c r="W367" s="893" t="s">
        <v>313</v>
      </c>
      <c r="X367" s="140">
        <v>4.8000000000000001E-2</v>
      </c>
      <c r="Y367" s="229">
        <v>4.9000000000000002E-2</v>
      </c>
    </row>
    <row r="368" spans="1:25" x14ac:dyDescent="0.2">
      <c r="A368" s="1104"/>
      <c r="B368" s="389">
        <v>45707</v>
      </c>
      <c r="C368" s="432" t="str">
        <f t="shared" si="40"/>
        <v>(水)</v>
      </c>
      <c r="D368" s="531" t="s">
        <v>404</v>
      </c>
      <c r="E368" s="474"/>
      <c r="F368" s="475">
        <v>4.4000000000000004</v>
      </c>
      <c r="G368" s="11">
        <v>7.3</v>
      </c>
      <c r="H368" s="225">
        <v>8</v>
      </c>
      <c r="I368" s="12">
        <v>3.6</v>
      </c>
      <c r="J368" s="223">
        <v>4.9000000000000004</v>
      </c>
      <c r="K368" s="11">
        <v>8.11</v>
      </c>
      <c r="L368" s="223">
        <v>8.1199999999999992</v>
      </c>
      <c r="M368" s="812">
        <v>34.6</v>
      </c>
      <c r="N368" s="225">
        <v>34.6</v>
      </c>
      <c r="O368" s="224">
        <v>140</v>
      </c>
      <c r="P368" s="224">
        <v>92.1</v>
      </c>
      <c r="Q368" s="866">
        <v>15</v>
      </c>
      <c r="R368" s="478">
        <v>234</v>
      </c>
      <c r="S368" s="749">
        <v>0.31</v>
      </c>
      <c r="T368" s="564">
        <v>1000</v>
      </c>
      <c r="U368" s="83"/>
      <c r="V368" s="3" t="s">
        <v>16</v>
      </c>
      <c r="W368" s="893" t="s">
        <v>313</v>
      </c>
      <c r="X368" s="140">
        <v>0.33</v>
      </c>
      <c r="Y368" s="229">
        <v>0.48</v>
      </c>
    </row>
    <row r="369" spans="1:25" x14ac:dyDescent="0.2">
      <c r="A369" s="1104"/>
      <c r="B369" s="389">
        <v>45708</v>
      </c>
      <c r="C369" s="432" t="str">
        <f t="shared" si="40"/>
        <v>(木)</v>
      </c>
      <c r="D369" s="562" t="s">
        <v>404</v>
      </c>
      <c r="E369" s="508"/>
      <c r="F369" s="509">
        <v>5.6</v>
      </c>
      <c r="G369" s="309">
        <v>6.8</v>
      </c>
      <c r="H369" s="512">
        <v>6.8</v>
      </c>
      <c r="I369" s="511">
        <v>7.2</v>
      </c>
      <c r="J369" s="510">
        <v>6.2</v>
      </c>
      <c r="K369" s="309">
        <v>8.0399999999999991</v>
      </c>
      <c r="L369" s="510">
        <v>8.0500000000000007</v>
      </c>
      <c r="M369" s="813">
        <v>35</v>
      </c>
      <c r="N369" s="512">
        <v>35.200000000000003</v>
      </c>
      <c r="O369" s="513">
        <v>140</v>
      </c>
      <c r="P369" s="513">
        <v>96.1</v>
      </c>
      <c r="Q369" s="867">
        <v>14</v>
      </c>
      <c r="R369" s="515">
        <v>250</v>
      </c>
      <c r="S369" s="753">
        <v>0.4</v>
      </c>
      <c r="T369" s="565"/>
      <c r="U369" s="83"/>
      <c r="V369" s="3" t="s">
        <v>195</v>
      </c>
      <c r="W369" s="893" t="s">
        <v>313</v>
      </c>
      <c r="X369" s="140">
        <v>1.24</v>
      </c>
      <c r="Y369" s="229">
        <v>1.08</v>
      </c>
    </row>
    <row r="370" spans="1:25" x14ac:dyDescent="0.2">
      <c r="A370" s="1104"/>
      <c r="B370" s="389">
        <v>45709</v>
      </c>
      <c r="C370" s="432" t="str">
        <f t="shared" si="40"/>
        <v>(金)</v>
      </c>
      <c r="D370" s="562" t="s">
        <v>404</v>
      </c>
      <c r="E370" s="508"/>
      <c r="F370" s="509">
        <v>6</v>
      </c>
      <c r="G370" s="309">
        <v>6.9</v>
      </c>
      <c r="H370" s="512">
        <v>7.4</v>
      </c>
      <c r="I370" s="511">
        <v>8.5</v>
      </c>
      <c r="J370" s="510">
        <v>4.9000000000000004</v>
      </c>
      <c r="K370" s="309">
        <v>8.06</v>
      </c>
      <c r="L370" s="510">
        <v>8.06</v>
      </c>
      <c r="M370" s="813">
        <v>35.6</v>
      </c>
      <c r="N370" s="512">
        <v>35.299999999999997</v>
      </c>
      <c r="O370" s="513">
        <v>140</v>
      </c>
      <c r="P370" s="513">
        <v>92.1</v>
      </c>
      <c r="Q370" s="867">
        <v>13</v>
      </c>
      <c r="R370" s="515">
        <v>244</v>
      </c>
      <c r="S370" s="753">
        <v>0.34</v>
      </c>
      <c r="T370" s="565"/>
      <c r="U370" s="83"/>
      <c r="V370" s="3" t="s">
        <v>196</v>
      </c>
      <c r="W370" s="893" t="s">
        <v>313</v>
      </c>
      <c r="X370" s="140">
        <v>0.224</v>
      </c>
      <c r="Y370" s="229">
        <v>0.24399999999999999</v>
      </c>
    </row>
    <row r="371" spans="1:25" ht="13.5" customHeight="1" x14ac:dyDescent="0.2">
      <c r="A371" s="1104"/>
      <c r="B371" s="389">
        <v>45710</v>
      </c>
      <c r="C371" s="432" t="str">
        <f t="shared" si="40"/>
        <v>(土)</v>
      </c>
      <c r="D371" s="531" t="s">
        <v>404</v>
      </c>
      <c r="E371" s="474"/>
      <c r="F371" s="475">
        <v>6.8</v>
      </c>
      <c r="G371" s="11">
        <v>7.6</v>
      </c>
      <c r="H371" s="225">
        <v>7.9</v>
      </c>
      <c r="I371" s="12">
        <v>6.4</v>
      </c>
      <c r="J371" s="223">
        <v>6.6</v>
      </c>
      <c r="K371" s="11">
        <v>8.06</v>
      </c>
      <c r="L371" s="223">
        <v>8.09</v>
      </c>
      <c r="M371" s="812"/>
      <c r="N371" s="225"/>
      <c r="O371" s="224"/>
      <c r="P371" s="224"/>
      <c r="Q371" s="866"/>
      <c r="R371" s="478"/>
      <c r="S371" s="749"/>
      <c r="T371" s="564"/>
      <c r="U371" s="80"/>
      <c r="V371" s="3" t="s">
        <v>197</v>
      </c>
      <c r="W371" s="893" t="s">
        <v>313</v>
      </c>
      <c r="X371" s="138">
        <v>15.1</v>
      </c>
      <c r="Y371" s="228">
        <v>20.3</v>
      </c>
    </row>
    <row r="372" spans="1:25" x14ac:dyDescent="0.2">
      <c r="A372" s="1104"/>
      <c r="B372" s="389">
        <v>45711</v>
      </c>
      <c r="C372" s="432" t="str">
        <f t="shared" si="40"/>
        <v>(日)</v>
      </c>
      <c r="D372" s="531" t="s">
        <v>404</v>
      </c>
      <c r="E372" s="474"/>
      <c r="F372" s="475">
        <v>5.5</v>
      </c>
      <c r="G372" s="11">
        <v>6.8</v>
      </c>
      <c r="H372" s="225">
        <v>7</v>
      </c>
      <c r="I372" s="12">
        <v>6.3</v>
      </c>
      <c r="J372" s="223">
        <v>6.4</v>
      </c>
      <c r="K372" s="11">
        <v>8.1199999999999992</v>
      </c>
      <c r="L372" s="223">
        <v>8.16</v>
      </c>
      <c r="M372" s="812"/>
      <c r="N372" s="225"/>
      <c r="O372" s="224"/>
      <c r="P372" s="224"/>
      <c r="Q372" s="866"/>
      <c r="R372" s="478"/>
      <c r="S372" s="749"/>
      <c r="T372" s="564">
        <v>15</v>
      </c>
      <c r="U372" s="80"/>
      <c r="V372" s="3" t="s">
        <v>17</v>
      </c>
      <c r="W372" s="893" t="s">
        <v>313</v>
      </c>
      <c r="X372" s="138">
        <v>41.5</v>
      </c>
      <c r="Y372" s="228">
        <v>40.4</v>
      </c>
    </row>
    <row r="373" spans="1:25" x14ac:dyDescent="0.2">
      <c r="A373" s="1104"/>
      <c r="B373" s="389">
        <v>45712</v>
      </c>
      <c r="C373" s="432" t="str">
        <f t="shared" si="40"/>
        <v>(月)</v>
      </c>
      <c r="D373" s="531" t="s">
        <v>404</v>
      </c>
      <c r="E373" s="474"/>
      <c r="F373" s="475">
        <v>4.5999999999999996</v>
      </c>
      <c r="G373" s="11">
        <v>7.4</v>
      </c>
      <c r="H373" s="225">
        <v>7.9</v>
      </c>
      <c r="I373" s="12">
        <v>7</v>
      </c>
      <c r="J373" s="223">
        <v>5.9</v>
      </c>
      <c r="K373" s="11">
        <v>8.07</v>
      </c>
      <c r="L373" s="223">
        <v>8.15</v>
      </c>
      <c r="M373" s="812"/>
      <c r="N373" s="225"/>
      <c r="O373" s="224"/>
      <c r="P373" s="224"/>
      <c r="Q373" s="866"/>
      <c r="R373" s="478"/>
      <c r="S373" s="749"/>
      <c r="T373" s="564">
        <v>318</v>
      </c>
      <c r="U373" s="80"/>
      <c r="V373" s="3" t="s">
        <v>198</v>
      </c>
      <c r="W373" s="893" t="s">
        <v>184</v>
      </c>
      <c r="X373" s="276">
        <v>14</v>
      </c>
      <c r="Y373" s="288">
        <v>15</v>
      </c>
    </row>
    <row r="374" spans="1:25" x14ac:dyDescent="0.2">
      <c r="A374" s="1104"/>
      <c r="B374" s="389">
        <v>45713</v>
      </c>
      <c r="C374" s="432" t="str">
        <f t="shared" si="40"/>
        <v>(火)</v>
      </c>
      <c r="D374" s="531" t="s">
        <v>404</v>
      </c>
      <c r="E374" s="474"/>
      <c r="F374" s="475">
        <v>7.4</v>
      </c>
      <c r="G374" s="11">
        <v>7</v>
      </c>
      <c r="H374" s="225">
        <v>7.3</v>
      </c>
      <c r="I374" s="12">
        <v>3.5</v>
      </c>
      <c r="J374" s="223">
        <v>4.3</v>
      </c>
      <c r="K374" s="11">
        <v>8.07</v>
      </c>
      <c r="L374" s="223">
        <v>8.1</v>
      </c>
      <c r="M374" s="812">
        <v>35.5</v>
      </c>
      <c r="N374" s="225">
        <v>35.5</v>
      </c>
      <c r="O374" s="224">
        <v>140</v>
      </c>
      <c r="P374" s="224">
        <v>90.1</v>
      </c>
      <c r="Q374" s="866">
        <v>16</v>
      </c>
      <c r="R374" s="478">
        <v>260</v>
      </c>
      <c r="S374" s="749">
        <v>0.36</v>
      </c>
      <c r="T374" s="564"/>
      <c r="U374" s="80"/>
      <c r="V374" s="3" t="s">
        <v>199</v>
      </c>
      <c r="W374" s="893" t="s">
        <v>313</v>
      </c>
      <c r="X374" s="276">
        <v>8</v>
      </c>
      <c r="Y374" s="288">
        <v>8</v>
      </c>
    </row>
    <row r="375" spans="1:25" x14ac:dyDescent="0.2">
      <c r="A375" s="1104"/>
      <c r="B375" s="389">
        <v>45714</v>
      </c>
      <c r="C375" s="432" t="str">
        <f t="shared" si="40"/>
        <v>(水)</v>
      </c>
      <c r="D375" s="531" t="s">
        <v>404</v>
      </c>
      <c r="E375" s="474"/>
      <c r="F375" s="475">
        <v>12.8</v>
      </c>
      <c r="G375" s="11">
        <v>9</v>
      </c>
      <c r="H375" s="225">
        <v>9.1999999999999993</v>
      </c>
      <c r="I375" s="12">
        <v>5.3</v>
      </c>
      <c r="J375" s="223">
        <v>5.4</v>
      </c>
      <c r="K375" s="11">
        <v>8.06</v>
      </c>
      <c r="L375" s="223">
        <v>8.09</v>
      </c>
      <c r="M375" s="812">
        <v>35.5</v>
      </c>
      <c r="N375" s="225">
        <v>35.4</v>
      </c>
      <c r="O375" s="224">
        <v>140</v>
      </c>
      <c r="P375" s="224">
        <v>88.1</v>
      </c>
      <c r="Q375" s="866">
        <v>16</v>
      </c>
      <c r="R375" s="478">
        <v>248</v>
      </c>
      <c r="S375" s="749">
        <v>0.4</v>
      </c>
      <c r="T375" s="564"/>
      <c r="U375" s="80"/>
      <c r="V375" s="3"/>
      <c r="W375" s="893"/>
      <c r="X375" s="290"/>
      <c r="Y375" s="289"/>
    </row>
    <row r="376" spans="1:25" x14ac:dyDescent="0.2">
      <c r="A376" s="1104"/>
      <c r="B376" s="389">
        <v>45715</v>
      </c>
      <c r="C376" s="432" t="str">
        <f t="shared" si="40"/>
        <v>(木)</v>
      </c>
      <c r="D376" s="531" t="s">
        <v>404</v>
      </c>
      <c r="E376" s="474"/>
      <c r="F376" s="475">
        <v>11.3</v>
      </c>
      <c r="G376" s="11">
        <v>9.8000000000000007</v>
      </c>
      <c r="H376" s="225">
        <v>10.199999999999999</v>
      </c>
      <c r="I376" s="12">
        <v>4.9000000000000004</v>
      </c>
      <c r="J376" s="223">
        <v>6</v>
      </c>
      <c r="K376" s="11">
        <v>8.02</v>
      </c>
      <c r="L376" s="223">
        <v>8</v>
      </c>
      <c r="M376" s="812">
        <v>35.200000000000003</v>
      </c>
      <c r="N376" s="225">
        <v>35.299999999999997</v>
      </c>
      <c r="O376" s="224">
        <v>140</v>
      </c>
      <c r="P376" s="224">
        <v>86.1</v>
      </c>
      <c r="Q376" s="866">
        <v>16</v>
      </c>
      <c r="R376" s="478">
        <v>254</v>
      </c>
      <c r="S376" s="749">
        <v>0.34</v>
      </c>
      <c r="T376" s="564"/>
      <c r="U376" s="80"/>
      <c r="V376" s="3"/>
      <c r="W376" s="893"/>
      <c r="X376" s="290"/>
      <c r="Y376" s="289"/>
    </row>
    <row r="377" spans="1:25" x14ac:dyDescent="0.2">
      <c r="A377" s="1104"/>
      <c r="B377" s="389">
        <v>45716</v>
      </c>
      <c r="C377" s="432" t="str">
        <f t="shared" si="40"/>
        <v>(金)</v>
      </c>
      <c r="D377" s="562" t="s">
        <v>403</v>
      </c>
      <c r="E377" s="508"/>
      <c r="F377" s="509">
        <v>9.1999999999999993</v>
      </c>
      <c r="G377" s="309">
        <v>10.1</v>
      </c>
      <c r="H377" s="512">
        <v>10.6</v>
      </c>
      <c r="I377" s="511">
        <v>7.7</v>
      </c>
      <c r="J377" s="510">
        <v>5.4</v>
      </c>
      <c r="K377" s="309">
        <v>8</v>
      </c>
      <c r="L377" s="510">
        <v>8.02</v>
      </c>
      <c r="M377" s="813">
        <v>35.299999999999997</v>
      </c>
      <c r="N377" s="512">
        <v>35.299999999999997</v>
      </c>
      <c r="O377" s="513">
        <v>140</v>
      </c>
      <c r="P377" s="513">
        <v>90.1</v>
      </c>
      <c r="Q377" s="867">
        <v>15</v>
      </c>
      <c r="R377" s="515">
        <v>260</v>
      </c>
      <c r="S377" s="753">
        <v>0.35</v>
      </c>
      <c r="T377" s="565"/>
      <c r="U377" s="80"/>
      <c r="V377" s="291"/>
      <c r="W377" s="344"/>
      <c r="X377" s="293"/>
      <c r="Y377" s="292"/>
    </row>
    <row r="378" spans="1:25" x14ac:dyDescent="0.2">
      <c r="A378" s="1104"/>
      <c r="B378" s="1043" t="s">
        <v>239</v>
      </c>
      <c r="C378" s="1043"/>
      <c r="D378" s="479"/>
      <c r="E378" s="464">
        <f>MAX(E350:E377)</f>
        <v>9</v>
      </c>
      <c r="F378" s="480">
        <f t="shared" ref="F378:T378" si="41">IF(COUNT(F350:F377)=0,"",MAX(F350:F377))</f>
        <v>12.8</v>
      </c>
      <c r="G378" s="10">
        <f t="shared" si="41"/>
        <v>11.2</v>
      </c>
      <c r="H378" s="222">
        <f t="shared" si="41"/>
        <v>10.8</v>
      </c>
      <c r="I378" s="466">
        <f t="shared" si="41"/>
        <v>20.7</v>
      </c>
      <c r="J378" s="467">
        <f t="shared" si="41"/>
        <v>9.8000000000000007</v>
      </c>
      <c r="K378" s="10">
        <f t="shared" si="41"/>
        <v>8.2100000000000009</v>
      </c>
      <c r="L378" s="222">
        <f t="shared" si="41"/>
        <v>8.18</v>
      </c>
      <c r="M378" s="811">
        <f t="shared" si="41"/>
        <v>36.5</v>
      </c>
      <c r="N378" s="467">
        <f t="shared" si="41"/>
        <v>37.6</v>
      </c>
      <c r="O378" s="468">
        <f t="shared" si="41"/>
        <v>140</v>
      </c>
      <c r="P378" s="468">
        <f t="shared" si="41"/>
        <v>96.1</v>
      </c>
      <c r="Q378" s="868">
        <f t="shared" si="41"/>
        <v>19</v>
      </c>
      <c r="R378" s="484">
        <f t="shared" si="41"/>
        <v>290</v>
      </c>
      <c r="S378" s="757">
        <f t="shared" si="41"/>
        <v>0.54</v>
      </c>
      <c r="T378" s="486">
        <f t="shared" si="41"/>
        <v>3666</v>
      </c>
      <c r="U378" s="110"/>
      <c r="V378" s="9" t="s">
        <v>23</v>
      </c>
      <c r="W378" s="82" t="s">
        <v>24</v>
      </c>
      <c r="X378" s="1" t="s">
        <v>24</v>
      </c>
      <c r="Y378" s="333" t="s">
        <v>24</v>
      </c>
    </row>
    <row r="379" spans="1:25" x14ac:dyDescent="0.2">
      <c r="A379" s="1104"/>
      <c r="B379" s="1044" t="s">
        <v>240</v>
      </c>
      <c r="C379" s="1044"/>
      <c r="D379" s="233"/>
      <c r="E379" s="234"/>
      <c r="F379" s="487">
        <f t="shared" ref="F379:S379" si="42">IF(COUNT(F350:F377)=0,"",MIN(F350:F377))</f>
        <v>0.1</v>
      </c>
      <c r="G379" s="11">
        <f t="shared" si="42"/>
        <v>5.9</v>
      </c>
      <c r="H379" s="223">
        <f t="shared" si="42"/>
        <v>6.2</v>
      </c>
      <c r="I379" s="12">
        <f t="shared" si="42"/>
        <v>3.5</v>
      </c>
      <c r="J379" s="225">
        <f t="shared" si="42"/>
        <v>3.9</v>
      </c>
      <c r="K379" s="11">
        <f t="shared" si="42"/>
        <v>7.97</v>
      </c>
      <c r="L379" s="223">
        <f t="shared" si="42"/>
        <v>7.71</v>
      </c>
      <c r="M379" s="812">
        <f t="shared" si="42"/>
        <v>30.4</v>
      </c>
      <c r="N379" s="225">
        <f t="shared" si="42"/>
        <v>33</v>
      </c>
      <c r="O379" s="224">
        <f t="shared" si="42"/>
        <v>130</v>
      </c>
      <c r="P379" s="224">
        <f t="shared" si="42"/>
        <v>84.1</v>
      </c>
      <c r="Q379" s="864">
        <f t="shared" si="42"/>
        <v>13</v>
      </c>
      <c r="R379" s="491">
        <f t="shared" si="42"/>
        <v>234</v>
      </c>
      <c r="S379" s="762">
        <f t="shared" si="42"/>
        <v>0.22</v>
      </c>
      <c r="T379" s="567"/>
      <c r="U379" s="80"/>
      <c r="V379" s="719" t="s">
        <v>303</v>
      </c>
      <c r="W379" s="720"/>
      <c r="X379" s="720"/>
      <c r="Y379" s="721"/>
    </row>
    <row r="380" spans="1:25" x14ac:dyDescent="0.2">
      <c r="A380" s="1104"/>
      <c r="B380" s="1044" t="s">
        <v>241</v>
      </c>
      <c r="C380" s="1044"/>
      <c r="D380" s="416"/>
      <c r="E380" s="235"/>
      <c r="F380" s="494">
        <f t="shared" ref="F380:S380" si="43">IF(COUNT(F350:F377)=0,"",AVERAGE(F350:F377))</f>
        <v>6.878571428571429</v>
      </c>
      <c r="G380" s="309">
        <f t="shared" si="43"/>
        <v>8.1000000000000014</v>
      </c>
      <c r="H380" s="510">
        <f t="shared" si="43"/>
        <v>8.4142857142857146</v>
      </c>
      <c r="I380" s="511">
        <f t="shared" si="43"/>
        <v>6.7964285714285717</v>
      </c>
      <c r="J380" s="512">
        <f t="shared" si="43"/>
        <v>6.4321428571428578</v>
      </c>
      <c r="K380" s="309">
        <f t="shared" si="43"/>
        <v>8.0478571428571417</v>
      </c>
      <c r="L380" s="510">
        <f t="shared" si="43"/>
        <v>8.0439285714285713</v>
      </c>
      <c r="M380" s="813">
        <f t="shared" si="43"/>
        <v>34.93333333333333</v>
      </c>
      <c r="N380" s="512">
        <f t="shared" si="43"/>
        <v>35.127777777777773</v>
      </c>
      <c r="O380" s="513">
        <f t="shared" si="43"/>
        <v>139.44444444444446</v>
      </c>
      <c r="P380" s="513">
        <f t="shared" si="43"/>
        <v>91.766666666666637</v>
      </c>
      <c r="Q380" s="864">
        <f t="shared" si="43"/>
        <v>15.111111111111111</v>
      </c>
      <c r="R380" s="495">
        <f t="shared" si="43"/>
        <v>257.44444444444446</v>
      </c>
      <c r="S380" s="762">
        <f t="shared" si="43"/>
        <v>0.38055555555555554</v>
      </c>
      <c r="T380" s="568"/>
      <c r="U380" s="80"/>
      <c r="V380" s="722"/>
      <c r="W380" s="892"/>
      <c r="X380" s="723"/>
      <c r="Y380" s="724"/>
    </row>
    <row r="381" spans="1:25" x14ac:dyDescent="0.2">
      <c r="A381" s="1105"/>
      <c r="B381" s="1045" t="s">
        <v>242</v>
      </c>
      <c r="C381" s="1045"/>
      <c r="D381" s="394"/>
      <c r="E381" s="497">
        <f>SUM(E350:E377)</f>
        <v>14</v>
      </c>
      <c r="F381" s="236"/>
      <c r="G381" s="236"/>
      <c r="H381" s="388"/>
      <c r="I381" s="236"/>
      <c r="J381" s="388"/>
      <c r="K381" s="500"/>
      <c r="L381" s="569"/>
      <c r="M381" s="524"/>
      <c r="N381" s="525"/>
      <c r="O381" s="503"/>
      <c r="P381" s="504"/>
      <c r="Q381" s="874"/>
      <c r="R381" s="238"/>
      <c r="S381" s="782"/>
      <c r="T381" s="732">
        <f>SUM(T350:T377)</f>
        <v>8354</v>
      </c>
      <c r="U381" s="80"/>
      <c r="V381" s="725"/>
      <c r="W381" s="894"/>
      <c r="X381" s="726"/>
      <c r="Y381" s="727"/>
    </row>
    <row r="382" spans="1:25" ht="13.5" customHeight="1" x14ac:dyDescent="0.2">
      <c r="A382" s="1103" t="s">
        <v>252</v>
      </c>
      <c r="B382" s="327">
        <v>45717</v>
      </c>
      <c r="C382" s="431" t="str">
        <f>IF(B382="","",IF(WEEKDAY(B382)=1,"(日)",IF(WEEKDAY(B382)=2,"(月)",IF(WEEKDAY(B382)=3,"(火)",IF(WEEKDAY(B382)=4,"(水)",IF(WEEKDAY(B382)=5,"(木)",IF(WEEKDAY(B382)=6,"(金)","(土)")))))))</f>
        <v>(土)</v>
      </c>
      <c r="D382" s="463" t="s">
        <v>404</v>
      </c>
      <c r="E382" s="464"/>
      <c r="F382" s="465">
        <v>12.4</v>
      </c>
      <c r="G382" s="10">
        <v>10.8</v>
      </c>
      <c r="H382" s="222">
        <v>11.3</v>
      </c>
      <c r="I382" s="466">
        <v>9.3000000000000007</v>
      </c>
      <c r="J382" s="467">
        <v>7.2</v>
      </c>
      <c r="K382" s="10">
        <v>7.99</v>
      </c>
      <c r="L382" s="222">
        <v>8.07</v>
      </c>
      <c r="M382" s="811"/>
      <c r="N382" s="467"/>
      <c r="O382" s="468"/>
      <c r="P382" s="468"/>
      <c r="Q382" s="868"/>
      <c r="R382" s="472"/>
      <c r="S382" s="745"/>
      <c r="T382" s="472"/>
      <c r="U382" s="80"/>
      <c r="V382" s="374" t="s">
        <v>286</v>
      </c>
      <c r="W382" s="359"/>
      <c r="X382" s="973">
        <v>45728</v>
      </c>
      <c r="Y382" s="974"/>
    </row>
    <row r="383" spans="1:25" x14ac:dyDescent="0.2">
      <c r="A383" s="1104"/>
      <c r="B383" s="389">
        <v>45718</v>
      </c>
      <c r="C383" s="432" t="str">
        <f t="shared" ref="C383:C412" si="44">IF(B383="","",IF(WEEKDAY(B383)=1,"(日)",IF(WEEKDAY(B383)=2,"(月)",IF(WEEKDAY(B383)=3,"(火)",IF(WEEKDAY(B383)=4,"(水)",IF(WEEKDAY(B383)=5,"(木)",IF(WEEKDAY(B383)=6,"(金)","(土)")))))))</f>
        <v>(日)</v>
      </c>
      <c r="D383" s="473" t="s">
        <v>404</v>
      </c>
      <c r="E383" s="474"/>
      <c r="F383" s="475">
        <v>16.2</v>
      </c>
      <c r="G383" s="11">
        <v>12.3</v>
      </c>
      <c r="H383" s="223">
        <v>12.6</v>
      </c>
      <c r="I383" s="12">
        <v>10.8</v>
      </c>
      <c r="J383" s="225">
        <v>7.8</v>
      </c>
      <c r="K383" s="11">
        <v>8.01</v>
      </c>
      <c r="L383" s="223">
        <v>8.0299999999999994</v>
      </c>
      <c r="M383" s="812"/>
      <c r="N383" s="225"/>
      <c r="O383" s="224"/>
      <c r="P383" s="224"/>
      <c r="Q383" s="866"/>
      <c r="R383" s="478"/>
      <c r="S383" s="749"/>
      <c r="T383" s="478"/>
      <c r="U383" s="80"/>
      <c r="V383" s="375" t="s">
        <v>2</v>
      </c>
      <c r="W383" s="360" t="s">
        <v>305</v>
      </c>
      <c r="X383" s="362">
        <v>11.4</v>
      </c>
      <c r="Y383" s="358"/>
    </row>
    <row r="384" spans="1:25" x14ac:dyDescent="0.2">
      <c r="A384" s="1104"/>
      <c r="B384" s="389">
        <v>45719</v>
      </c>
      <c r="C384" s="432" t="str">
        <f t="shared" si="44"/>
        <v>(月)</v>
      </c>
      <c r="D384" s="473" t="s">
        <v>405</v>
      </c>
      <c r="E384" s="474">
        <v>28</v>
      </c>
      <c r="F384" s="475">
        <v>9</v>
      </c>
      <c r="G384" s="11">
        <v>14</v>
      </c>
      <c r="H384" s="223">
        <v>13.4</v>
      </c>
      <c r="I384" s="12">
        <v>5</v>
      </c>
      <c r="J384" s="225">
        <v>6.4</v>
      </c>
      <c r="K384" s="11">
        <v>7.97</v>
      </c>
      <c r="L384" s="223">
        <v>8</v>
      </c>
      <c r="M384" s="812">
        <v>34.299999999999997</v>
      </c>
      <c r="N384" s="225">
        <v>34.299999999999997</v>
      </c>
      <c r="O384" s="224">
        <v>130</v>
      </c>
      <c r="P384" s="224">
        <v>92.1</v>
      </c>
      <c r="Q384" s="866">
        <v>14</v>
      </c>
      <c r="R384" s="478">
        <v>256</v>
      </c>
      <c r="S384" s="749">
        <v>0.41</v>
      </c>
      <c r="T384" s="478">
        <v>1333</v>
      </c>
      <c r="U384" s="80"/>
      <c r="V384" s="4" t="s">
        <v>19</v>
      </c>
      <c r="W384" s="5" t="s">
        <v>20</v>
      </c>
      <c r="X384" s="6" t="s">
        <v>21</v>
      </c>
      <c r="Y384" s="5" t="s">
        <v>22</v>
      </c>
    </row>
    <row r="385" spans="1:25" x14ac:dyDescent="0.2">
      <c r="A385" s="1104"/>
      <c r="B385" s="389">
        <v>45720</v>
      </c>
      <c r="C385" s="432" t="str">
        <f t="shared" si="44"/>
        <v>(火)</v>
      </c>
      <c r="D385" s="473" t="s">
        <v>403</v>
      </c>
      <c r="E385" s="474">
        <v>13</v>
      </c>
      <c r="F385" s="475">
        <v>5.2</v>
      </c>
      <c r="G385" s="11">
        <v>8.8000000000000007</v>
      </c>
      <c r="H385" s="223">
        <v>9</v>
      </c>
      <c r="I385" s="12">
        <v>27.9</v>
      </c>
      <c r="J385" s="225">
        <v>5.9</v>
      </c>
      <c r="K385" s="11">
        <v>7.84</v>
      </c>
      <c r="L385" s="223">
        <v>7.45</v>
      </c>
      <c r="M385" s="812">
        <v>30.7</v>
      </c>
      <c r="N385" s="225">
        <v>27.8</v>
      </c>
      <c r="O385" s="224">
        <v>67</v>
      </c>
      <c r="P385" s="224">
        <v>68.099999999999994</v>
      </c>
      <c r="Q385" s="866">
        <v>18</v>
      </c>
      <c r="R385" s="478">
        <v>198</v>
      </c>
      <c r="S385" s="749">
        <v>0.38</v>
      </c>
      <c r="T385" s="478">
        <v>5888</v>
      </c>
      <c r="U385" s="80"/>
      <c r="V385" s="2" t="s">
        <v>182</v>
      </c>
      <c r="W385" s="396" t="s">
        <v>11</v>
      </c>
      <c r="X385" s="10">
        <v>12</v>
      </c>
      <c r="Y385" s="222">
        <v>12</v>
      </c>
    </row>
    <row r="386" spans="1:25" x14ac:dyDescent="0.2">
      <c r="A386" s="1104"/>
      <c r="B386" s="389">
        <v>45721</v>
      </c>
      <c r="C386" s="432" t="str">
        <f t="shared" si="44"/>
        <v>(水)</v>
      </c>
      <c r="D386" s="473" t="s">
        <v>405</v>
      </c>
      <c r="E386" s="474">
        <v>24</v>
      </c>
      <c r="F386" s="475">
        <v>5</v>
      </c>
      <c r="G386" s="11">
        <v>7.4</v>
      </c>
      <c r="H386" s="223">
        <v>7.8</v>
      </c>
      <c r="I386" s="12">
        <v>15.8</v>
      </c>
      <c r="J386" s="225">
        <v>5.0999999999999996</v>
      </c>
      <c r="K386" s="11">
        <v>7.73</v>
      </c>
      <c r="L386" s="223">
        <v>7.57</v>
      </c>
      <c r="M386" s="812">
        <v>20.3</v>
      </c>
      <c r="N386" s="225">
        <v>23.8</v>
      </c>
      <c r="O386" s="224">
        <v>97</v>
      </c>
      <c r="P386" s="224">
        <v>68.099999999999994</v>
      </c>
      <c r="Q386" s="866">
        <v>13</v>
      </c>
      <c r="R386" s="478">
        <v>196</v>
      </c>
      <c r="S386" s="749">
        <v>0.4</v>
      </c>
      <c r="T386" s="478">
        <v>5222</v>
      </c>
      <c r="U386" s="80"/>
      <c r="V386" s="3" t="s">
        <v>183</v>
      </c>
      <c r="W386" s="893" t="s">
        <v>184</v>
      </c>
      <c r="X386" s="11">
        <v>13.3</v>
      </c>
      <c r="Y386" s="223">
        <v>9.9</v>
      </c>
    </row>
    <row r="387" spans="1:25" x14ac:dyDescent="0.2">
      <c r="A387" s="1104"/>
      <c r="B387" s="389">
        <v>45722</v>
      </c>
      <c r="C387" s="432" t="str">
        <f t="shared" si="44"/>
        <v>(木)</v>
      </c>
      <c r="D387" s="473" t="s">
        <v>403</v>
      </c>
      <c r="E387" s="474"/>
      <c r="F387" s="475">
        <v>10.9</v>
      </c>
      <c r="G387" s="11">
        <v>10</v>
      </c>
      <c r="H387" s="223">
        <v>9.8000000000000007</v>
      </c>
      <c r="I387" s="12">
        <v>9.3000000000000007</v>
      </c>
      <c r="J387" s="225">
        <v>4</v>
      </c>
      <c r="K387" s="11">
        <v>7.76</v>
      </c>
      <c r="L387" s="223">
        <v>7.48</v>
      </c>
      <c r="M387" s="812">
        <v>28.6</v>
      </c>
      <c r="N387" s="225">
        <v>28.6</v>
      </c>
      <c r="O387" s="224">
        <v>90</v>
      </c>
      <c r="P387" s="224">
        <v>74.099999999999994</v>
      </c>
      <c r="Q387" s="866">
        <v>19</v>
      </c>
      <c r="R387" s="478">
        <v>212</v>
      </c>
      <c r="S387" s="749">
        <v>0.34</v>
      </c>
      <c r="T387" s="478">
        <v>6444</v>
      </c>
      <c r="U387" s="80"/>
      <c r="V387" s="3" t="s">
        <v>12</v>
      </c>
      <c r="W387" s="893"/>
      <c r="X387" s="11">
        <v>7.94</v>
      </c>
      <c r="Y387" s="223">
        <v>7.85</v>
      </c>
    </row>
    <row r="388" spans="1:25" x14ac:dyDescent="0.2">
      <c r="A388" s="1104"/>
      <c r="B388" s="389">
        <v>45723</v>
      </c>
      <c r="C388" s="432" t="str">
        <f t="shared" si="44"/>
        <v>(金)</v>
      </c>
      <c r="D388" s="473" t="s">
        <v>404</v>
      </c>
      <c r="E388" s="474"/>
      <c r="F388" s="475">
        <v>8.1999999999999993</v>
      </c>
      <c r="G388" s="11">
        <v>9</v>
      </c>
      <c r="H388" s="223">
        <v>9.4</v>
      </c>
      <c r="I388" s="12">
        <v>7.3</v>
      </c>
      <c r="J388" s="225">
        <v>5.2</v>
      </c>
      <c r="K388" s="11">
        <v>7.88</v>
      </c>
      <c r="L388" s="223">
        <v>7.7</v>
      </c>
      <c r="M388" s="812">
        <v>31.7</v>
      </c>
      <c r="N388" s="225">
        <v>31.3</v>
      </c>
      <c r="O388" s="224">
        <v>110</v>
      </c>
      <c r="P388" s="224">
        <v>84.1</v>
      </c>
      <c r="Q388" s="866">
        <v>15</v>
      </c>
      <c r="R388" s="478">
        <v>230</v>
      </c>
      <c r="S388" s="749">
        <v>0.54</v>
      </c>
      <c r="T388" s="478">
        <v>1021</v>
      </c>
      <c r="U388" s="80"/>
      <c r="V388" s="3" t="s">
        <v>185</v>
      </c>
      <c r="W388" s="893" t="s">
        <v>13</v>
      </c>
      <c r="X388" s="11">
        <v>35.1</v>
      </c>
      <c r="Y388" s="223">
        <v>35.1</v>
      </c>
    </row>
    <row r="389" spans="1:25" x14ac:dyDescent="0.2">
      <c r="A389" s="1104"/>
      <c r="B389" s="389">
        <v>45724</v>
      </c>
      <c r="C389" s="432" t="str">
        <f t="shared" si="44"/>
        <v>(土)</v>
      </c>
      <c r="D389" s="473" t="s">
        <v>403</v>
      </c>
      <c r="E389" s="474">
        <v>9</v>
      </c>
      <c r="F389" s="475">
        <v>4.4000000000000004</v>
      </c>
      <c r="G389" s="11">
        <v>8.5</v>
      </c>
      <c r="H389" s="223">
        <v>9.1</v>
      </c>
      <c r="I389" s="12">
        <v>10.6</v>
      </c>
      <c r="J389" s="225">
        <v>9.6999999999999993</v>
      </c>
      <c r="K389" s="11">
        <v>7.85</v>
      </c>
      <c r="L389" s="223">
        <v>8.01</v>
      </c>
      <c r="M389" s="812"/>
      <c r="N389" s="225"/>
      <c r="O389" s="224"/>
      <c r="P389" s="224"/>
      <c r="Q389" s="866"/>
      <c r="R389" s="478"/>
      <c r="S389" s="749"/>
      <c r="T389" s="478"/>
      <c r="U389" s="80"/>
      <c r="V389" s="3" t="s">
        <v>186</v>
      </c>
      <c r="W389" s="893" t="s">
        <v>313</v>
      </c>
      <c r="X389" s="276">
        <v>140</v>
      </c>
      <c r="Y389" s="224">
        <v>140</v>
      </c>
    </row>
    <row r="390" spans="1:25" x14ac:dyDescent="0.2">
      <c r="A390" s="1104"/>
      <c r="B390" s="389">
        <v>45725</v>
      </c>
      <c r="C390" s="432" t="str">
        <f t="shared" si="44"/>
        <v>(日)</v>
      </c>
      <c r="D390" s="473" t="s">
        <v>404</v>
      </c>
      <c r="E390" s="474">
        <v>1</v>
      </c>
      <c r="F390" s="475">
        <v>6.2</v>
      </c>
      <c r="G390" s="11">
        <v>8.5</v>
      </c>
      <c r="H390" s="223">
        <v>8.4</v>
      </c>
      <c r="I390" s="12">
        <v>10.199999999999999</v>
      </c>
      <c r="J390" s="225">
        <v>10.5</v>
      </c>
      <c r="K390" s="11">
        <v>7.8</v>
      </c>
      <c r="L390" s="223">
        <v>7.95</v>
      </c>
      <c r="M390" s="812"/>
      <c r="N390" s="225"/>
      <c r="O390" s="224"/>
      <c r="P390" s="224"/>
      <c r="Q390" s="866"/>
      <c r="R390" s="478"/>
      <c r="S390" s="749"/>
      <c r="T390" s="478"/>
      <c r="U390" s="80"/>
      <c r="V390" s="3" t="s">
        <v>187</v>
      </c>
      <c r="W390" s="893" t="s">
        <v>313</v>
      </c>
      <c r="X390" s="276">
        <v>88.1</v>
      </c>
      <c r="Y390" s="224">
        <v>90.1</v>
      </c>
    </row>
    <row r="391" spans="1:25" x14ac:dyDescent="0.2">
      <c r="A391" s="1104"/>
      <c r="B391" s="389">
        <v>45726</v>
      </c>
      <c r="C391" s="432" t="str">
        <f t="shared" si="44"/>
        <v>(月)</v>
      </c>
      <c r="D391" s="473" t="s">
        <v>404</v>
      </c>
      <c r="E391" s="474"/>
      <c r="F391" s="475">
        <v>9.1</v>
      </c>
      <c r="G391" s="11">
        <v>9.8000000000000007</v>
      </c>
      <c r="H391" s="223">
        <v>10.4</v>
      </c>
      <c r="I391" s="12">
        <v>5.5</v>
      </c>
      <c r="J391" s="225">
        <v>10.8</v>
      </c>
      <c r="K391" s="11">
        <v>7.94</v>
      </c>
      <c r="L391" s="223">
        <v>7.96</v>
      </c>
      <c r="M391" s="812">
        <v>33.9</v>
      </c>
      <c r="N391" s="225">
        <v>33.4</v>
      </c>
      <c r="O391" s="224">
        <v>130</v>
      </c>
      <c r="P391" s="224">
        <v>92.1</v>
      </c>
      <c r="Q391" s="866">
        <v>12</v>
      </c>
      <c r="R391" s="478">
        <v>246</v>
      </c>
      <c r="S391" s="749">
        <v>0.56999999999999995</v>
      </c>
      <c r="T391" s="478"/>
      <c r="U391" s="80"/>
      <c r="V391" s="3" t="s">
        <v>188</v>
      </c>
      <c r="W391" s="893" t="s">
        <v>313</v>
      </c>
      <c r="X391" s="276">
        <v>70.099999999999994</v>
      </c>
      <c r="Y391" s="224">
        <v>68.099999999999994</v>
      </c>
    </row>
    <row r="392" spans="1:25" x14ac:dyDescent="0.2">
      <c r="A392" s="1104"/>
      <c r="B392" s="389">
        <v>45727</v>
      </c>
      <c r="C392" s="432" t="str">
        <f t="shared" si="44"/>
        <v>(火)</v>
      </c>
      <c r="D392" s="473" t="s">
        <v>403</v>
      </c>
      <c r="E392" s="474"/>
      <c r="F392" s="475">
        <v>9.9</v>
      </c>
      <c r="G392" s="11">
        <v>10.6</v>
      </c>
      <c r="H392" s="223">
        <v>11.2</v>
      </c>
      <c r="I392" s="12">
        <v>17.399999999999999</v>
      </c>
      <c r="J392" s="225">
        <v>6</v>
      </c>
      <c r="K392" s="11">
        <v>7.95</v>
      </c>
      <c r="L392" s="223">
        <v>7.74</v>
      </c>
      <c r="M392" s="812">
        <v>34.799999999999997</v>
      </c>
      <c r="N392" s="225">
        <v>34.9</v>
      </c>
      <c r="O392" s="224">
        <v>140</v>
      </c>
      <c r="P392" s="224">
        <v>94.1</v>
      </c>
      <c r="Q392" s="866">
        <v>15</v>
      </c>
      <c r="R392" s="478">
        <v>260</v>
      </c>
      <c r="S392" s="749">
        <v>0.84</v>
      </c>
      <c r="T392" s="478">
        <v>2096</v>
      </c>
      <c r="U392" s="80"/>
      <c r="V392" s="3" t="s">
        <v>189</v>
      </c>
      <c r="W392" s="893" t="s">
        <v>313</v>
      </c>
      <c r="X392" s="276">
        <v>18</v>
      </c>
      <c r="Y392" s="224">
        <v>22</v>
      </c>
    </row>
    <row r="393" spans="1:25" x14ac:dyDescent="0.2">
      <c r="A393" s="1104"/>
      <c r="B393" s="389">
        <v>45728</v>
      </c>
      <c r="C393" s="432" t="str">
        <f t="shared" si="44"/>
        <v>(水)</v>
      </c>
      <c r="D393" s="473" t="s">
        <v>403</v>
      </c>
      <c r="E393" s="474">
        <v>22</v>
      </c>
      <c r="F393" s="475">
        <v>11.4</v>
      </c>
      <c r="G393" s="11">
        <v>12</v>
      </c>
      <c r="H393" s="223">
        <v>12</v>
      </c>
      <c r="I393" s="12">
        <v>13.3</v>
      </c>
      <c r="J393" s="225">
        <v>9.9</v>
      </c>
      <c r="K393" s="11">
        <v>7.94</v>
      </c>
      <c r="L393" s="223">
        <v>7.85</v>
      </c>
      <c r="M393" s="812">
        <v>35.1</v>
      </c>
      <c r="N393" s="225">
        <v>35.1</v>
      </c>
      <c r="O393" s="224">
        <v>140</v>
      </c>
      <c r="P393" s="224">
        <v>90.1</v>
      </c>
      <c r="Q393" s="866">
        <v>16</v>
      </c>
      <c r="R393" s="478">
        <v>262</v>
      </c>
      <c r="S393" s="749">
        <v>0.28000000000000003</v>
      </c>
      <c r="T393" s="478">
        <v>1846</v>
      </c>
      <c r="U393" s="80"/>
      <c r="V393" s="3" t="s">
        <v>190</v>
      </c>
      <c r="W393" s="893" t="s">
        <v>313</v>
      </c>
      <c r="X393" s="139">
        <v>14</v>
      </c>
      <c r="Y393" s="225">
        <v>16</v>
      </c>
    </row>
    <row r="394" spans="1:25" x14ac:dyDescent="0.2">
      <c r="A394" s="1104"/>
      <c r="B394" s="389">
        <v>45729</v>
      </c>
      <c r="C394" s="432" t="str">
        <f t="shared" si="44"/>
        <v>(木)</v>
      </c>
      <c r="D394" s="473" t="s">
        <v>404</v>
      </c>
      <c r="E394" s="474">
        <v>3</v>
      </c>
      <c r="F394" s="475">
        <v>15.8</v>
      </c>
      <c r="G394" s="11">
        <v>12.6</v>
      </c>
      <c r="H394" s="223">
        <v>12.8</v>
      </c>
      <c r="I394" s="12">
        <v>88.9</v>
      </c>
      <c r="J394" s="225">
        <v>5.7</v>
      </c>
      <c r="K394" s="11">
        <v>7.59</v>
      </c>
      <c r="L394" s="223">
        <v>7.15</v>
      </c>
      <c r="M394" s="812">
        <v>17.7</v>
      </c>
      <c r="N394" s="225">
        <v>20.100000000000001</v>
      </c>
      <c r="O394" s="224">
        <v>60</v>
      </c>
      <c r="P394" s="224">
        <v>48</v>
      </c>
      <c r="Q394" s="866">
        <v>15</v>
      </c>
      <c r="R394" s="478">
        <v>142</v>
      </c>
      <c r="S394" s="749">
        <v>0.08</v>
      </c>
      <c r="T394" s="478">
        <v>14050</v>
      </c>
      <c r="U394" s="80"/>
      <c r="V394" s="3" t="s">
        <v>191</v>
      </c>
      <c r="W394" s="893" t="s">
        <v>313</v>
      </c>
      <c r="X394" s="141">
        <v>274</v>
      </c>
      <c r="Y394" s="226">
        <v>262</v>
      </c>
    </row>
    <row r="395" spans="1:25" x14ac:dyDescent="0.2">
      <c r="A395" s="1104"/>
      <c r="B395" s="389">
        <v>45730</v>
      </c>
      <c r="C395" s="432" t="str">
        <f t="shared" si="44"/>
        <v>(金)</v>
      </c>
      <c r="D395" s="473" t="s">
        <v>404</v>
      </c>
      <c r="E395" s="474"/>
      <c r="F395" s="475">
        <v>12.3</v>
      </c>
      <c r="G395" s="11">
        <v>12.6</v>
      </c>
      <c r="H395" s="223">
        <v>13</v>
      </c>
      <c r="I395" s="12">
        <v>20</v>
      </c>
      <c r="J395" s="225">
        <v>2.8</v>
      </c>
      <c r="K395" s="11">
        <v>7.71</v>
      </c>
      <c r="L395" s="223">
        <v>7.36</v>
      </c>
      <c r="M395" s="812">
        <v>25.5</v>
      </c>
      <c r="N395" s="225">
        <v>24.8</v>
      </c>
      <c r="O395" s="224">
        <v>73</v>
      </c>
      <c r="P395" s="224">
        <v>68.099999999999994</v>
      </c>
      <c r="Q395" s="866">
        <v>16</v>
      </c>
      <c r="R395" s="478">
        <v>180</v>
      </c>
      <c r="S395" s="749">
        <v>0.23</v>
      </c>
      <c r="T395" s="478">
        <v>8595</v>
      </c>
      <c r="U395" s="80"/>
      <c r="V395" s="3" t="s">
        <v>192</v>
      </c>
      <c r="W395" s="893" t="s">
        <v>313</v>
      </c>
      <c r="X395" s="140">
        <v>0.8</v>
      </c>
      <c r="Y395" s="227">
        <v>0.28000000000000003</v>
      </c>
    </row>
    <row r="396" spans="1:25" x14ac:dyDescent="0.2">
      <c r="A396" s="1104"/>
      <c r="B396" s="389">
        <v>45731</v>
      </c>
      <c r="C396" s="432" t="str">
        <f t="shared" si="44"/>
        <v>(土)</v>
      </c>
      <c r="D396" s="473" t="s">
        <v>403</v>
      </c>
      <c r="E396" s="474">
        <v>1</v>
      </c>
      <c r="F396" s="475">
        <v>9.6999999999999993</v>
      </c>
      <c r="G396" s="11">
        <v>11.4</v>
      </c>
      <c r="H396" s="223">
        <v>12</v>
      </c>
      <c r="I396" s="12">
        <v>21.3</v>
      </c>
      <c r="J396" s="225">
        <v>5.5</v>
      </c>
      <c r="K396" s="11">
        <v>7.27</v>
      </c>
      <c r="L396" s="223">
        <v>7.55</v>
      </c>
      <c r="M396" s="812"/>
      <c r="N396" s="225"/>
      <c r="O396" s="224"/>
      <c r="P396" s="224"/>
      <c r="Q396" s="866"/>
      <c r="R396" s="478"/>
      <c r="S396" s="749"/>
      <c r="T396" s="478">
        <v>6712</v>
      </c>
      <c r="U396" s="80"/>
      <c r="V396" s="3" t="s">
        <v>14</v>
      </c>
      <c r="W396" s="893" t="s">
        <v>313</v>
      </c>
      <c r="X396" s="138">
        <v>4.5999999999999996</v>
      </c>
      <c r="Y396" s="228">
        <v>3.4</v>
      </c>
    </row>
    <row r="397" spans="1:25" x14ac:dyDescent="0.2">
      <c r="A397" s="1104"/>
      <c r="B397" s="389">
        <v>45732</v>
      </c>
      <c r="C397" s="432" t="str">
        <f t="shared" si="44"/>
        <v>(日)</v>
      </c>
      <c r="D397" s="473" t="s">
        <v>405</v>
      </c>
      <c r="E397" s="474">
        <v>32</v>
      </c>
      <c r="F397" s="475">
        <v>6</v>
      </c>
      <c r="G397" s="11">
        <v>10.199999999999999</v>
      </c>
      <c r="H397" s="223">
        <v>10.7</v>
      </c>
      <c r="I397" s="12">
        <v>19.5</v>
      </c>
      <c r="J397" s="225">
        <v>6.8</v>
      </c>
      <c r="K397" s="11">
        <v>7.79</v>
      </c>
      <c r="L397" s="223">
        <v>7.77</v>
      </c>
      <c r="M397" s="812"/>
      <c r="N397" s="225"/>
      <c r="O397" s="224"/>
      <c r="P397" s="224"/>
      <c r="Q397" s="866"/>
      <c r="R397" s="478"/>
      <c r="S397" s="749"/>
      <c r="T397" s="478">
        <v>6444</v>
      </c>
      <c r="U397" s="80"/>
      <c r="V397" s="3" t="s">
        <v>15</v>
      </c>
      <c r="W397" s="893" t="s">
        <v>313</v>
      </c>
      <c r="X397" s="138">
        <v>1.7</v>
      </c>
      <c r="Y397" s="228">
        <v>1.3</v>
      </c>
    </row>
    <row r="398" spans="1:25" x14ac:dyDescent="0.2">
      <c r="A398" s="1104"/>
      <c r="B398" s="389">
        <v>45733</v>
      </c>
      <c r="C398" s="432" t="str">
        <f t="shared" si="44"/>
        <v>(月)</v>
      </c>
      <c r="D398" s="473" t="s">
        <v>404</v>
      </c>
      <c r="E398" s="474">
        <v>1</v>
      </c>
      <c r="F398" s="475">
        <v>12.5</v>
      </c>
      <c r="G398" s="11">
        <v>10.8</v>
      </c>
      <c r="H398" s="223">
        <v>10.4</v>
      </c>
      <c r="I398" s="12">
        <v>21.6</v>
      </c>
      <c r="J398" s="225">
        <v>3.2</v>
      </c>
      <c r="K398" s="11">
        <v>7.8</v>
      </c>
      <c r="L398" s="223">
        <v>7.5</v>
      </c>
      <c r="M398" s="812">
        <v>23.4</v>
      </c>
      <c r="N398" s="225">
        <v>23.3</v>
      </c>
      <c r="O398" s="224">
        <v>77</v>
      </c>
      <c r="P398" s="224">
        <v>64.099999999999994</v>
      </c>
      <c r="Q398" s="866">
        <v>16</v>
      </c>
      <c r="R398" s="478">
        <v>192</v>
      </c>
      <c r="S398" s="749">
        <v>0.28000000000000003</v>
      </c>
      <c r="T398" s="478">
        <v>8769</v>
      </c>
      <c r="U398" s="80"/>
      <c r="V398" s="3" t="s">
        <v>193</v>
      </c>
      <c r="W398" s="893" t="s">
        <v>313</v>
      </c>
      <c r="X398" s="138">
        <v>9</v>
      </c>
      <c r="Y398" s="228">
        <v>9.1999999999999993</v>
      </c>
    </row>
    <row r="399" spans="1:25" x14ac:dyDescent="0.2">
      <c r="A399" s="1104"/>
      <c r="B399" s="389">
        <v>45734</v>
      </c>
      <c r="C399" s="432" t="str">
        <f t="shared" si="44"/>
        <v>(火)</v>
      </c>
      <c r="D399" s="473" t="s">
        <v>403</v>
      </c>
      <c r="E399" s="474">
        <v>1</v>
      </c>
      <c r="F399" s="475">
        <v>8.8000000000000007</v>
      </c>
      <c r="G399" s="11">
        <v>10</v>
      </c>
      <c r="H399" s="223">
        <v>10.199999999999999</v>
      </c>
      <c r="I399" s="12">
        <v>16.5</v>
      </c>
      <c r="J399" s="225">
        <v>2.6</v>
      </c>
      <c r="K399" s="11">
        <v>7.83</v>
      </c>
      <c r="L399" s="223">
        <v>7.6</v>
      </c>
      <c r="M399" s="812">
        <v>28.3</v>
      </c>
      <c r="N399" s="225">
        <v>28.1</v>
      </c>
      <c r="O399" s="224">
        <v>97</v>
      </c>
      <c r="P399" s="224">
        <v>74.099999999999994</v>
      </c>
      <c r="Q399" s="866">
        <v>19</v>
      </c>
      <c r="R399" s="478">
        <v>210</v>
      </c>
      <c r="S399" s="749">
        <v>0.23</v>
      </c>
      <c r="T399" s="478">
        <v>5750</v>
      </c>
      <c r="U399" s="80"/>
      <c r="V399" s="3" t="s">
        <v>194</v>
      </c>
      <c r="W399" s="893" t="s">
        <v>313</v>
      </c>
      <c r="X399" s="140">
        <v>8.4000000000000005E-2</v>
      </c>
      <c r="Y399" s="229">
        <v>6.2E-2</v>
      </c>
    </row>
    <row r="400" spans="1:25" x14ac:dyDescent="0.2">
      <c r="A400" s="1104"/>
      <c r="B400" s="389">
        <v>45735</v>
      </c>
      <c r="C400" s="432" t="str">
        <f t="shared" si="44"/>
        <v>(水)</v>
      </c>
      <c r="D400" s="473" t="s">
        <v>403</v>
      </c>
      <c r="E400" s="474">
        <v>10</v>
      </c>
      <c r="F400" s="475">
        <v>3.9</v>
      </c>
      <c r="G400" s="11">
        <v>10.5</v>
      </c>
      <c r="H400" s="223">
        <v>10.9</v>
      </c>
      <c r="I400" s="12">
        <v>12.7</v>
      </c>
      <c r="J400" s="225">
        <v>3.9</v>
      </c>
      <c r="K400" s="11">
        <v>7.61</v>
      </c>
      <c r="L400" s="223">
        <v>7.6</v>
      </c>
      <c r="M400" s="812">
        <v>25.1</v>
      </c>
      <c r="N400" s="225">
        <v>24.6</v>
      </c>
      <c r="O400" s="224">
        <v>110</v>
      </c>
      <c r="P400" s="224">
        <v>82.1</v>
      </c>
      <c r="Q400" s="866">
        <v>16</v>
      </c>
      <c r="R400" s="478">
        <v>222</v>
      </c>
      <c r="S400" s="749">
        <v>0.25</v>
      </c>
      <c r="T400" s="478">
        <v>4637</v>
      </c>
      <c r="U400" s="80"/>
      <c r="V400" s="3" t="s">
        <v>16</v>
      </c>
      <c r="W400" s="893" t="s">
        <v>313</v>
      </c>
      <c r="X400" s="140">
        <v>0.34</v>
      </c>
      <c r="Y400" s="229">
        <v>0.56999999999999995</v>
      </c>
    </row>
    <row r="401" spans="1:25" x14ac:dyDescent="0.2">
      <c r="A401" s="1104"/>
      <c r="B401" s="389">
        <v>45736</v>
      </c>
      <c r="C401" s="432" t="str">
        <f t="shared" si="44"/>
        <v>(木)</v>
      </c>
      <c r="D401" s="473" t="s">
        <v>404</v>
      </c>
      <c r="E401" s="474"/>
      <c r="F401" s="475">
        <v>8.3000000000000007</v>
      </c>
      <c r="G401" s="11">
        <v>9.3000000000000007</v>
      </c>
      <c r="H401" s="223">
        <v>9.4</v>
      </c>
      <c r="I401" s="12">
        <v>18.8</v>
      </c>
      <c r="J401" s="225">
        <v>9.6999999999999993</v>
      </c>
      <c r="K401" s="11">
        <v>7.8</v>
      </c>
      <c r="L401" s="223">
        <v>7.7</v>
      </c>
      <c r="M401" s="812"/>
      <c r="N401" s="225"/>
      <c r="O401" s="224"/>
      <c r="P401" s="224"/>
      <c r="Q401" s="866"/>
      <c r="R401" s="478"/>
      <c r="S401" s="749"/>
      <c r="T401" s="478">
        <v>3255</v>
      </c>
      <c r="U401" s="80"/>
      <c r="V401" s="3" t="s">
        <v>195</v>
      </c>
      <c r="W401" s="893" t="s">
        <v>313</v>
      </c>
      <c r="X401" s="140">
        <v>1.24</v>
      </c>
      <c r="Y401" s="229">
        <v>1.1200000000000001</v>
      </c>
    </row>
    <row r="402" spans="1:25" x14ac:dyDescent="0.2">
      <c r="A402" s="1104"/>
      <c r="B402" s="389">
        <v>45737</v>
      </c>
      <c r="C402" s="432" t="str">
        <f t="shared" si="44"/>
        <v>(金)</v>
      </c>
      <c r="D402" s="473" t="s">
        <v>404</v>
      </c>
      <c r="E402" s="474"/>
      <c r="F402" s="475">
        <v>12.1</v>
      </c>
      <c r="G402" s="11">
        <v>10.6</v>
      </c>
      <c r="H402" s="223">
        <v>11</v>
      </c>
      <c r="I402" s="12">
        <v>9.1999999999999993</v>
      </c>
      <c r="J402" s="225">
        <v>8.1</v>
      </c>
      <c r="K402" s="11">
        <v>7.91</v>
      </c>
      <c r="L402" s="223">
        <v>7.85</v>
      </c>
      <c r="M402" s="812">
        <v>31.6</v>
      </c>
      <c r="N402" s="225">
        <v>31.3</v>
      </c>
      <c r="O402" s="224">
        <v>120</v>
      </c>
      <c r="P402" s="224">
        <v>80.099999999999994</v>
      </c>
      <c r="Q402" s="866">
        <v>17</v>
      </c>
      <c r="R402" s="478">
        <v>220</v>
      </c>
      <c r="S402" s="749">
        <v>0.41</v>
      </c>
      <c r="T402" s="478">
        <v>1243</v>
      </c>
      <c r="U402" s="80"/>
      <c r="V402" s="3" t="s">
        <v>196</v>
      </c>
      <c r="W402" s="893" t="s">
        <v>313</v>
      </c>
      <c r="X402" s="140">
        <v>0.28199999999999997</v>
      </c>
      <c r="Y402" s="229">
        <v>0.16500000000000001</v>
      </c>
    </row>
    <row r="403" spans="1:25" x14ac:dyDescent="0.2">
      <c r="A403" s="1104"/>
      <c r="B403" s="389">
        <v>45738</v>
      </c>
      <c r="C403" s="432" t="str">
        <f t="shared" si="44"/>
        <v>(土)</v>
      </c>
      <c r="D403" s="473" t="s">
        <v>404</v>
      </c>
      <c r="E403" s="474"/>
      <c r="F403" s="475">
        <v>17.899999999999999</v>
      </c>
      <c r="G403" s="11">
        <v>12.1</v>
      </c>
      <c r="H403" s="223">
        <v>12.2</v>
      </c>
      <c r="I403" s="12">
        <v>13.7</v>
      </c>
      <c r="J403" s="225">
        <v>7.9</v>
      </c>
      <c r="K403" s="11">
        <v>7.79</v>
      </c>
      <c r="L403" s="223">
        <v>7.82</v>
      </c>
      <c r="M403" s="812"/>
      <c r="N403" s="225"/>
      <c r="O403" s="224"/>
      <c r="P403" s="224"/>
      <c r="Q403" s="866"/>
      <c r="R403" s="478"/>
      <c r="S403" s="749"/>
      <c r="T403" s="478">
        <v>1668</v>
      </c>
      <c r="U403" s="80"/>
      <c r="V403" s="3" t="s">
        <v>197</v>
      </c>
      <c r="W403" s="893" t="s">
        <v>313</v>
      </c>
      <c r="X403" s="138">
        <v>16.600000000000001</v>
      </c>
      <c r="Y403" s="228">
        <v>17.100000000000001</v>
      </c>
    </row>
    <row r="404" spans="1:25" x14ac:dyDescent="0.2">
      <c r="A404" s="1104"/>
      <c r="B404" s="389">
        <v>45739</v>
      </c>
      <c r="C404" s="432" t="str">
        <f t="shared" si="44"/>
        <v>(日)</v>
      </c>
      <c r="D404" s="473" t="s">
        <v>404</v>
      </c>
      <c r="E404" s="474"/>
      <c r="F404" s="475">
        <v>19.399999999999999</v>
      </c>
      <c r="G404" s="11">
        <v>13.5</v>
      </c>
      <c r="H404" s="223">
        <v>14.1</v>
      </c>
      <c r="I404" s="12">
        <v>18.7</v>
      </c>
      <c r="J404" s="225">
        <v>8.6</v>
      </c>
      <c r="K404" s="11">
        <v>7.77</v>
      </c>
      <c r="L404" s="223">
        <v>7.84</v>
      </c>
      <c r="M404" s="812"/>
      <c r="N404" s="225"/>
      <c r="O404" s="224"/>
      <c r="P404" s="224"/>
      <c r="Q404" s="866"/>
      <c r="R404" s="478"/>
      <c r="S404" s="749"/>
      <c r="T404" s="478">
        <v>3221</v>
      </c>
      <c r="U404" s="80"/>
      <c r="V404" s="3" t="s">
        <v>17</v>
      </c>
      <c r="W404" s="893" t="s">
        <v>313</v>
      </c>
      <c r="X404" s="138">
        <v>42.7</v>
      </c>
      <c r="Y404" s="228">
        <v>41</v>
      </c>
    </row>
    <row r="405" spans="1:25" x14ac:dyDescent="0.2">
      <c r="A405" s="1104"/>
      <c r="B405" s="389">
        <v>45740</v>
      </c>
      <c r="C405" s="432" t="str">
        <f t="shared" si="44"/>
        <v>(月)</v>
      </c>
      <c r="D405" s="473" t="s">
        <v>403</v>
      </c>
      <c r="E405" s="474">
        <v>5</v>
      </c>
      <c r="F405" s="475">
        <v>13.9</v>
      </c>
      <c r="G405" s="11">
        <v>14.6</v>
      </c>
      <c r="H405" s="223">
        <v>15.2</v>
      </c>
      <c r="I405" s="12">
        <v>9.5</v>
      </c>
      <c r="J405" s="225">
        <v>9.5</v>
      </c>
      <c r="K405" s="11">
        <v>7.87</v>
      </c>
      <c r="L405" s="223">
        <v>7.87</v>
      </c>
      <c r="M405" s="812">
        <v>34.799999999999997</v>
      </c>
      <c r="N405" s="225">
        <v>34.700000000000003</v>
      </c>
      <c r="O405" s="224">
        <v>140</v>
      </c>
      <c r="P405" s="224">
        <v>92.1</v>
      </c>
      <c r="Q405" s="866">
        <v>15</v>
      </c>
      <c r="R405" s="478">
        <v>270</v>
      </c>
      <c r="S405" s="749">
        <v>0.41</v>
      </c>
      <c r="T405" s="478">
        <v>745</v>
      </c>
      <c r="U405" s="80"/>
      <c r="V405" s="3" t="s">
        <v>198</v>
      </c>
      <c r="W405" s="893" t="s">
        <v>184</v>
      </c>
      <c r="X405" s="276">
        <v>14</v>
      </c>
      <c r="Y405" s="288">
        <v>8</v>
      </c>
    </row>
    <row r="406" spans="1:25" x14ac:dyDescent="0.2">
      <c r="A406" s="1104"/>
      <c r="B406" s="389">
        <v>45741</v>
      </c>
      <c r="C406" s="432" t="str">
        <f t="shared" si="44"/>
        <v>(火)</v>
      </c>
      <c r="D406" s="473" t="s">
        <v>404</v>
      </c>
      <c r="E406" s="474"/>
      <c r="F406" s="475">
        <v>19</v>
      </c>
      <c r="G406" s="11">
        <v>14.6</v>
      </c>
      <c r="H406" s="223">
        <v>15</v>
      </c>
      <c r="I406" s="12">
        <v>6.7</v>
      </c>
      <c r="J406" s="225">
        <v>8.4</v>
      </c>
      <c r="K406" s="11">
        <v>7.85</v>
      </c>
      <c r="L406" s="223">
        <v>7.92</v>
      </c>
      <c r="M406" s="812">
        <v>34.700000000000003</v>
      </c>
      <c r="N406" s="225">
        <v>34.700000000000003</v>
      </c>
      <c r="O406" s="224">
        <v>140</v>
      </c>
      <c r="P406" s="224">
        <v>94.1</v>
      </c>
      <c r="Q406" s="866">
        <v>14</v>
      </c>
      <c r="R406" s="478">
        <v>254</v>
      </c>
      <c r="S406" s="749">
        <v>0.52</v>
      </c>
      <c r="T406" s="478"/>
      <c r="U406" s="80"/>
      <c r="V406" s="3" t="s">
        <v>199</v>
      </c>
      <c r="W406" s="893" t="s">
        <v>313</v>
      </c>
      <c r="X406" s="276">
        <v>19</v>
      </c>
      <c r="Y406" s="288">
        <v>7</v>
      </c>
    </row>
    <row r="407" spans="1:25" x14ac:dyDescent="0.2">
      <c r="A407" s="1104"/>
      <c r="B407" s="389">
        <v>45742</v>
      </c>
      <c r="C407" s="432" t="str">
        <f t="shared" si="44"/>
        <v>(水)</v>
      </c>
      <c r="D407" s="473" t="s">
        <v>404</v>
      </c>
      <c r="E407" s="474"/>
      <c r="F407" s="475">
        <v>21.6</v>
      </c>
      <c r="G407" s="11">
        <v>15.8</v>
      </c>
      <c r="H407" s="223">
        <v>16.2</v>
      </c>
      <c r="I407" s="12">
        <v>9</v>
      </c>
      <c r="J407" s="225">
        <v>7.3</v>
      </c>
      <c r="K407" s="11">
        <v>7.9</v>
      </c>
      <c r="L407" s="223">
        <v>7.96</v>
      </c>
      <c r="M407" s="812">
        <v>35.4</v>
      </c>
      <c r="N407" s="225">
        <v>35.4</v>
      </c>
      <c r="O407" s="224">
        <v>150</v>
      </c>
      <c r="P407" s="224">
        <v>72.099999999999994</v>
      </c>
      <c r="Q407" s="866">
        <v>15</v>
      </c>
      <c r="R407" s="478">
        <v>256</v>
      </c>
      <c r="S407" s="749">
        <v>0.43</v>
      </c>
      <c r="T407" s="478">
        <v>299</v>
      </c>
      <c r="U407" s="80"/>
      <c r="V407" s="3"/>
      <c r="W407" s="893"/>
      <c r="X407" s="290"/>
      <c r="Y407" s="289"/>
    </row>
    <row r="408" spans="1:25" x14ac:dyDescent="0.2">
      <c r="A408" s="1104"/>
      <c r="B408" s="389">
        <v>45743</v>
      </c>
      <c r="C408" s="432" t="str">
        <f t="shared" si="44"/>
        <v>(木)</v>
      </c>
      <c r="D408" s="507" t="s">
        <v>404</v>
      </c>
      <c r="E408" s="508"/>
      <c r="F408" s="509">
        <v>18.8</v>
      </c>
      <c r="G408" s="309">
        <v>16.2</v>
      </c>
      <c r="H408" s="510">
        <v>17</v>
      </c>
      <c r="I408" s="511">
        <v>9.5</v>
      </c>
      <c r="J408" s="512">
        <v>7.2</v>
      </c>
      <c r="K408" s="309">
        <v>7.86</v>
      </c>
      <c r="L408" s="510">
        <v>7.94</v>
      </c>
      <c r="M408" s="813">
        <v>35.799999999999997</v>
      </c>
      <c r="N408" s="512">
        <v>35.700000000000003</v>
      </c>
      <c r="O408" s="513">
        <v>150</v>
      </c>
      <c r="P408" s="513">
        <v>76.099999999999994</v>
      </c>
      <c r="Q408" s="867">
        <v>13</v>
      </c>
      <c r="R408" s="515">
        <v>264</v>
      </c>
      <c r="S408" s="753">
        <v>0.5</v>
      </c>
      <c r="T408" s="515">
        <v>216</v>
      </c>
      <c r="U408" s="80"/>
      <c r="V408" s="3"/>
      <c r="W408" s="893"/>
      <c r="X408" s="290"/>
      <c r="Y408" s="289"/>
    </row>
    <row r="409" spans="1:25" x14ac:dyDescent="0.2">
      <c r="A409" s="1104"/>
      <c r="B409" s="389">
        <v>45744</v>
      </c>
      <c r="C409" s="432" t="str">
        <f t="shared" si="44"/>
        <v>(金)</v>
      </c>
      <c r="D409" s="507" t="s">
        <v>405</v>
      </c>
      <c r="E409" s="508">
        <v>13</v>
      </c>
      <c r="F409" s="509">
        <v>18.2</v>
      </c>
      <c r="G409" s="309">
        <v>17.399999999999999</v>
      </c>
      <c r="H409" s="510">
        <v>18</v>
      </c>
      <c r="I409" s="511">
        <v>10.7</v>
      </c>
      <c r="J409" s="512">
        <v>8.3000000000000007</v>
      </c>
      <c r="K409" s="309">
        <v>7.93</v>
      </c>
      <c r="L409" s="510">
        <v>7.97</v>
      </c>
      <c r="M409" s="813">
        <v>35.4</v>
      </c>
      <c r="N409" s="512">
        <v>35.700000000000003</v>
      </c>
      <c r="O409" s="513">
        <v>150</v>
      </c>
      <c r="P409" s="513">
        <v>40</v>
      </c>
      <c r="Q409" s="867">
        <v>14</v>
      </c>
      <c r="R409" s="515">
        <v>276</v>
      </c>
      <c r="S409" s="753">
        <v>0.61</v>
      </c>
      <c r="T409" s="515">
        <v>1700</v>
      </c>
      <c r="U409" s="80"/>
      <c r="V409" s="291"/>
      <c r="W409" s="344"/>
      <c r="X409" s="293"/>
      <c r="Y409" s="292"/>
    </row>
    <row r="410" spans="1:25" x14ac:dyDescent="0.2">
      <c r="A410" s="1104"/>
      <c r="B410" s="389">
        <v>45745</v>
      </c>
      <c r="C410" s="432" t="str">
        <f t="shared" si="44"/>
        <v>(土)</v>
      </c>
      <c r="D410" s="507" t="s">
        <v>405</v>
      </c>
      <c r="E410" s="508">
        <v>12</v>
      </c>
      <c r="F410" s="509">
        <v>8.9</v>
      </c>
      <c r="G410" s="309">
        <v>15.3</v>
      </c>
      <c r="H410" s="510">
        <v>16.3</v>
      </c>
      <c r="I410" s="511">
        <v>13.4</v>
      </c>
      <c r="J410" s="512">
        <v>7.4</v>
      </c>
      <c r="K410" s="309">
        <v>7.86</v>
      </c>
      <c r="L410" s="510">
        <v>7.68</v>
      </c>
      <c r="M410" s="813"/>
      <c r="N410" s="512"/>
      <c r="O410" s="513"/>
      <c r="P410" s="513"/>
      <c r="Q410" s="867"/>
      <c r="R410" s="515"/>
      <c r="S410" s="753"/>
      <c r="T410" s="515">
        <v>2666</v>
      </c>
      <c r="U410" s="80"/>
      <c r="V410" s="9" t="s">
        <v>23</v>
      </c>
      <c r="W410" s="82" t="s">
        <v>24</v>
      </c>
      <c r="X410" s="1" t="s">
        <v>24</v>
      </c>
      <c r="Y410" s="333" t="s">
        <v>24</v>
      </c>
    </row>
    <row r="411" spans="1:25" x14ac:dyDescent="0.2">
      <c r="A411" s="1104"/>
      <c r="B411" s="389">
        <v>45746</v>
      </c>
      <c r="C411" s="432" t="str">
        <f t="shared" si="44"/>
        <v>(日)</v>
      </c>
      <c r="D411" s="507" t="s">
        <v>404</v>
      </c>
      <c r="E411" s="508">
        <v>1</v>
      </c>
      <c r="F411" s="509">
        <v>9.4</v>
      </c>
      <c r="G411" s="309">
        <v>11.8</v>
      </c>
      <c r="H411" s="510">
        <v>11.8</v>
      </c>
      <c r="I411" s="511">
        <v>14.8</v>
      </c>
      <c r="J411" s="512">
        <v>7.9</v>
      </c>
      <c r="K411" s="309">
        <v>7.85</v>
      </c>
      <c r="L411" s="510">
        <v>7.65</v>
      </c>
      <c r="M411" s="813"/>
      <c r="N411" s="512"/>
      <c r="O411" s="513"/>
      <c r="P411" s="513"/>
      <c r="Q411" s="867"/>
      <c r="R411" s="515"/>
      <c r="S411" s="753"/>
      <c r="T411" s="515">
        <v>4776</v>
      </c>
      <c r="U411" s="80"/>
      <c r="V411" s="719" t="s">
        <v>303</v>
      </c>
      <c r="W411" s="720"/>
      <c r="X411" s="720"/>
      <c r="Y411" s="721"/>
    </row>
    <row r="412" spans="1:25" x14ac:dyDescent="0.2">
      <c r="A412" s="1104"/>
      <c r="B412" s="389">
        <v>45747</v>
      </c>
      <c r="C412" s="432" t="str">
        <f t="shared" si="44"/>
        <v>(月)</v>
      </c>
      <c r="D412" s="544" t="s">
        <v>403</v>
      </c>
      <c r="E412" s="497"/>
      <c r="F412" s="535">
        <v>7.4</v>
      </c>
      <c r="G412" s="366">
        <v>11.8</v>
      </c>
      <c r="H412" s="300">
        <v>12.7</v>
      </c>
      <c r="I412" s="537">
        <v>13.4</v>
      </c>
      <c r="J412" s="536">
        <v>4.7</v>
      </c>
      <c r="K412" s="366">
        <v>7.92</v>
      </c>
      <c r="L412" s="300">
        <v>7.75</v>
      </c>
      <c r="M412" s="814">
        <v>34</v>
      </c>
      <c r="N412" s="536">
        <v>33.9</v>
      </c>
      <c r="O412" s="538">
        <v>130</v>
      </c>
      <c r="P412" s="538">
        <v>50</v>
      </c>
      <c r="Q412" s="871">
        <v>16</v>
      </c>
      <c r="R412" s="540">
        <v>244</v>
      </c>
      <c r="S412" s="789">
        <v>0.48</v>
      </c>
      <c r="T412" s="540">
        <v>4112</v>
      </c>
      <c r="U412" s="80"/>
      <c r="V412" s="722"/>
      <c r="W412" s="892"/>
      <c r="X412" s="723"/>
      <c r="Y412" s="724"/>
    </row>
    <row r="413" spans="1:25" x14ac:dyDescent="0.2">
      <c r="A413" s="1104"/>
      <c r="B413" s="1043" t="s">
        <v>239</v>
      </c>
      <c r="C413" s="1043"/>
      <c r="D413" s="756"/>
      <c r="E413" s="464">
        <f>MAX(E382:E412)</f>
        <v>32</v>
      </c>
      <c r="F413" s="480">
        <f t="shared" ref="F413:T413" si="45">IF(COUNT(F382:F412)=0,"",MAX(F382:F412))</f>
        <v>21.6</v>
      </c>
      <c r="G413" s="10">
        <f t="shared" si="45"/>
        <v>17.399999999999999</v>
      </c>
      <c r="H413" s="222">
        <f t="shared" si="45"/>
        <v>18</v>
      </c>
      <c r="I413" s="466">
        <f t="shared" si="45"/>
        <v>88.9</v>
      </c>
      <c r="J413" s="467">
        <f t="shared" si="45"/>
        <v>10.8</v>
      </c>
      <c r="K413" s="10">
        <f t="shared" si="45"/>
        <v>8.01</v>
      </c>
      <c r="L413" s="222">
        <f t="shared" si="45"/>
        <v>8.07</v>
      </c>
      <c r="M413" s="811">
        <f t="shared" si="45"/>
        <v>35.799999999999997</v>
      </c>
      <c r="N413" s="467">
        <f t="shared" si="45"/>
        <v>35.700000000000003</v>
      </c>
      <c r="O413" s="468">
        <f t="shared" si="45"/>
        <v>150</v>
      </c>
      <c r="P413" s="468">
        <f t="shared" si="45"/>
        <v>94.1</v>
      </c>
      <c r="Q413" s="868">
        <f t="shared" si="45"/>
        <v>19</v>
      </c>
      <c r="R413" s="484">
        <f t="shared" si="45"/>
        <v>276</v>
      </c>
      <c r="S413" s="757">
        <f t="shared" si="45"/>
        <v>0.84</v>
      </c>
      <c r="T413" s="486">
        <f t="shared" si="45"/>
        <v>14050</v>
      </c>
      <c r="U413" s="83"/>
      <c r="V413" s="722"/>
      <c r="W413" s="892"/>
      <c r="X413" s="723"/>
      <c r="Y413" s="724"/>
    </row>
    <row r="414" spans="1:25" x14ac:dyDescent="0.2">
      <c r="A414" s="1104"/>
      <c r="B414" s="1044" t="s">
        <v>240</v>
      </c>
      <c r="C414" s="1044"/>
      <c r="D414" s="760"/>
      <c r="E414" s="761"/>
      <c r="F414" s="487">
        <f t="shared" ref="F414:S414" si="46">IF(COUNT(F382:F412)=0,"",MIN(F382:F412))</f>
        <v>3.9</v>
      </c>
      <c r="G414" s="11">
        <f t="shared" si="46"/>
        <v>7.4</v>
      </c>
      <c r="H414" s="223">
        <f t="shared" si="46"/>
        <v>7.8</v>
      </c>
      <c r="I414" s="12">
        <f t="shared" si="46"/>
        <v>5</v>
      </c>
      <c r="J414" s="225">
        <f t="shared" si="46"/>
        <v>2.6</v>
      </c>
      <c r="K414" s="11">
        <f t="shared" si="46"/>
        <v>7.27</v>
      </c>
      <c r="L414" s="223">
        <f t="shared" si="46"/>
        <v>7.15</v>
      </c>
      <c r="M414" s="812">
        <f t="shared" si="46"/>
        <v>17.7</v>
      </c>
      <c r="N414" s="225">
        <f t="shared" si="46"/>
        <v>20.100000000000001</v>
      </c>
      <c r="O414" s="224">
        <f t="shared" si="46"/>
        <v>60</v>
      </c>
      <c r="P414" s="224">
        <f t="shared" si="46"/>
        <v>40</v>
      </c>
      <c r="Q414" s="864">
        <f t="shared" si="46"/>
        <v>12</v>
      </c>
      <c r="R414" s="491">
        <f t="shared" si="46"/>
        <v>142</v>
      </c>
      <c r="S414" s="762">
        <f t="shared" si="46"/>
        <v>0.08</v>
      </c>
      <c r="T414" s="816"/>
      <c r="U414" s="83"/>
      <c r="V414" s="722"/>
      <c r="W414" s="892"/>
      <c r="X414" s="723"/>
      <c r="Y414" s="724"/>
    </row>
    <row r="415" spans="1:25" x14ac:dyDescent="0.2">
      <c r="A415" s="1104"/>
      <c r="B415" s="1044" t="s">
        <v>241</v>
      </c>
      <c r="C415" s="1044"/>
      <c r="D415" s="765"/>
      <c r="E415" s="766"/>
      <c r="F415" s="494">
        <f t="shared" ref="F415:S415" si="47">IF(COUNT(F382:F412)=0,"",AVERAGE(F382:F412))</f>
        <v>11.348387096774195</v>
      </c>
      <c r="G415" s="309">
        <f t="shared" si="47"/>
        <v>11.703225806451615</v>
      </c>
      <c r="H415" s="510">
        <f t="shared" si="47"/>
        <v>12.041935483870969</v>
      </c>
      <c r="I415" s="511">
        <f t="shared" si="47"/>
        <v>15.816129032258063</v>
      </c>
      <c r="J415" s="512">
        <f t="shared" si="47"/>
        <v>6.903225806451613</v>
      </c>
      <c r="K415" s="309">
        <f t="shared" si="47"/>
        <v>7.8248387096774206</v>
      </c>
      <c r="L415" s="510">
        <f t="shared" si="47"/>
        <v>7.751290322580644</v>
      </c>
      <c r="M415" s="813">
        <f t="shared" si="47"/>
        <v>30.555</v>
      </c>
      <c r="N415" s="512">
        <f t="shared" si="47"/>
        <v>30.575000000000006</v>
      </c>
      <c r="O415" s="513">
        <f t="shared" si="47"/>
        <v>115.05</v>
      </c>
      <c r="P415" s="513">
        <f t="shared" si="47"/>
        <v>75.184999999999988</v>
      </c>
      <c r="Q415" s="869">
        <f t="shared" si="47"/>
        <v>15.4</v>
      </c>
      <c r="R415" s="521">
        <f t="shared" si="47"/>
        <v>229.5</v>
      </c>
      <c r="S415" s="785">
        <f t="shared" si="47"/>
        <v>0.40950000000000009</v>
      </c>
      <c r="T415" s="817"/>
      <c r="U415" s="83"/>
      <c r="V415" s="722"/>
      <c r="W415" s="892"/>
      <c r="X415" s="723"/>
      <c r="Y415" s="724"/>
    </row>
    <row r="416" spans="1:25" x14ac:dyDescent="0.2">
      <c r="A416" s="1105"/>
      <c r="B416" s="1045" t="s">
        <v>242</v>
      </c>
      <c r="C416" s="1045"/>
      <c r="D416" s="769"/>
      <c r="E416" s="497">
        <f>SUM(E382:E412)</f>
        <v>176</v>
      </c>
      <c r="F416" s="770"/>
      <c r="G416" s="770"/>
      <c r="H416" s="771"/>
      <c r="I416" s="770"/>
      <c r="J416" s="771"/>
      <c r="K416" s="800"/>
      <c r="L416" s="772"/>
      <c r="M416" s="885"/>
      <c r="N416" s="886"/>
      <c r="O416" s="887"/>
      <c r="P416" s="887"/>
      <c r="Q416" s="888"/>
      <c r="R416" s="773"/>
      <c r="S416" s="774"/>
      <c r="T416" s="734">
        <f>SUM(T382:T412)</f>
        <v>102708</v>
      </c>
      <c r="U416" s="83"/>
      <c r="V416" s="588"/>
      <c r="W416" s="895"/>
      <c r="X416" s="589"/>
      <c r="Y416" s="332"/>
    </row>
    <row r="417" spans="1:22" x14ac:dyDescent="0.2">
      <c r="A417" s="1111" t="s">
        <v>247</v>
      </c>
      <c r="B417" s="1043" t="s">
        <v>239</v>
      </c>
      <c r="C417" s="1043"/>
      <c r="D417" s="479"/>
      <c r="E417" s="464">
        <f t="shared" ref="E417:T417" si="48">MAX(E$4:E$33,E$38:E$68,E$73:E$102,E$107:E$137,E$142:E$172,E$177:E$206,E$211:E$241,E$246:E$275,E$280:E$310,E$315:E$345,E$350:E$377,E$382:E$412)</f>
        <v>128</v>
      </c>
      <c r="F417" s="464">
        <f t="shared" si="48"/>
        <v>35.6</v>
      </c>
      <c r="G417" s="875">
        <f t="shared" si="48"/>
        <v>26.2</v>
      </c>
      <c r="H417" s="876">
        <f t="shared" si="48"/>
        <v>26.4</v>
      </c>
      <c r="I417" s="877">
        <f t="shared" si="48"/>
        <v>224</v>
      </c>
      <c r="J417" s="878">
        <f t="shared" si="48"/>
        <v>14.3</v>
      </c>
      <c r="K417" s="875">
        <f t="shared" si="48"/>
        <v>8.2100000000000009</v>
      </c>
      <c r="L417" s="876">
        <f t="shared" si="48"/>
        <v>8.18</v>
      </c>
      <c r="M417" s="875">
        <f t="shared" si="48"/>
        <v>39.9</v>
      </c>
      <c r="N417" s="876">
        <f t="shared" si="48"/>
        <v>37.6</v>
      </c>
      <c r="O417" s="482">
        <f t="shared" si="48"/>
        <v>150</v>
      </c>
      <c r="P417" s="482">
        <f t="shared" si="48"/>
        <v>108</v>
      </c>
      <c r="Q417" s="464">
        <f t="shared" si="48"/>
        <v>30</v>
      </c>
      <c r="R417" s="482">
        <f t="shared" si="48"/>
        <v>290</v>
      </c>
      <c r="S417" s="745">
        <f t="shared" si="48"/>
        <v>1.1000000000000001</v>
      </c>
      <c r="T417" s="882">
        <f t="shared" si="48"/>
        <v>18664</v>
      </c>
    </row>
    <row r="418" spans="1:22" s="1" customFormat="1" ht="13.5" customHeight="1" x14ac:dyDescent="0.2">
      <c r="A418" s="1112"/>
      <c r="B418" s="1044" t="s">
        <v>240</v>
      </c>
      <c r="C418" s="1044"/>
      <c r="D418" s="233"/>
      <c r="E418" s="234"/>
      <c r="F418" s="197">
        <f t="shared" ref="F418:S418" si="49">MIN(F$4:F$33,F$38:F$68,F$73:F$102,F$107:F$137,F$142:F$172,F$177:F$206,F$211:F$241,F$246:F$275,F$280:F$310,F$315:F$345,F$350:F$377,F$382:F$412)</f>
        <v>0.1</v>
      </c>
      <c r="G418" s="851">
        <f t="shared" si="49"/>
        <v>5.9</v>
      </c>
      <c r="H418" s="850">
        <f t="shared" si="49"/>
        <v>6.2</v>
      </c>
      <c r="I418" s="853">
        <f t="shared" si="49"/>
        <v>2.4</v>
      </c>
      <c r="J418" s="852">
        <f t="shared" si="49"/>
        <v>1.3</v>
      </c>
      <c r="K418" s="851">
        <f t="shared" si="49"/>
        <v>7.04</v>
      </c>
      <c r="L418" s="850">
        <f t="shared" si="49"/>
        <v>6.58</v>
      </c>
      <c r="M418" s="851">
        <f t="shared" si="49"/>
        <v>11.6</v>
      </c>
      <c r="N418" s="850">
        <f t="shared" si="49"/>
        <v>13.1</v>
      </c>
      <c r="O418" s="415">
        <f t="shared" si="49"/>
        <v>28</v>
      </c>
      <c r="P418" s="415">
        <f t="shared" si="49"/>
        <v>38</v>
      </c>
      <c r="Q418" s="197">
        <f t="shared" si="49"/>
        <v>10</v>
      </c>
      <c r="R418" s="415">
        <f t="shared" si="49"/>
        <v>112</v>
      </c>
      <c r="S418" s="799">
        <f t="shared" si="49"/>
        <v>0.08</v>
      </c>
      <c r="T418" s="834"/>
      <c r="U418" s="80"/>
      <c r="V418" s="111"/>
    </row>
    <row r="419" spans="1:22" s="1" customFormat="1" ht="13.5" customHeight="1" x14ac:dyDescent="0.2">
      <c r="A419" s="1112"/>
      <c r="B419" s="1044" t="s">
        <v>241</v>
      </c>
      <c r="C419" s="1044"/>
      <c r="D419" s="416"/>
      <c r="E419" s="235"/>
      <c r="F419" s="197">
        <f t="shared" ref="F419:S419" si="50">AVERAGE(F$4:F$33,F$38:F$68,F$73:F$102,F$107:F$137,F$142:F$172,F$177:F$206,F$211:F$241,F$246:F$275,F$280:F$310,F$315:F$345,F$350:F$377,F$382:F$412)</f>
        <v>18.55479452054794</v>
      </c>
      <c r="G419" s="851">
        <f t="shared" si="50"/>
        <v>16.806849315068508</v>
      </c>
      <c r="H419" s="850">
        <f t="shared" si="50"/>
        <v>16.89753424657534</v>
      </c>
      <c r="I419" s="853">
        <f t="shared" si="50"/>
        <v>15.777534246575337</v>
      </c>
      <c r="J419" s="852">
        <f t="shared" si="50"/>
        <v>7.0912328767123283</v>
      </c>
      <c r="K419" s="851">
        <f t="shared" si="50"/>
        <v>7.8187397260274016</v>
      </c>
      <c r="L419" s="850">
        <f t="shared" si="50"/>
        <v>7.7319999999999967</v>
      </c>
      <c r="M419" s="851">
        <f t="shared" si="50"/>
        <v>29.793004115226342</v>
      </c>
      <c r="N419" s="850">
        <f t="shared" si="50"/>
        <v>30.105761316872421</v>
      </c>
      <c r="O419" s="415">
        <f t="shared" si="50"/>
        <v>111.83539094650206</v>
      </c>
      <c r="P419" s="415">
        <f t="shared" si="50"/>
        <v>82.416872427983492</v>
      </c>
      <c r="Q419" s="197">
        <f t="shared" si="50"/>
        <v>15.938271604938272</v>
      </c>
      <c r="R419" s="415">
        <f t="shared" si="50"/>
        <v>230.8641975308642</v>
      </c>
      <c r="S419" s="799">
        <f t="shared" si="50"/>
        <v>0.42769547325102897</v>
      </c>
      <c r="T419" s="835"/>
      <c r="U419" s="80"/>
      <c r="V419" s="111"/>
    </row>
    <row r="420" spans="1:22" s="1" customFormat="1" ht="13.5" customHeight="1" x14ac:dyDescent="0.2">
      <c r="A420" s="1113"/>
      <c r="B420" s="1044" t="s">
        <v>242</v>
      </c>
      <c r="C420" s="1044"/>
      <c r="D420" s="418"/>
      <c r="E420" s="197">
        <f>SUM(E$4:E$33,E$38:E$68,E$73:E$102,E$107:E$137,E$142:E$172,E$177:E$206,E$211:E$241,E$246:E$275,E$280:E$310,E$315:E$345,E$350:E$377,E$382:E$412)</f>
        <v>1660</v>
      </c>
      <c r="F420" s="236"/>
      <c r="G420" s="237"/>
      <c r="H420" s="498"/>
      <c r="I420" s="236"/>
      <c r="J420" s="388"/>
      <c r="K420" s="237"/>
      <c r="L420" s="419"/>
      <c r="M420" s="236"/>
      <c r="N420" s="526"/>
      <c r="O420" s="388"/>
      <c r="P420" s="388"/>
      <c r="Q420" s="870"/>
      <c r="R420" s="782"/>
      <c r="S420" s="774"/>
      <c r="T420" s="833">
        <f>SUM(T$4:T$33,T$38:T$68,T$73:T$102,T$107:T$137,T$142:T$172,T$177:T$206,T$211:T$241,T$246:T$275,T$280:T$310,T$315:T$345,T$350:T$377,T$382:T$412)</f>
        <v>1096602</v>
      </c>
      <c r="U420" s="80"/>
      <c r="V420" s="111"/>
    </row>
    <row r="421" spans="1:22" s="1" customFormat="1" ht="13.5" customHeight="1" x14ac:dyDescent="0.2">
      <c r="A421" s="392"/>
      <c r="B421" s="1045" t="s">
        <v>246</v>
      </c>
      <c r="C421" s="1045"/>
      <c r="D421" s="825">
        <f>COUNT(E$4:E$33,E$38:E$68,E$73:E$102,E$107:E$137,E$142:E$172,E$177:E$206,E$211:E$241,E$246:E$275,E$280:E$310,E$315:E$345,E$350:E$377,E$382:E$412)</f>
        <v>113</v>
      </c>
      <c r="E421" s="106"/>
      <c r="F421" s="107"/>
      <c r="G421" s="107"/>
      <c r="H421" s="107"/>
      <c r="I421" s="108"/>
      <c r="J421" s="108"/>
      <c r="K421" s="109"/>
      <c r="L421" s="109"/>
      <c r="M421" s="108"/>
      <c r="N421" s="108"/>
      <c r="O421" s="107"/>
      <c r="P421" s="107"/>
      <c r="Q421" s="108"/>
      <c r="R421" s="110"/>
      <c r="S421" s="109"/>
      <c r="T421" s="110"/>
      <c r="U421" s="80"/>
      <c r="V421" s="111"/>
    </row>
    <row r="422" spans="1:22" s="1" customFormat="1" ht="13.5" customHeight="1" x14ac:dyDescent="0.2">
      <c r="U422" s="80"/>
      <c r="V422" s="111"/>
    </row>
  </sheetData>
  <protectedRanges>
    <protectedRange sqref="D281:N310" name="範囲1_1"/>
    <protectedRange sqref="O281:S310" name="範囲1_5_1"/>
  </protectedRanges>
  <mergeCells count="68">
    <mergeCell ref="B421:C421"/>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B349:C349"/>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A177:A210"/>
    <mergeCell ref="B207:C207"/>
    <mergeCell ref="B208:C208"/>
    <mergeCell ref="B209:C209"/>
    <mergeCell ref="B210:C210"/>
    <mergeCell ref="A211:A245"/>
    <mergeCell ref="B242:C242"/>
    <mergeCell ref="B243:C243"/>
    <mergeCell ref="B244:C244"/>
    <mergeCell ref="B245:C245"/>
    <mergeCell ref="A107:A141"/>
    <mergeCell ref="B138:C138"/>
    <mergeCell ref="B139:C139"/>
    <mergeCell ref="B140:C140"/>
    <mergeCell ref="B141:C141"/>
    <mergeCell ref="A142:A176"/>
    <mergeCell ref="B173:C173"/>
    <mergeCell ref="B174:C174"/>
    <mergeCell ref="B175:C175"/>
    <mergeCell ref="B176:C176"/>
    <mergeCell ref="A4:A37"/>
    <mergeCell ref="G2:H2"/>
    <mergeCell ref="A73:A106"/>
    <mergeCell ref="B103:C103"/>
    <mergeCell ref="B104:C104"/>
    <mergeCell ref="B105:C105"/>
    <mergeCell ref="B106:C106"/>
    <mergeCell ref="A38:A72"/>
    <mergeCell ref="B69:C69"/>
    <mergeCell ref="B70:C70"/>
    <mergeCell ref="B71:C71"/>
    <mergeCell ref="B72:C72"/>
    <mergeCell ref="B1:E1"/>
    <mergeCell ref="I2:J2"/>
    <mergeCell ref="K2:L2"/>
    <mergeCell ref="M2:N2"/>
    <mergeCell ref="V2:Y3"/>
  </mergeCells>
  <phoneticPr fontId="4"/>
  <conditionalFormatting sqref="D349">
    <cfRule type="expression" dxfId="32" priority="60" stopIfTrue="1">
      <formula>$A$1=1</formula>
    </cfRule>
  </conditionalFormatting>
  <conditionalFormatting sqref="D381">
    <cfRule type="expression" dxfId="31" priority="59" stopIfTrue="1">
      <formula>$A$1=1</formula>
    </cfRule>
  </conditionalFormatting>
  <conditionalFormatting sqref="D416">
    <cfRule type="expression" dxfId="30" priority="40" stopIfTrue="1">
      <formula>$A$1=1</formula>
    </cfRule>
  </conditionalFormatting>
  <conditionalFormatting sqref="D420">
    <cfRule type="expression" dxfId="29" priority="2" stopIfTrue="1">
      <formula>$A$1=1</formula>
    </cfRule>
  </conditionalFormatting>
  <conditionalFormatting sqref="F420:P420">
    <cfRule type="expression" dxfId="28" priority="3" stopIfTrue="1">
      <formula>$A$1=1</formula>
    </cfRule>
  </conditionalFormatting>
  <conditionalFormatting sqref="F34:S36 F37:P37 F69:S71 F72:P72 F103:S105 F106:P106 F138:S140 F141:P141 F173:S175 F176:P176 F207:S209 F210:P210 F242:S244 F245:P245 F276:S278 F279:P279 D281:S310 F311:S313 F314:P314 F346:S348 F349:P349 F378:S380 F381:P381 F413:S415 F416:P416 S417:S419">
    <cfRule type="expression" dxfId="27" priority="63" stopIfTrue="1">
      <formula>$A$1=1</formula>
    </cfRule>
  </conditionalFormatting>
  <conditionalFormatting sqref="T34:T37">
    <cfRule type="expression" dxfId="26" priority="42" stopIfTrue="1">
      <formula>$A$1=1</formula>
    </cfRule>
  </conditionalFormatting>
  <conditionalFormatting sqref="T69:T72">
    <cfRule type="expression" dxfId="25" priority="56" stopIfTrue="1">
      <formula>$A$1=1</formula>
    </cfRule>
  </conditionalFormatting>
  <conditionalFormatting sqref="T103:T106">
    <cfRule type="expression" dxfId="24" priority="32" stopIfTrue="1">
      <formula>$A$1=1</formula>
    </cfRule>
  </conditionalFormatting>
  <conditionalFormatting sqref="T138:T141">
    <cfRule type="expression" dxfId="23" priority="50" stopIfTrue="1">
      <formula>$A$1=1</formula>
    </cfRule>
  </conditionalFormatting>
  <conditionalFormatting sqref="T173:T176">
    <cfRule type="expression" dxfId="22" priority="48" stopIfTrue="1">
      <formula>$A$1=1</formula>
    </cfRule>
  </conditionalFormatting>
  <conditionalFormatting sqref="T207:T210">
    <cfRule type="expression" dxfId="21" priority="52" stopIfTrue="1">
      <formula>$A$1=1</formula>
    </cfRule>
  </conditionalFormatting>
  <conditionalFormatting sqref="T242:T245">
    <cfRule type="expression" dxfId="20" priority="46" stopIfTrue="1">
      <formula>$A$1=1</formula>
    </cfRule>
  </conditionalFormatting>
  <conditionalFormatting sqref="T276:T279">
    <cfRule type="expression" dxfId="19" priority="30" stopIfTrue="1">
      <formula>$A$1=1</formula>
    </cfRule>
  </conditionalFormatting>
  <conditionalFormatting sqref="T311:T314">
    <cfRule type="expression" dxfId="18" priority="34" stopIfTrue="1">
      <formula>$A$1=1</formula>
    </cfRule>
  </conditionalFormatting>
  <conditionalFormatting sqref="T346:T349">
    <cfRule type="expression" dxfId="17" priority="44" stopIfTrue="1">
      <formula>$A$1=1</formula>
    </cfRule>
  </conditionalFormatting>
  <conditionalFormatting sqref="T378:T381">
    <cfRule type="expression" dxfId="16" priority="4" stopIfTrue="1">
      <formula>$A$1=1</formula>
    </cfRule>
  </conditionalFormatting>
  <conditionalFormatting sqref="T413:T416">
    <cfRule type="expression" dxfId="15" priority="39" stopIfTrue="1">
      <formula>$A$1=1</formula>
    </cfRule>
  </conditionalFormatting>
  <conditionalFormatting sqref="T418:T419">
    <cfRule type="expression" dxfId="14" priority="1" stopIfTrue="1">
      <formula>$A$1=1</formula>
    </cfRule>
  </conditionalFormatting>
  <conditionalFormatting sqref="U310:U315">
    <cfRule type="expression" dxfId="13" priority="62" stopIfTrue="1">
      <formula>$A$1=1</formula>
    </cfRule>
  </conditionalFormatting>
  <conditionalFormatting sqref="V314:Y314">
    <cfRule type="expression" dxfId="12" priority="61" stopIfTrue="1">
      <formula>$A$1=1</formula>
    </cfRule>
  </conditionalFormatting>
  <conditionalFormatting sqref="X7:Y28">
    <cfRule type="expression" dxfId="11" priority="64" stopIfTrue="1">
      <formula>$B$1=1</formula>
    </cfRule>
  </conditionalFormatting>
  <conditionalFormatting sqref="X41:Y62">
    <cfRule type="expression" dxfId="10" priority="25" stopIfTrue="1">
      <formula>$B$1=1</formula>
    </cfRule>
  </conditionalFormatting>
  <conditionalFormatting sqref="X76:Y97">
    <cfRule type="expression" dxfId="9" priority="23" stopIfTrue="1">
      <formula>$B$1=1</formula>
    </cfRule>
  </conditionalFormatting>
  <conditionalFormatting sqref="X110:Y131">
    <cfRule type="expression" dxfId="8" priority="21" stopIfTrue="1">
      <formula>$B$1=1</formula>
    </cfRule>
  </conditionalFormatting>
  <conditionalFormatting sqref="X145:Y166">
    <cfRule type="expression" dxfId="7" priority="19" stopIfTrue="1">
      <formula>$B$1=1</formula>
    </cfRule>
  </conditionalFormatting>
  <conditionalFormatting sqref="X180:Y201">
    <cfRule type="expression" dxfId="6" priority="17" stopIfTrue="1">
      <formula>$B$1=1</formula>
    </cfRule>
  </conditionalFormatting>
  <conditionalFormatting sqref="X214:Y235">
    <cfRule type="expression" dxfId="5" priority="15" stopIfTrue="1">
      <formula>$B$1=1</formula>
    </cfRule>
  </conditionalFormatting>
  <conditionalFormatting sqref="X249:Y270">
    <cfRule type="expression" dxfId="4" priority="13" stopIfTrue="1">
      <formula>$B$1=1</formula>
    </cfRule>
  </conditionalFormatting>
  <conditionalFormatting sqref="X283:Y304">
    <cfRule type="expression" dxfId="3" priority="11" stopIfTrue="1">
      <formula>$B$1=1</formula>
    </cfRule>
  </conditionalFormatting>
  <conditionalFormatting sqref="X318:Y339">
    <cfRule type="expression" dxfId="2" priority="9" stopIfTrue="1">
      <formula>$B$1=1</formula>
    </cfRule>
  </conditionalFormatting>
  <conditionalFormatting sqref="X353:Y374">
    <cfRule type="expression" dxfId="1" priority="7" stopIfTrue="1">
      <formula>$B$1=1</formula>
    </cfRule>
  </conditionalFormatting>
  <conditionalFormatting sqref="X385:Y406">
    <cfRule type="expression" dxfId="0" priority="5" stopIfTrue="1">
      <formula>$B$1=1</formula>
    </cfRule>
  </conditionalFormatting>
  <dataValidations count="2">
    <dataValidation imeMode="off" allowBlank="1" showInputMessage="1" showErrorMessage="1" sqref="X2 E4:U33 E281:S310 E382:T412 V18:W28 V29:Y31 V52:W62 V63:Y65 V87:W97 V98:Y100 V121:W131 V132:Y134 V156:W166 V167:Y169 V191:W201 V202:Y204 V225:W235 V236:Y238 V260:W270 V271:Y273 V294:W304 V305:Y307 V329:W339 V340:Y342 V364:W374 V407:Y409 V396:W406 V375:Y377 E371:T377 U371:U412" xr:uid="{00000000-0002-0000-0600-000000000000}"/>
    <dataValidation imeMode="on" allowBlank="1" showInputMessage="1" showErrorMessage="1" sqref="X6:Y6 D4:D33 W66:Y66 W410:Y410 W343:Y343 W378:Y378 V32:V33 D281:D310 W101:Y101 W135:Y135 W170:Y170 W205:Y205 W239:Y239 W274:Y274 W308:Y308 D382:D412 W422:Y422 W32:Y32 V72:Y72 X40:Y40 V66:V67 X75:Y75 V101:V102 V141:Y141 X109:Y109 V135:V136 V176:Y176 X144:Y144 V170:V171 X179:Y179 V205:V206 V245:Y245 X213:Y213 V239:V240 X248:Y248 V274:V275 X282:Y282 V308:V309 X317:Y317 V343:V344 X352:Y352 V378:V379 V416:Y416 X384:Y384 V410:V411 D371:D377" xr:uid="{00000000-0002-0000-06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408"/>
  <sheetViews>
    <sheetView view="pageBreakPreview" zoomScale="70" zoomScaleNormal="85" zoomScaleSheetLayoutView="70" workbookViewId="0">
      <pane ySplit="3" topLeftCell="A4" activePane="bottomLeft" state="frozen"/>
      <selection activeCell="AC105" sqref="AC105"/>
      <selection pane="bottomLeft"/>
    </sheetView>
  </sheetViews>
  <sheetFormatPr defaultRowHeight="13.2" x14ac:dyDescent="0.2"/>
  <cols>
    <col min="1" max="1" width="4" customWidth="1"/>
    <col min="2" max="2" width="5.21875" customWidth="1"/>
    <col min="3" max="3" width="5.33203125" customWidth="1"/>
    <col min="10" max="10" width="3.109375" customWidth="1"/>
    <col min="11" max="11" width="12.33203125" customWidth="1"/>
    <col min="12" max="12" width="6.6640625" customWidth="1"/>
    <col min="13" max="14" width="10.6640625" customWidth="1"/>
  </cols>
  <sheetData>
    <row r="1" spans="1:9" ht="19.2" x14ac:dyDescent="0.2">
      <c r="B1" s="314"/>
      <c r="C1" s="314"/>
      <c r="D1" s="380" t="s">
        <v>398</v>
      </c>
      <c r="E1" s="380"/>
      <c r="F1" s="381"/>
      <c r="G1" s="382"/>
      <c r="H1" s="382"/>
      <c r="I1" s="382"/>
    </row>
    <row r="2" spans="1:9" ht="19.2" x14ac:dyDescent="0.2">
      <c r="B2" s="314"/>
      <c r="C2" s="314"/>
      <c r="D2" s="1138" t="s">
        <v>32</v>
      </c>
      <c r="E2" s="1139"/>
      <c r="F2" s="1139"/>
      <c r="G2" s="1139" t="s">
        <v>33</v>
      </c>
      <c r="H2" s="1139"/>
      <c r="I2" s="1140"/>
    </row>
    <row r="3" spans="1:9" ht="28.8" x14ac:dyDescent="0.2">
      <c r="A3" s="448" t="s">
        <v>338</v>
      </c>
      <c r="B3" s="1019" t="s">
        <v>0</v>
      </c>
      <c r="C3" s="1020" t="s">
        <v>296</v>
      </c>
      <c r="D3" s="1021" t="s">
        <v>300</v>
      </c>
      <c r="E3" s="1021" t="s">
        <v>299</v>
      </c>
      <c r="F3" s="1022" t="s">
        <v>207</v>
      </c>
      <c r="G3" s="1023" t="s">
        <v>300</v>
      </c>
      <c r="H3" s="1021" t="s">
        <v>337</v>
      </c>
      <c r="I3" s="1024" t="s">
        <v>207</v>
      </c>
    </row>
    <row r="4" spans="1:9" x14ac:dyDescent="0.2">
      <c r="A4" s="1141" t="s">
        <v>295</v>
      </c>
      <c r="B4" s="316">
        <v>45383</v>
      </c>
      <c r="C4" s="316" t="str">
        <f>IF(B4="","",IF(WEEKDAY(B4)=1,"(日)",IF(WEEKDAY(B4)=2,"(月)",IF(WEEKDAY(B4)=3,"(火)",IF(WEEKDAY(B4)=4,"(水)",IF(WEEKDAY(B4)=5,"(木)",IF(WEEKDAY(B4)=6,"(金)","(土)")))))))</f>
        <v>(月)</v>
      </c>
      <c r="D4" s="182">
        <v>15.6</v>
      </c>
      <c r="E4" s="399">
        <v>0.3</v>
      </c>
      <c r="F4" s="183">
        <v>8.19</v>
      </c>
      <c r="G4" s="142">
        <v>15.5</v>
      </c>
      <c r="H4" s="403">
        <v>0.6</v>
      </c>
      <c r="I4" s="143">
        <v>7.5</v>
      </c>
    </row>
    <row r="5" spans="1:9" x14ac:dyDescent="0.2">
      <c r="A5" s="1142"/>
      <c r="B5" s="323">
        <v>45384</v>
      </c>
      <c r="C5" s="317" t="str">
        <f t="shared" ref="C5:C33" si="0">IF(B5="","",IF(WEEKDAY(B5)=1,"(日)",IF(WEEKDAY(B5)=2,"(月)",IF(WEEKDAY(B5)=3,"(火)",IF(WEEKDAY(B5)=4,"(水)",IF(WEEKDAY(B5)=5,"(木)",IF(WEEKDAY(B5)=6,"(金)","(土)")))))))</f>
        <v>(火)</v>
      </c>
      <c r="D5" s="184">
        <v>15.7</v>
      </c>
      <c r="E5" s="400">
        <v>0.3</v>
      </c>
      <c r="F5" s="185">
        <v>8.16</v>
      </c>
      <c r="G5" s="144">
        <v>15.6</v>
      </c>
      <c r="H5" s="404">
        <v>0.6</v>
      </c>
      <c r="I5" s="145">
        <v>7.5</v>
      </c>
    </row>
    <row r="6" spans="1:9" x14ac:dyDescent="0.2">
      <c r="A6" s="1142"/>
      <c r="B6" s="323">
        <v>45385</v>
      </c>
      <c r="C6" s="317" t="str">
        <f t="shared" si="0"/>
        <v>(水)</v>
      </c>
      <c r="D6" s="184">
        <v>15.8</v>
      </c>
      <c r="E6" s="400">
        <v>0.3</v>
      </c>
      <c r="F6" s="185">
        <v>8.15</v>
      </c>
      <c r="G6" s="144">
        <v>15.8</v>
      </c>
      <c r="H6" s="404">
        <v>0.6</v>
      </c>
      <c r="I6" s="145">
        <v>7.5</v>
      </c>
    </row>
    <row r="7" spans="1:9" x14ac:dyDescent="0.2">
      <c r="A7" s="1142"/>
      <c r="B7" s="323">
        <v>45386</v>
      </c>
      <c r="C7" s="317" t="str">
        <f t="shared" si="0"/>
        <v>(木)</v>
      </c>
      <c r="D7" s="184">
        <v>15.7</v>
      </c>
      <c r="E7" s="400">
        <v>0.3</v>
      </c>
      <c r="F7" s="185">
        <v>8.1300000000000008</v>
      </c>
      <c r="G7" s="144">
        <v>15.7</v>
      </c>
      <c r="H7" s="404">
        <v>0.5</v>
      </c>
      <c r="I7" s="145">
        <v>7.5</v>
      </c>
    </row>
    <row r="8" spans="1:9" x14ac:dyDescent="0.2">
      <c r="A8" s="1142"/>
      <c r="B8" s="323">
        <v>45387</v>
      </c>
      <c r="C8" s="317" t="str">
        <f t="shared" si="0"/>
        <v>(金)</v>
      </c>
      <c r="D8" s="184">
        <v>15.8</v>
      </c>
      <c r="E8" s="400">
        <v>0.3</v>
      </c>
      <c r="F8" s="185">
        <v>8.16</v>
      </c>
      <c r="G8" s="144">
        <v>15.6</v>
      </c>
      <c r="H8" s="404">
        <v>0.5</v>
      </c>
      <c r="I8" s="145">
        <v>7.5</v>
      </c>
    </row>
    <row r="9" spans="1:9" x14ac:dyDescent="0.2">
      <c r="A9" s="1142"/>
      <c r="B9" s="323">
        <v>45388</v>
      </c>
      <c r="C9" s="317" t="str">
        <f t="shared" si="0"/>
        <v>(土)</v>
      </c>
      <c r="D9" s="184">
        <v>15.6</v>
      </c>
      <c r="E9" s="400">
        <v>0.3</v>
      </c>
      <c r="F9" s="185">
        <v>8.17</v>
      </c>
      <c r="G9" s="144">
        <v>15.6</v>
      </c>
      <c r="H9" s="404">
        <v>0.5</v>
      </c>
      <c r="I9" s="145">
        <v>7.5</v>
      </c>
    </row>
    <row r="10" spans="1:9" x14ac:dyDescent="0.2">
      <c r="A10" s="1142"/>
      <c r="B10" s="323">
        <v>45389</v>
      </c>
      <c r="C10" s="317" t="str">
        <f t="shared" si="0"/>
        <v>(日)</v>
      </c>
      <c r="D10" s="184">
        <v>15.6</v>
      </c>
      <c r="E10" s="400">
        <v>0.3</v>
      </c>
      <c r="F10" s="185">
        <v>8.17</v>
      </c>
      <c r="G10" s="144">
        <v>15.4</v>
      </c>
      <c r="H10" s="404">
        <v>0.5</v>
      </c>
      <c r="I10" s="145">
        <v>7.6</v>
      </c>
    </row>
    <row r="11" spans="1:9" x14ac:dyDescent="0.2">
      <c r="A11" s="1142"/>
      <c r="B11" s="323">
        <v>45390</v>
      </c>
      <c r="C11" s="317" t="str">
        <f t="shared" si="0"/>
        <v>(月)</v>
      </c>
      <c r="D11" s="184">
        <v>15.7</v>
      </c>
      <c r="E11" s="400">
        <v>0.3</v>
      </c>
      <c r="F11" s="185">
        <v>8.16</v>
      </c>
      <c r="G11" s="144">
        <v>15.4</v>
      </c>
      <c r="H11" s="404">
        <v>0.6</v>
      </c>
      <c r="I11" s="145">
        <v>7.6</v>
      </c>
    </row>
    <row r="12" spans="1:9" x14ac:dyDescent="0.2">
      <c r="A12" s="1142"/>
      <c r="B12" s="323">
        <v>45391</v>
      </c>
      <c r="C12" s="317" t="str">
        <f t="shared" si="0"/>
        <v>(火)</v>
      </c>
      <c r="D12" s="184">
        <v>15.9</v>
      </c>
      <c r="E12" s="400">
        <v>0.3</v>
      </c>
      <c r="F12" s="185">
        <v>8.16</v>
      </c>
      <c r="G12" s="144">
        <v>15.5</v>
      </c>
      <c r="H12" s="404">
        <v>0.5</v>
      </c>
      <c r="I12" s="145">
        <v>7.7</v>
      </c>
    </row>
    <row r="13" spans="1:9" x14ac:dyDescent="0.2">
      <c r="A13" s="1142"/>
      <c r="B13" s="323">
        <v>45392</v>
      </c>
      <c r="C13" s="317" t="str">
        <f t="shared" si="0"/>
        <v>(水)</v>
      </c>
      <c r="D13" s="184">
        <v>15.9</v>
      </c>
      <c r="E13" s="400">
        <v>0.3</v>
      </c>
      <c r="F13" s="185">
        <v>8.17</v>
      </c>
      <c r="G13" s="144">
        <v>15.7</v>
      </c>
      <c r="H13" s="404">
        <v>0.6</v>
      </c>
      <c r="I13" s="145">
        <v>7.5</v>
      </c>
    </row>
    <row r="14" spans="1:9" x14ac:dyDescent="0.2">
      <c r="A14" s="1142"/>
      <c r="B14" s="323">
        <v>45393</v>
      </c>
      <c r="C14" s="317" t="str">
        <f t="shared" si="0"/>
        <v>(木)</v>
      </c>
      <c r="D14" s="184">
        <v>15.9</v>
      </c>
      <c r="E14" s="400">
        <v>0.3</v>
      </c>
      <c r="F14" s="185">
        <v>8.1999999999999993</v>
      </c>
      <c r="G14" s="144">
        <v>15.6</v>
      </c>
      <c r="H14" s="404">
        <v>0.5</v>
      </c>
      <c r="I14" s="145">
        <v>7.6</v>
      </c>
    </row>
    <row r="15" spans="1:9" x14ac:dyDescent="0.2">
      <c r="A15" s="1142"/>
      <c r="B15" s="323">
        <v>45394</v>
      </c>
      <c r="C15" s="317" t="str">
        <f t="shared" si="0"/>
        <v>(金)</v>
      </c>
      <c r="D15" s="184">
        <v>15.9</v>
      </c>
      <c r="E15" s="400">
        <v>0.3</v>
      </c>
      <c r="F15" s="185">
        <v>8.16</v>
      </c>
      <c r="G15" s="144">
        <v>15.7</v>
      </c>
      <c r="H15" s="404">
        <v>0.6</v>
      </c>
      <c r="I15" s="145">
        <v>7.5</v>
      </c>
    </row>
    <row r="16" spans="1:9" x14ac:dyDescent="0.2">
      <c r="A16" s="1142"/>
      <c r="B16" s="323">
        <v>45395</v>
      </c>
      <c r="C16" s="317" t="str">
        <f t="shared" si="0"/>
        <v>(土)</v>
      </c>
      <c r="D16" s="184">
        <v>16</v>
      </c>
      <c r="E16" s="400">
        <v>0.3</v>
      </c>
      <c r="F16" s="185">
        <v>8.15</v>
      </c>
      <c r="G16" s="144">
        <v>15.7</v>
      </c>
      <c r="H16" s="404">
        <v>0.5</v>
      </c>
      <c r="I16" s="145">
        <v>7.6</v>
      </c>
    </row>
    <row r="17" spans="1:9" x14ac:dyDescent="0.2">
      <c r="A17" s="1142"/>
      <c r="B17" s="323">
        <v>45396</v>
      </c>
      <c r="C17" s="317" t="str">
        <f t="shared" si="0"/>
        <v>(日)</v>
      </c>
      <c r="D17" s="184">
        <v>16.100000000000001</v>
      </c>
      <c r="E17" s="400">
        <v>0.3</v>
      </c>
      <c r="F17" s="185">
        <v>8.1300000000000008</v>
      </c>
      <c r="G17" s="144">
        <v>15.7</v>
      </c>
      <c r="H17" s="404">
        <v>0.6</v>
      </c>
      <c r="I17" s="145">
        <v>7.6</v>
      </c>
    </row>
    <row r="18" spans="1:9" x14ac:dyDescent="0.2">
      <c r="A18" s="1142"/>
      <c r="B18" s="323">
        <v>45397</v>
      </c>
      <c r="C18" s="317" t="str">
        <f t="shared" si="0"/>
        <v>(月)</v>
      </c>
      <c r="D18" s="184">
        <v>16.2</v>
      </c>
      <c r="E18" s="400">
        <v>0.3</v>
      </c>
      <c r="F18" s="185">
        <v>8.14</v>
      </c>
      <c r="G18" s="144">
        <v>15.8</v>
      </c>
      <c r="H18" s="404">
        <v>0.5</v>
      </c>
      <c r="I18" s="145">
        <v>7.6</v>
      </c>
    </row>
    <row r="19" spans="1:9" x14ac:dyDescent="0.2">
      <c r="A19" s="1142"/>
      <c r="B19" s="323">
        <v>45398</v>
      </c>
      <c r="C19" s="317" t="str">
        <f t="shared" si="0"/>
        <v>(火)</v>
      </c>
      <c r="D19" s="184">
        <v>16.399999999999999</v>
      </c>
      <c r="E19" s="400">
        <v>0.3</v>
      </c>
      <c r="F19" s="185">
        <v>8.14</v>
      </c>
      <c r="G19" s="144">
        <v>16.100000000000001</v>
      </c>
      <c r="H19" s="404">
        <v>0.5</v>
      </c>
      <c r="I19" s="145">
        <v>7.6</v>
      </c>
    </row>
    <row r="20" spans="1:9" x14ac:dyDescent="0.2">
      <c r="A20" s="1142"/>
      <c r="B20" s="323">
        <v>45399</v>
      </c>
      <c r="C20" s="317" t="str">
        <f t="shared" si="0"/>
        <v>(水)</v>
      </c>
      <c r="D20" s="184">
        <v>16.5</v>
      </c>
      <c r="E20" s="400">
        <v>0.3</v>
      </c>
      <c r="F20" s="185">
        <v>8.16</v>
      </c>
      <c r="G20" s="144">
        <v>16.3</v>
      </c>
      <c r="H20" s="404">
        <v>0.5</v>
      </c>
      <c r="I20" s="145">
        <v>7.6</v>
      </c>
    </row>
    <row r="21" spans="1:9" x14ac:dyDescent="0.2">
      <c r="A21" s="1142"/>
      <c r="B21" s="323">
        <v>45400</v>
      </c>
      <c r="C21" s="317" t="str">
        <f t="shared" si="0"/>
        <v>(木)</v>
      </c>
      <c r="D21" s="184">
        <v>16.7</v>
      </c>
      <c r="E21" s="400">
        <v>0.3</v>
      </c>
      <c r="F21" s="185">
        <v>8.16</v>
      </c>
      <c r="G21" s="144">
        <v>16.399999999999999</v>
      </c>
      <c r="H21" s="404">
        <v>0.5</v>
      </c>
      <c r="I21" s="145">
        <v>7.6</v>
      </c>
    </row>
    <row r="22" spans="1:9" x14ac:dyDescent="0.2">
      <c r="A22" s="1142"/>
      <c r="B22" s="323">
        <v>45401</v>
      </c>
      <c r="C22" s="317" t="str">
        <f t="shared" si="0"/>
        <v>(金)</v>
      </c>
      <c r="D22" s="184">
        <v>16.600000000000001</v>
      </c>
      <c r="E22" s="400">
        <v>0.3</v>
      </c>
      <c r="F22" s="185">
        <v>8.17</v>
      </c>
      <c r="G22" s="144">
        <v>16.399999999999999</v>
      </c>
      <c r="H22" s="404">
        <v>0.5</v>
      </c>
      <c r="I22" s="145">
        <v>7.5</v>
      </c>
    </row>
    <row r="23" spans="1:9" x14ac:dyDescent="0.2">
      <c r="A23" s="1142"/>
      <c r="B23" s="323">
        <v>45402</v>
      </c>
      <c r="C23" s="317" t="str">
        <f t="shared" si="0"/>
        <v>(土)</v>
      </c>
      <c r="D23" s="184">
        <v>16.7</v>
      </c>
      <c r="E23" s="400">
        <v>0.3</v>
      </c>
      <c r="F23" s="185">
        <v>8.1300000000000008</v>
      </c>
      <c r="G23" s="144">
        <v>16.2</v>
      </c>
      <c r="H23" s="404">
        <v>0.5</v>
      </c>
      <c r="I23" s="145">
        <v>7.5</v>
      </c>
    </row>
    <row r="24" spans="1:9" x14ac:dyDescent="0.2">
      <c r="A24" s="1142"/>
      <c r="B24" s="323">
        <v>45403</v>
      </c>
      <c r="C24" s="317" t="str">
        <f t="shared" si="0"/>
        <v>(日)</v>
      </c>
      <c r="D24" s="184">
        <v>16.7</v>
      </c>
      <c r="E24" s="400">
        <v>0.3</v>
      </c>
      <c r="F24" s="185">
        <v>8.14</v>
      </c>
      <c r="G24" s="144">
        <v>16.100000000000001</v>
      </c>
      <c r="H24" s="404">
        <v>0.5</v>
      </c>
      <c r="I24" s="145">
        <v>7.5</v>
      </c>
    </row>
    <row r="25" spans="1:9" x14ac:dyDescent="0.2">
      <c r="A25" s="1142"/>
      <c r="B25" s="323">
        <v>45404</v>
      </c>
      <c r="C25" s="317" t="str">
        <f t="shared" si="0"/>
        <v>(月)</v>
      </c>
      <c r="D25" s="184">
        <v>16.899999999999999</v>
      </c>
      <c r="E25" s="400">
        <v>0.3</v>
      </c>
      <c r="F25" s="185">
        <v>8.1199999999999992</v>
      </c>
      <c r="G25" s="144">
        <v>16.399999999999999</v>
      </c>
      <c r="H25" s="404">
        <v>0.5</v>
      </c>
      <c r="I25" s="145">
        <v>7.5</v>
      </c>
    </row>
    <row r="26" spans="1:9" x14ac:dyDescent="0.2">
      <c r="A26" s="1142"/>
      <c r="B26" s="323">
        <v>45405</v>
      </c>
      <c r="C26" s="317" t="str">
        <f t="shared" si="0"/>
        <v>(火)</v>
      </c>
      <c r="D26" s="184">
        <v>16.7</v>
      </c>
      <c r="E26" s="400">
        <v>0.3</v>
      </c>
      <c r="F26" s="185">
        <v>8.1300000000000008</v>
      </c>
      <c r="G26" s="144">
        <v>16.399999999999999</v>
      </c>
      <c r="H26" s="404">
        <v>0.5</v>
      </c>
      <c r="I26" s="145">
        <v>7.5</v>
      </c>
    </row>
    <row r="27" spans="1:9" x14ac:dyDescent="0.2">
      <c r="A27" s="1142"/>
      <c r="B27" s="323">
        <v>45406</v>
      </c>
      <c r="C27" s="317" t="str">
        <f t="shared" si="0"/>
        <v>(水)</v>
      </c>
      <c r="D27" s="184">
        <v>16.8</v>
      </c>
      <c r="E27" s="400">
        <v>0.3</v>
      </c>
      <c r="F27" s="185">
        <v>8.19</v>
      </c>
      <c r="G27" s="144">
        <v>16.3</v>
      </c>
      <c r="H27" s="404">
        <v>0.4</v>
      </c>
      <c r="I27" s="145">
        <v>7.6</v>
      </c>
    </row>
    <row r="28" spans="1:9" x14ac:dyDescent="0.2">
      <c r="A28" s="1142"/>
      <c r="B28" s="323">
        <v>45407</v>
      </c>
      <c r="C28" s="317" t="str">
        <f t="shared" si="0"/>
        <v>(木)</v>
      </c>
      <c r="D28" s="184">
        <v>16.600000000000001</v>
      </c>
      <c r="E28" s="400">
        <v>0.3</v>
      </c>
      <c r="F28" s="185">
        <v>8.24</v>
      </c>
      <c r="G28" s="144">
        <v>16.100000000000001</v>
      </c>
      <c r="H28" s="404">
        <v>0.5</v>
      </c>
      <c r="I28" s="145">
        <v>7.5</v>
      </c>
    </row>
    <row r="29" spans="1:9" x14ac:dyDescent="0.2">
      <c r="A29" s="1142"/>
      <c r="B29" s="323">
        <v>45408</v>
      </c>
      <c r="C29" s="317" t="str">
        <f t="shared" si="0"/>
        <v>(金)</v>
      </c>
      <c r="D29" s="184">
        <v>16.8</v>
      </c>
      <c r="E29" s="400">
        <v>0.3</v>
      </c>
      <c r="F29" s="185">
        <v>8.2100000000000009</v>
      </c>
      <c r="G29" s="144">
        <v>16</v>
      </c>
      <c r="H29" s="404">
        <v>0.5</v>
      </c>
      <c r="I29" s="145">
        <v>7.5</v>
      </c>
    </row>
    <row r="30" spans="1:9" x14ac:dyDescent="0.2">
      <c r="A30" s="1142"/>
      <c r="B30" s="323">
        <v>45409</v>
      </c>
      <c r="C30" s="317" t="str">
        <f t="shared" si="0"/>
        <v>(土)</v>
      </c>
      <c r="D30" s="184">
        <v>16.8</v>
      </c>
      <c r="E30" s="400">
        <v>0.3</v>
      </c>
      <c r="F30" s="185">
        <v>8.25</v>
      </c>
      <c r="G30" s="144">
        <v>16.100000000000001</v>
      </c>
      <c r="H30" s="404">
        <v>0.4</v>
      </c>
      <c r="I30" s="145">
        <v>7.5</v>
      </c>
    </row>
    <row r="31" spans="1:9" x14ac:dyDescent="0.2">
      <c r="A31" s="1142"/>
      <c r="B31" s="323">
        <v>45410</v>
      </c>
      <c r="C31" s="317" t="str">
        <f t="shared" si="0"/>
        <v>(日)</v>
      </c>
      <c r="D31" s="184">
        <v>17</v>
      </c>
      <c r="E31" s="400">
        <v>0.3</v>
      </c>
      <c r="F31" s="185">
        <v>8.23</v>
      </c>
      <c r="G31" s="144">
        <v>16.2</v>
      </c>
      <c r="H31" s="404">
        <v>0.4</v>
      </c>
      <c r="I31" s="145">
        <v>7.5</v>
      </c>
    </row>
    <row r="32" spans="1:9" x14ac:dyDescent="0.2">
      <c r="A32" s="1142"/>
      <c r="B32" s="323">
        <v>45411</v>
      </c>
      <c r="C32" s="317" t="str">
        <f t="shared" si="0"/>
        <v>(月)</v>
      </c>
      <c r="D32" s="184">
        <v>17</v>
      </c>
      <c r="E32" s="400">
        <v>0.3</v>
      </c>
      <c r="F32" s="185">
        <v>8.23</v>
      </c>
      <c r="G32" s="144">
        <v>16.3</v>
      </c>
      <c r="H32" s="404">
        <v>0.5</v>
      </c>
      <c r="I32" s="145">
        <v>7.5</v>
      </c>
    </row>
    <row r="33" spans="1:11" x14ac:dyDescent="0.2">
      <c r="A33" s="1142"/>
      <c r="B33" s="324">
        <v>45412</v>
      </c>
      <c r="C33" s="318" t="str">
        <f t="shared" si="0"/>
        <v>(火)</v>
      </c>
      <c r="D33" s="186">
        <v>17.3</v>
      </c>
      <c r="E33" s="401">
        <v>0.3</v>
      </c>
      <c r="F33" s="187">
        <v>8.27</v>
      </c>
      <c r="G33" s="146">
        <v>16.5</v>
      </c>
      <c r="H33" s="414">
        <v>0.4</v>
      </c>
      <c r="I33" s="147">
        <v>7.5</v>
      </c>
    </row>
    <row r="34" spans="1:11" ht="14.4" x14ac:dyDescent="0.2">
      <c r="A34" s="1142"/>
      <c r="B34" s="322" t="s">
        <v>239</v>
      </c>
      <c r="C34" s="321"/>
      <c r="D34" s="148">
        <f>MAX(D4:D33)</f>
        <v>17.3</v>
      </c>
      <c r="E34" s="402">
        <f t="shared" ref="E34:I34" si="1">MAX(E4:E33)</f>
        <v>0.3</v>
      </c>
      <c r="F34" s="149">
        <f t="shared" si="1"/>
        <v>8.27</v>
      </c>
      <c r="G34" s="150">
        <f t="shared" si="1"/>
        <v>16.5</v>
      </c>
      <c r="H34" s="402">
        <f t="shared" si="1"/>
        <v>0.6</v>
      </c>
      <c r="I34" s="148">
        <f t="shared" si="1"/>
        <v>7.7</v>
      </c>
      <c r="J34" s="96"/>
      <c r="K34" s="96"/>
    </row>
    <row r="35" spans="1:11" ht="14.4" x14ac:dyDescent="0.2">
      <c r="A35" s="1142"/>
      <c r="B35" s="322" t="s">
        <v>240</v>
      </c>
      <c r="C35" s="321"/>
      <c r="D35" s="148">
        <f>MIN(D4:D33)</f>
        <v>15.6</v>
      </c>
      <c r="E35" s="402">
        <f t="shared" ref="E35:I35" si="2">MIN(E4:E33)</f>
        <v>0.3</v>
      </c>
      <c r="F35" s="149">
        <f t="shared" si="2"/>
        <v>8.1199999999999992</v>
      </c>
      <c r="G35" s="150">
        <f t="shared" si="2"/>
        <v>15.4</v>
      </c>
      <c r="H35" s="402">
        <f t="shared" si="2"/>
        <v>0.4</v>
      </c>
      <c r="I35" s="148">
        <f t="shared" si="2"/>
        <v>7.5</v>
      </c>
      <c r="J35" s="96"/>
      <c r="K35" s="96"/>
    </row>
    <row r="36" spans="1:11" ht="14.4" x14ac:dyDescent="0.2">
      <c r="A36" s="1143"/>
      <c r="B36" s="322" t="s">
        <v>241</v>
      </c>
      <c r="C36" s="321"/>
      <c r="D36" s="148">
        <f>ROUND(AVERAGE(D4:D33),1)</f>
        <v>16.3</v>
      </c>
      <c r="E36" s="402">
        <f t="shared" ref="E36:I36" si="3">ROUND(AVERAGE(E4:E33),1)</f>
        <v>0.3</v>
      </c>
      <c r="F36" s="149">
        <f t="shared" si="3"/>
        <v>8.1999999999999993</v>
      </c>
      <c r="G36" s="150">
        <f t="shared" si="3"/>
        <v>15.9</v>
      </c>
      <c r="H36" s="402">
        <f t="shared" si="3"/>
        <v>0.5</v>
      </c>
      <c r="I36" s="148">
        <f t="shared" si="3"/>
        <v>7.5</v>
      </c>
      <c r="J36" s="96"/>
      <c r="K36" s="96"/>
    </row>
    <row r="37" spans="1:11" ht="14.25" customHeight="1" x14ac:dyDescent="0.2">
      <c r="A37" s="1141" t="s">
        <v>325</v>
      </c>
      <c r="B37" s="316">
        <v>45413</v>
      </c>
      <c r="C37" s="316" t="str">
        <f>IF(B37="","",IF(WEEKDAY(B37)=1,"(日)",IF(WEEKDAY(B37)=2,"(月)",IF(WEEKDAY(B37)=3,"(火)",IF(WEEKDAY(B37)=4,"(水)",IF(WEEKDAY(B37)=5,"(木)",IF(WEEKDAY(B37)=6,"(金)","(土)")))))))</f>
        <v>(水)</v>
      </c>
      <c r="D37" s="143">
        <v>17.100000000000001</v>
      </c>
      <c r="E37" s="403">
        <v>0.3</v>
      </c>
      <c r="F37" s="151">
        <v>8.2200000000000006</v>
      </c>
      <c r="G37" s="142">
        <v>16.5</v>
      </c>
      <c r="H37" s="403">
        <v>0.5</v>
      </c>
      <c r="I37" s="143">
        <v>7.5</v>
      </c>
    </row>
    <row r="38" spans="1:11" x14ac:dyDescent="0.2">
      <c r="A38" s="1142"/>
      <c r="B38" s="323">
        <v>45414</v>
      </c>
      <c r="C38" s="317" t="str">
        <f t="shared" ref="C38:C66" si="4">IF(B38="","",IF(WEEKDAY(B38)=1,"(日)",IF(WEEKDAY(B38)=2,"(月)",IF(WEEKDAY(B38)=3,"(火)",IF(WEEKDAY(B38)=4,"(水)",IF(WEEKDAY(B38)=5,"(木)",IF(WEEKDAY(B38)=6,"(金)","(土)")))))))</f>
        <v>(木)</v>
      </c>
      <c r="D38" s="145">
        <v>17.2</v>
      </c>
      <c r="E38" s="404">
        <v>0.3</v>
      </c>
      <c r="F38" s="152">
        <v>8.17</v>
      </c>
      <c r="G38" s="144">
        <v>16.3</v>
      </c>
      <c r="H38" s="404">
        <v>0.4</v>
      </c>
      <c r="I38" s="145">
        <v>7.5</v>
      </c>
    </row>
    <row r="39" spans="1:11" x14ac:dyDescent="0.2">
      <c r="A39" s="1142"/>
      <c r="B39" s="323">
        <v>45415</v>
      </c>
      <c r="C39" s="317" t="str">
        <f t="shared" si="4"/>
        <v>(金)</v>
      </c>
      <c r="D39" s="145">
        <v>17</v>
      </c>
      <c r="E39" s="404">
        <v>0.3</v>
      </c>
      <c r="F39" s="152">
        <v>8.1999999999999993</v>
      </c>
      <c r="G39" s="144">
        <v>16.100000000000001</v>
      </c>
      <c r="H39" s="404">
        <v>0.5</v>
      </c>
      <c r="I39" s="145">
        <v>7.4</v>
      </c>
    </row>
    <row r="40" spans="1:11" x14ac:dyDescent="0.2">
      <c r="A40" s="1142"/>
      <c r="B40" s="323">
        <v>45416</v>
      </c>
      <c r="C40" s="317" t="str">
        <f t="shared" si="4"/>
        <v>(土)</v>
      </c>
      <c r="D40" s="145">
        <v>17.100000000000001</v>
      </c>
      <c r="E40" s="404">
        <v>0.3</v>
      </c>
      <c r="F40" s="152">
        <v>8.17</v>
      </c>
      <c r="G40" s="144">
        <v>16.3</v>
      </c>
      <c r="H40" s="404">
        <v>0.5</v>
      </c>
      <c r="I40" s="145">
        <v>7.5</v>
      </c>
    </row>
    <row r="41" spans="1:11" x14ac:dyDescent="0.2">
      <c r="A41" s="1142"/>
      <c r="B41" s="323">
        <v>45417</v>
      </c>
      <c r="C41" s="317" t="str">
        <f t="shared" si="4"/>
        <v>(日)</v>
      </c>
      <c r="D41" s="145">
        <v>17.100000000000001</v>
      </c>
      <c r="E41" s="404">
        <v>0.3</v>
      </c>
      <c r="F41" s="152">
        <v>8.19</v>
      </c>
      <c r="G41" s="144">
        <v>16.399999999999999</v>
      </c>
      <c r="H41" s="404">
        <v>0.4</v>
      </c>
      <c r="I41" s="145">
        <v>7.5</v>
      </c>
    </row>
    <row r="42" spans="1:11" x14ac:dyDescent="0.2">
      <c r="A42" s="1142"/>
      <c r="B42" s="323">
        <v>45418</v>
      </c>
      <c r="C42" s="317" t="str">
        <f t="shared" si="4"/>
        <v>(月)</v>
      </c>
      <c r="D42" s="145">
        <v>17.5</v>
      </c>
      <c r="E42" s="404">
        <v>0.3</v>
      </c>
      <c r="F42" s="152">
        <v>8.1999999999999993</v>
      </c>
      <c r="G42" s="144">
        <v>16.7</v>
      </c>
      <c r="H42" s="404">
        <v>0.5</v>
      </c>
      <c r="I42" s="145">
        <v>7.5</v>
      </c>
    </row>
    <row r="43" spans="1:11" x14ac:dyDescent="0.2">
      <c r="A43" s="1142"/>
      <c r="B43" s="323">
        <v>45419</v>
      </c>
      <c r="C43" s="317" t="str">
        <f t="shared" si="4"/>
        <v>(火)</v>
      </c>
      <c r="D43" s="145">
        <v>17.3</v>
      </c>
      <c r="E43" s="404">
        <v>0.3</v>
      </c>
      <c r="F43" s="152">
        <v>8.23</v>
      </c>
      <c r="G43" s="144">
        <v>17</v>
      </c>
      <c r="H43" s="404">
        <v>0.5</v>
      </c>
      <c r="I43" s="145">
        <v>7.5</v>
      </c>
    </row>
    <row r="44" spans="1:11" x14ac:dyDescent="0.2">
      <c r="A44" s="1142"/>
      <c r="B44" s="323">
        <v>45420</v>
      </c>
      <c r="C44" s="317" t="str">
        <f t="shared" si="4"/>
        <v>(水)</v>
      </c>
      <c r="D44" s="145">
        <v>17.600000000000001</v>
      </c>
      <c r="E44" s="404">
        <v>0.3</v>
      </c>
      <c r="F44" s="152">
        <v>8.23</v>
      </c>
      <c r="G44" s="144">
        <v>16.5</v>
      </c>
      <c r="H44" s="404">
        <v>0.4</v>
      </c>
      <c r="I44" s="145">
        <v>7.5</v>
      </c>
    </row>
    <row r="45" spans="1:11" x14ac:dyDescent="0.2">
      <c r="A45" s="1142"/>
      <c r="B45" s="323">
        <v>45421</v>
      </c>
      <c r="C45" s="317" t="str">
        <f t="shared" si="4"/>
        <v>(木)</v>
      </c>
      <c r="D45" s="145">
        <v>17.3</v>
      </c>
      <c r="E45" s="404">
        <v>0.3</v>
      </c>
      <c r="F45" s="152">
        <v>8.18</v>
      </c>
      <c r="G45" s="144">
        <v>16.399999999999999</v>
      </c>
      <c r="H45" s="404">
        <v>0.5</v>
      </c>
      <c r="I45" s="145">
        <v>7.4</v>
      </c>
    </row>
    <row r="46" spans="1:11" x14ac:dyDescent="0.2">
      <c r="A46" s="1142"/>
      <c r="B46" s="323">
        <v>45422</v>
      </c>
      <c r="C46" s="317" t="str">
        <f t="shared" si="4"/>
        <v>(金)</v>
      </c>
      <c r="D46" s="145">
        <v>17.399999999999999</v>
      </c>
      <c r="E46" s="404">
        <v>0.3</v>
      </c>
      <c r="F46" s="152">
        <v>8.18</v>
      </c>
      <c r="G46" s="144">
        <v>16.399999999999999</v>
      </c>
      <c r="H46" s="404">
        <v>0.5</v>
      </c>
      <c r="I46" s="145">
        <v>7.4</v>
      </c>
    </row>
    <row r="47" spans="1:11" x14ac:dyDescent="0.2">
      <c r="A47" s="1142"/>
      <c r="B47" s="323">
        <v>45423</v>
      </c>
      <c r="C47" s="317" t="str">
        <f t="shared" si="4"/>
        <v>(土)</v>
      </c>
      <c r="D47" s="145">
        <v>17.2</v>
      </c>
      <c r="E47" s="404">
        <v>0.3</v>
      </c>
      <c r="F47" s="152">
        <v>8.18</v>
      </c>
      <c r="G47" s="144">
        <v>16.3</v>
      </c>
      <c r="H47" s="404">
        <v>0.5</v>
      </c>
      <c r="I47" s="145">
        <v>7.5</v>
      </c>
    </row>
    <row r="48" spans="1:11" x14ac:dyDescent="0.2">
      <c r="A48" s="1142"/>
      <c r="B48" s="323">
        <v>45424</v>
      </c>
      <c r="C48" s="317" t="str">
        <f t="shared" si="4"/>
        <v>(日)</v>
      </c>
      <c r="D48" s="145">
        <v>17.600000000000001</v>
      </c>
      <c r="E48" s="404">
        <v>0.3</v>
      </c>
      <c r="F48" s="152">
        <v>8.18</v>
      </c>
      <c r="G48" s="144">
        <v>16.399999999999999</v>
      </c>
      <c r="H48" s="404">
        <v>0.4</v>
      </c>
      <c r="I48" s="145">
        <v>7.4</v>
      </c>
    </row>
    <row r="49" spans="1:9" x14ac:dyDescent="0.2">
      <c r="A49" s="1142"/>
      <c r="B49" s="323">
        <v>45425</v>
      </c>
      <c r="C49" s="317" t="str">
        <f t="shared" si="4"/>
        <v>(月)</v>
      </c>
      <c r="D49" s="145">
        <v>17.399999999999999</v>
      </c>
      <c r="E49" s="404">
        <v>0.3</v>
      </c>
      <c r="F49" s="152">
        <v>8.1999999999999993</v>
      </c>
      <c r="G49" s="144">
        <v>16.600000000000001</v>
      </c>
      <c r="H49" s="404">
        <v>0.5</v>
      </c>
      <c r="I49" s="145">
        <v>7.5</v>
      </c>
    </row>
    <row r="50" spans="1:9" x14ac:dyDescent="0.2">
      <c r="A50" s="1142"/>
      <c r="B50" s="323">
        <v>45426</v>
      </c>
      <c r="C50" s="317" t="str">
        <f t="shared" si="4"/>
        <v>(火)</v>
      </c>
      <c r="D50" s="145">
        <v>17.7</v>
      </c>
      <c r="E50" s="404">
        <v>0.3</v>
      </c>
      <c r="F50" s="152">
        <v>8.15</v>
      </c>
      <c r="G50" s="144">
        <v>16.5</v>
      </c>
      <c r="H50" s="404">
        <v>0.5</v>
      </c>
      <c r="I50" s="145">
        <v>7.4</v>
      </c>
    </row>
    <row r="51" spans="1:9" x14ac:dyDescent="0.2">
      <c r="A51" s="1142"/>
      <c r="B51" s="323">
        <v>45427</v>
      </c>
      <c r="C51" s="317" t="str">
        <f t="shared" si="4"/>
        <v>(水)</v>
      </c>
      <c r="D51" s="145">
        <v>17.399999999999999</v>
      </c>
      <c r="E51" s="404">
        <v>0.3</v>
      </c>
      <c r="F51" s="152">
        <v>8.17</v>
      </c>
      <c r="G51" s="144">
        <v>16.899999999999999</v>
      </c>
      <c r="H51" s="404">
        <v>0.5</v>
      </c>
      <c r="I51" s="145">
        <v>7.5</v>
      </c>
    </row>
    <row r="52" spans="1:9" x14ac:dyDescent="0.2">
      <c r="A52" s="1142"/>
      <c r="B52" s="323">
        <v>45428</v>
      </c>
      <c r="C52" s="317" t="str">
        <f t="shared" si="4"/>
        <v>(木)</v>
      </c>
      <c r="D52" s="145">
        <v>17.8</v>
      </c>
      <c r="E52" s="404">
        <v>0.3</v>
      </c>
      <c r="F52" s="152">
        <v>8.23</v>
      </c>
      <c r="G52" s="144">
        <v>16.899999999999999</v>
      </c>
      <c r="H52" s="404">
        <v>0.5</v>
      </c>
      <c r="I52" s="145">
        <v>7.5</v>
      </c>
    </row>
    <row r="53" spans="1:9" x14ac:dyDescent="0.2">
      <c r="A53" s="1142"/>
      <c r="B53" s="323">
        <v>45429</v>
      </c>
      <c r="C53" s="317" t="str">
        <f t="shared" si="4"/>
        <v>(金)</v>
      </c>
      <c r="D53" s="145">
        <v>17.5</v>
      </c>
      <c r="E53" s="404">
        <v>0.3</v>
      </c>
      <c r="F53" s="152">
        <v>8.18</v>
      </c>
      <c r="G53" s="144">
        <v>16.8</v>
      </c>
      <c r="H53" s="404">
        <v>0.5</v>
      </c>
      <c r="I53" s="145">
        <v>7.5</v>
      </c>
    </row>
    <row r="54" spans="1:9" x14ac:dyDescent="0.2">
      <c r="A54" s="1142"/>
      <c r="B54" s="323">
        <v>45430</v>
      </c>
      <c r="C54" s="317" t="str">
        <f t="shared" si="4"/>
        <v>(土)</v>
      </c>
      <c r="D54" s="145">
        <v>17.899999999999999</v>
      </c>
      <c r="E54" s="404">
        <v>0.3</v>
      </c>
      <c r="F54" s="152">
        <v>8.15</v>
      </c>
      <c r="G54" s="144">
        <v>16.7</v>
      </c>
      <c r="H54" s="404">
        <v>0.5</v>
      </c>
      <c r="I54" s="145">
        <v>7.5</v>
      </c>
    </row>
    <row r="55" spans="1:9" x14ac:dyDescent="0.2">
      <c r="A55" s="1142"/>
      <c r="B55" s="323">
        <v>45431</v>
      </c>
      <c r="C55" s="317" t="str">
        <f t="shared" si="4"/>
        <v>(日)</v>
      </c>
      <c r="D55" s="145">
        <v>17.7</v>
      </c>
      <c r="E55" s="404">
        <v>0.3</v>
      </c>
      <c r="F55" s="152">
        <v>8.15</v>
      </c>
      <c r="G55" s="144">
        <v>16.600000000000001</v>
      </c>
      <c r="H55" s="404">
        <v>0.5</v>
      </c>
      <c r="I55" s="145">
        <v>7.4</v>
      </c>
    </row>
    <row r="56" spans="1:9" x14ac:dyDescent="0.2">
      <c r="A56" s="1142"/>
      <c r="B56" s="323">
        <v>45432</v>
      </c>
      <c r="C56" s="317" t="str">
        <f t="shared" si="4"/>
        <v>(月)</v>
      </c>
      <c r="D56" s="145">
        <v>18</v>
      </c>
      <c r="E56" s="404">
        <v>0.3</v>
      </c>
      <c r="F56" s="152">
        <v>8.19</v>
      </c>
      <c r="G56" s="144">
        <v>17.100000000000001</v>
      </c>
      <c r="H56" s="404">
        <v>0.5</v>
      </c>
      <c r="I56" s="145">
        <v>7.5</v>
      </c>
    </row>
    <row r="57" spans="1:9" x14ac:dyDescent="0.2">
      <c r="A57" s="1142"/>
      <c r="B57" s="323">
        <v>45433</v>
      </c>
      <c r="C57" s="317" t="str">
        <f t="shared" si="4"/>
        <v>(火)</v>
      </c>
      <c r="D57" s="145">
        <v>17.600000000000001</v>
      </c>
      <c r="E57" s="404">
        <v>0.3</v>
      </c>
      <c r="F57" s="152">
        <v>8.17</v>
      </c>
      <c r="G57" s="144">
        <v>17.100000000000001</v>
      </c>
      <c r="H57" s="404">
        <v>0.5</v>
      </c>
      <c r="I57" s="145">
        <v>7.5</v>
      </c>
    </row>
    <row r="58" spans="1:9" x14ac:dyDescent="0.2">
      <c r="A58" s="1142"/>
      <c r="B58" s="323">
        <v>45434</v>
      </c>
      <c r="C58" s="317" t="str">
        <f t="shared" si="4"/>
        <v>(水)</v>
      </c>
      <c r="D58" s="145">
        <v>18</v>
      </c>
      <c r="E58" s="404">
        <v>0.3</v>
      </c>
      <c r="F58" s="152">
        <v>8.14</v>
      </c>
      <c r="G58" s="144">
        <v>16.7</v>
      </c>
      <c r="H58" s="404">
        <v>0.5</v>
      </c>
      <c r="I58" s="145">
        <v>7.4</v>
      </c>
    </row>
    <row r="59" spans="1:9" x14ac:dyDescent="0.2">
      <c r="A59" s="1142"/>
      <c r="B59" s="323">
        <v>45435</v>
      </c>
      <c r="C59" s="317" t="str">
        <f t="shared" si="4"/>
        <v>(木)</v>
      </c>
      <c r="D59" s="145">
        <v>17.7</v>
      </c>
      <c r="E59" s="404">
        <v>0.3</v>
      </c>
      <c r="F59" s="152">
        <v>8.19</v>
      </c>
      <c r="G59" s="144">
        <v>16.600000000000001</v>
      </c>
      <c r="H59" s="404">
        <v>0.4</v>
      </c>
      <c r="I59" s="145">
        <v>7.5</v>
      </c>
    </row>
    <row r="60" spans="1:9" x14ac:dyDescent="0.2">
      <c r="A60" s="1142"/>
      <c r="B60" s="323">
        <v>45436</v>
      </c>
      <c r="C60" s="317" t="str">
        <f t="shared" si="4"/>
        <v>(金)</v>
      </c>
      <c r="D60" s="145">
        <v>18.100000000000001</v>
      </c>
      <c r="E60" s="404">
        <v>0.3</v>
      </c>
      <c r="F60" s="152">
        <v>8.23</v>
      </c>
      <c r="G60" s="144">
        <v>16.7</v>
      </c>
      <c r="H60" s="404">
        <v>0.4</v>
      </c>
      <c r="I60" s="145">
        <v>7.6</v>
      </c>
    </row>
    <row r="61" spans="1:9" x14ac:dyDescent="0.2">
      <c r="A61" s="1142"/>
      <c r="B61" s="323">
        <v>45437</v>
      </c>
      <c r="C61" s="317" t="str">
        <f t="shared" si="4"/>
        <v>(土)</v>
      </c>
      <c r="D61" s="145">
        <v>17.8</v>
      </c>
      <c r="E61" s="404">
        <v>0.3</v>
      </c>
      <c r="F61" s="152">
        <v>8.2200000000000006</v>
      </c>
      <c r="G61" s="144">
        <v>17.2</v>
      </c>
      <c r="H61" s="404">
        <v>0.5</v>
      </c>
      <c r="I61" s="145">
        <v>7.6</v>
      </c>
    </row>
    <row r="62" spans="1:9" x14ac:dyDescent="0.2">
      <c r="A62" s="1142"/>
      <c r="B62" s="323">
        <v>45438</v>
      </c>
      <c r="C62" s="317" t="str">
        <f t="shared" si="4"/>
        <v>(日)</v>
      </c>
      <c r="D62" s="145">
        <v>18.3</v>
      </c>
      <c r="E62" s="404">
        <v>0.3</v>
      </c>
      <c r="F62" s="152">
        <v>8.1999999999999993</v>
      </c>
      <c r="G62" s="144">
        <v>17</v>
      </c>
      <c r="H62" s="404">
        <v>0.6</v>
      </c>
      <c r="I62" s="145">
        <v>7.6</v>
      </c>
    </row>
    <row r="63" spans="1:9" x14ac:dyDescent="0.2">
      <c r="A63" s="1142"/>
      <c r="B63" s="323">
        <v>45439</v>
      </c>
      <c r="C63" s="317" t="str">
        <f t="shared" si="4"/>
        <v>(月)</v>
      </c>
      <c r="D63" s="145">
        <v>18</v>
      </c>
      <c r="E63" s="404">
        <v>0.3</v>
      </c>
      <c r="F63" s="152">
        <v>8.1999999999999993</v>
      </c>
      <c r="G63" s="144">
        <v>17.5</v>
      </c>
      <c r="H63" s="404">
        <v>0.6</v>
      </c>
      <c r="I63" s="145">
        <v>7.6</v>
      </c>
    </row>
    <row r="64" spans="1:9" x14ac:dyDescent="0.2">
      <c r="A64" s="1142"/>
      <c r="B64" s="323">
        <v>45440</v>
      </c>
      <c r="C64" s="317" t="str">
        <f t="shared" si="4"/>
        <v>(火)</v>
      </c>
      <c r="D64" s="145">
        <v>18.5</v>
      </c>
      <c r="E64" s="404">
        <v>0.3</v>
      </c>
      <c r="F64" s="152">
        <v>8.2100000000000009</v>
      </c>
      <c r="G64" s="144">
        <v>17.399999999999999</v>
      </c>
      <c r="H64" s="404">
        <v>0.5</v>
      </c>
      <c r="I64" s="145">
        <v>7.6</v>
      </c>
    </row>
    <row r="65" spans="1:11" x14ac:dyDescent="0.2">
      <c r="A65" s="1142"/>
      <c r="B65" s="323">
        <v>45441</v>
      </c>
      <c r="C65" s="317" t="str">
        <f t="shared" si="4"/>
        <v>(水)</v>
      </c>
      <c r="D65" s="145">
        <v>18</v>
      </c>
      <c r="E65" s="404">
        <v>0.3</v>
      </c>
      <c r="F65" s="152">
        <v>8.1999999999999993</v>
      </c>
      <c r="G65" s="144">
        <v>17</v>
      </c>
      <c r="H65" s="404">
        <v>0.4</v>
      </c>
      <c r="I65" s="145">
        <v>7.6</v>
      </c>
    </row>
    <row r="66" spans="1:11" x14ac:dyDescent="0.2">
      <c r="A66" s="1142"/>
      <c r="B66" s="323">
        <v>45442</v>
      </c>
      <c r="C66" s="318" t="str">
        <f t="shared" si="4"/>
        <v>(木)</v>
      </c>
      <c r="D66" s="145">
        <v>18.5</v>
      </c>
      <c r="E66" s="404">
        <v>0.4</v>
      </c>
      <c r="F66" s="152">
        <v>8.15</v>
      </c>
      <c r="G66" s="144">
        <v>16.7</v>
      </c>
      <c r="H66" s="404">
        <v>0.5</v>
      </c>
      <c r="I66" s="145">
        <v>7.5</v>
      </c>
    </row>
    <row r="67" spans="1:11" x14ac:dyDescent="0.2">
      <c r="A67" s="1142"/>
      <c r="B67" s="324">
        <v>45443</v>
      </c>
      <c r="C67" s="324" t="str">
        <f t="shared" ref="C67" si="5">IF(B67="","",IF(WEEKDAY(B67)=1,"(日)",IF(WEEKDAY(B67)=2,"(月)",IF(WEEKDAY(B67)=3,"(火)",IF(WEEKDAY(B67)=4,"(水)",IF(WEEKDAY(B67)=5,"(木)",IF(WEEKDAY(B67)=6,"(金)","(土)")))))))</f>
        <v>(金)</v>
      </c>
      <c r="D67" s="153">
        <v>18.100000000000001</v>
      </c>
      <c r="E67" s="405">
        <v>0.4</v>
      </c>
      <c r="F67" s="154">
        <v>8.1999999999999993</v>
      </c>
      <c r="G67" s="155">
        <v>16.899999999999999</v>
      </c>
      <c r="H67" s="405">
        <v>0.5</v>
      </c>
      <c r="I67" s="153">
        <v>7.5</v>
      </c>
    </row>
    <row r="68" spans="1:11" ht="14.4" x14ac:dyDescent="0.2">
      <c r="A68" s="1142"/>
      <c r="B68" s="322" t="s">
        <v>239</v>
      </c>
      <c r="C68" s="321"/>
      <c r="D68" s="148">
        <f t="shared" ref="D68:I68" si="6">MAX(D37:D67)</f>
        <v>18.5</v>
      </c>
      <c r="E68" s="402">
        <f t="shared" si="6"/>
        <v>0.4</v>
      </c>
      <c r="F68" s="149">
        <f t="shared" si="6"/>
        <v>8.23</v>
      </c>
      <c r="G68" s="150">
        <f t="shared" si="6"/>
        <v>17.5</v>
      </c>
      <c r="H68" s="402">
        <f t="shared" si="6"/>
        <v>0.6</v>
      </c>
      <c r="I68" s="148">
        <f t="shared" si="6"/>
        <v>7.6</v>
      </c>
      <c r="J68" s="96"/>
      <c r="K68" s="96"/>
    </row>
    <row r="69" spans="1:11" ht="14.4" x14ac:dyDescent="0.2">
      <c r="A69" s="1142"/>
      <c r="B69" s="322" t="s">
        <v>240</v>
      </c>
      <c r="C69" s="321"/>
      <c r="D69" s="148">
        <f t="shared" ref="D69:I69" si="7">MIN(D37:D67)</f>
        <v>17</v>
      </c>
      <c r="E69" s="402">
        <f t="shared" si="7"/>
        <v>0.3</v>
      </c>
      <c r="F69" s="149">
        <f t="shared" si="7"/>
        <v>8.14</v>
      </c>
      <c r="G69" s="150">
        <f t="shared" si="7"/>
        <v>16.100000000000001</v>
      </c>
      <c r="H69" s="402">
        <f t="shared" si="7"/>
        <v>0.4</v>
      </c>
      <c r="I69" s="148">
        <f t="shared" si="7"/>
        <v>7.4</v>
      </c>
      <c r="J69" s="96"/>
      <c r="K69" s="96"/>
    </row>
    <row r="70" spans="1:11" ht="14.4" x14ac:dyDescent="0.2">
      <c r="A70" s="1143"/>
      <c r="B70" s="322" t="s">
        <v>241</v>
      </c>
      <c r="C70" s="321"/>
      <c r="D70" s="148">
        <f t="shared" ref="D70:I70" si="8">ROUND(AVERAGE(D37:D67),1)</f>
        <v>17.7</v>
      </c>
      <c r="E70" s="402">
        <f t="shared" si="8"/>
        <v>0.3</v>
      </c>
      <c r="F70" s="149">
        <f t="shared" si="8"/>
        <v>8.1999999999999993</v>
      </c>
      <c r="G70" s="150">
        <f t="shared" si="8"/>
        <v>16.7</v>
      </c>
      <c r="H70" s="402">
        <f t="shared" si="8"/>
        <v>0.5</v>
      </c>
      <c r="I70" s="148">
        <f t="shared" si="8"/>
        <v>7.5</v>
      </c>
      <c r="J70" s="96"/>
      <c r="K70" s="96"/>
    </row>
    <row r="71" spans="1:11" ht="14.25" customHeight="1" x14ac:dyDescent="0.2">
      <c r="A71" s="1141" t="s">
        <v>335</v>
      </c>
      <c r="B71" s="316">
        <v>45444</v>
      </c>
      <c r="C71" s="316" t="str">
        <f>IF(B71="","",IF(WEEKDAY(B71)=1,"(日)",IF(WEEKDAY(B71)=2,"(月)",IF(WEEKDAY(B71)=3,"(火)",IF(WEEKDAY(B71)=4,"(水)",IF(WEEKDAY(B71)=5,"(木)",IF(WEEKDAY(B71)=6,"(金)","(土)")))))))</f>
        <v>(土)</v>
      </c>
      <c r="D71" s="143">
        <v>18.5</v>
      </c>
      <c r="E71" s="403">
        <v>0.4</v>
      </c>
      <c r="F71" s="423">
        <v>8.14</v>
      </c>
      <c r="G71" s="142">
        <v>17.399999999999999</v>
      </c>
      <c r="H71" s="403">
        <v>0.5</v>
      </c>
      <c r="I71" s="143">
        <v>7.6</v>
      </c>
    </row>
    <row r="72" spans="1:11" x14ac:dyDescent="0.2">
      <c r="A72" s="1142"/>
      <c r="B72" s="323">
        <v>45445</v>
      </c>
      <c r="C72" s="323" t="str">
        <f t="shared" ref="C72:C100" si="9">IF(B72="","",IF(WEEKDAY(B72)=1,"(日)",IF(WEEKDAY(B72)=2,"(月)",IF(WEEKDAY(B72)=3,"(火)",IF(WEEKDAY(B72)=4,"(水)",IF(WEEKDAY(B72)=5,"(木)",IF(WEEKDAY(B72)=6,"(金)","(土)")))))))</f>
        <v>(日)</v>
      </c>
      <c r="D72" s="145">
        <v>18.100000000000001</v>
      </c>
      <c r="E72" s="404">
        <v>0.3</v>
      </c>
      <c r="F72" s="188">
        <v>8.18</v>
      </c>
      <c r="G72" s="144">
        <v>17.100000000000001</v>
      </c>
      <c r="H72" s="404">
        <v>0.5</v>
      </c>
      <c r="I72" s="145">
        <v>7.5</v>
      </c>
    </row>
    <row r="73" spans="1:11" x14ac:dyDescent="0.2">
      <c r="A73" s="1142"/>
      <c r="B73" s="323">
        <v>45446</v>
      </c>
      <c r="C73" s="323" t="str">
        <f t="shared" si="9"/>
        <v>(月)</v>
      </c>
      <c r="D73" s="145">
        <v>18.399999999999999</v>
      </c>
      <c r="E73" s="404">
        <v>0.4</v>
      </c>
      <c r="F73" s="188">
        <v>8.19</v>
      </c>
      <c r="G73" s="144">
        <v>17.600000000000001</v>
      </c>
      <c r="H73" s="404">
        <v>0.5</v>
      </c>
      <c r="I73" s="145">
        <v>7.6</v>
      </c>
    </row>
    <row r="74" spans="1:11" x14ac:dyDescent="0.2">
      <c r="A74" s="1142"/>
      <c r="B74" s="323">
        <v>45447</v>
      </c>
      <c r="C74" s="323" t="str">
        <f t="shared" si="9"/>
        <v>(火)</v>
      </c>
      <c r="D74" s="145">
        <v>18.100000000000001</v>
      </c>
      <c r="E74" s="404">
        <v>0.4</v>
      </c>
      <c r="F74" s="188">
        <v>8.16</v>
      </c>
      <c r="G74" s="144">
        <v>17.600000000000001</v>
      </c>
      <c r="H74" s="404">
        <v>0.5</v>
      </c>
      <c r="I74" s="145">
        <v>7.6</v>
      </c>
    </row>
    <row r="75" spans="1:11" x14ac:dyDescent="0.2">
      <c r="A75" s="1142"/>
      <c r="B75" s="323">
        <v>45448</v>
      </c>
      <c r="C75" s="323" t="str">
        <f t="shared" si="9"/>
        <v>(水)</v>
      </c>
      <c r="D75" s="145">
        <v>18.5</v>
      </c>
      <c r="E75" s="404">
        <v>0.4</v>
      </c>
      <c r="F75" s="188">
        <v>8.1199999999999992</v>
      </c>
      <c r="G75" s="144">
        <v>16.899999999999999</v>
      </c>
      <c r="H75" s="404">
        <v>0.6</v>
      </c>
      <c r="I75" s="145">
        <v>7.5</v>
      </c>
    </row>
    <row r="76" spans="1:11" x14ac:dyDescent="0.2">
      <c r="A76" s="1142"/>
      <c r="B76" s="323">
        <v>45449</v>
      </c>
      <c r="C76" s="323" t="str">
        <f t="shared" si="9"/>
        <v>(木)</v>
      </c>
      <c r="D76" s="145">
        <v>18.5</v>
      </c>
      <c r="E76" s="404">
        <v>0.4</v>
      </c>
      <c r="F76" s="188">
        <v>8.1300000000000008</v>
      </c>
      <c r="G76" s="144">
        <v>17</v>
      </c>
      <c r="H76" s="404">
        <v>0.5</v>
      </c>
      <c r="I76" s="145">
        <v>7.5</v>
      </c>
    </row>
    <row r="77" spans="1:11" x14ac:dyDescent="0.2">
      <c r="A77" s="1142"/>
      <c r="B77" s="323">
        <v>45450</v>
      </c>
      <c r="C77" s="323" t="str">
        <f t="shared" si="9"/>
        <v>(金)</v>
      </c>
      <c r="D77" s="145">
        <v>18.2</v>
      </c>
      <c r="E77" s="404">
        <v>0.4</v>
      </c>
      <c r="F77" s="188">
        <v>8.15</v>
      </c>
      <c r="G77" s="144">
        <v>17.100000000000001</v>
      </c>
      <c r="H77" s="404">
        <v>0.4</v>
      </c>
      <c r="I77" s="145">
        <v>7.6</v>
      </c>
    </row>
    <row r="78" spans="1:11" x14ac:dyDescent="0.2">
      <c r="A78" s="1142"/>
      <c r="B78" s="323">
        <v>45451</v>
      </c>
      <c r="C78" s="323" t="str">
        <f t="shared" si="9"/>
        <v>(土)</v>
      </c>
      <c r="D78" s="145">
        <v>18.7</v>
      </c>
      <c r="E78" s="404">
        <v>0.4</v>
      </c>
      <c r="F78" s="188">
        <v>8.15</v>
      </c>
      <c r="G78" s="144">
        <v>17.399999999999999</v>
      </c>
      <c r="H78" s="404">
        <v>0.5</v>
      </c>
      <c r="I78" s="145">
        <v>7.5</v>
      </c>
    </row>
    <row r="79" spans="1:11" x14ac:dyDescent="0.2">
      <c r="A79" s="1142"/>
      <c r="B79" s="323">
        <v>45452</v>
      </c>
      <c r="C79" s="323" t="str">
        <f t="shared" si="9"/>
        <v>(日)</v>
      </c>
      <c r="D79" s="145">
        <v>18.3</v>
      </c>
      <c r="E79" s="404">
        <v>0.4</v>
      </c>
      <c r="F79" s="188">
        <v>8.17</v>
      </c>
      <c r="G79" s="144">
        <v>17.3</v>
      </c>
      <c r="H79" s="404">
        <v>0.5</v>
      </c>
      <c r="I79" s="145">
        <v>7.5</v>
      </c>
    </row>
    <row r="80" spans="1:11" x14ac:dyDescent="0.2">
      <c r="A80" s="1142"/>
      <c r="B80" s="323">
        <v>45453</v>
      </c>
      <c r="C80" s="323" t="str">
        <f t="shared" si="9"/>
        <v>(月)</v>
      </c>
      <c r="D80" s="145">
        <v>18.8</v>
      </c>
      <c r="E80" s="404">
        <v>0.4</v>
      </c>
      <c r="F80" s="188">
        <v>8.16</v>
      </c>
      <c r="G80" s="144">
        <v>17.8</v>
      </c>
      <c r="H80" s="404">
        <v>0.5</v>
      </c>
      <c r="I80" s="145">
        <v>7.6</v>
      </c>
    </row>
    <row r="81" spans="1:9" x14ac:dyDescent="0.2">
      <c r="A81" s="1142"/>
      <c r="B81" s="323">
        <v>45454</v>
      </c>
      <c r="C81" s="323" t="str">
        <f t="shared" si="9"/>
        <v>(火)</v>
      </c>
      <c r="D81" s="145">
        <v>18.3</v>
      </c>
      <c r="E81" s="404">
        <v>0.4</v>
      </c>
      <c r="F81" s="188">
        <v>8.18</v>
      </c>
      <c r="G81" s="144">
        <v>17.899999999999999</v>
      </c>
      <c r="H81" s="404">
        <v>0.5</v>
      </c>
      <c r="I81" s="145">
        <v>7.5</v>
      </c>
    </row>
    <row r="82" spans="1:9" x14ac:dyDescent="0.2">
      <c r="A82" s="1142"/>
      <c r="B82" s="323">
        <v>45455</v>
      </c>
      <c r="C82" s="323" t="str">
        <f t="shared" si="9"/>
        <v>(水)</v>
      </c>
      <c r="D82" s="145">
        <v>18.899999999999999</v>
      </c>
      <c r="E82" s="404">
        <v>0.4</v>
      </c>
      <c r="F82" s="188">
        <v>8.18</v>
      </c>
      <c r="G82" s="144">
        <v>17.5</v>
      </c>
      <c r="H82" s="404">
        <v>0.5</v>
      </c>
      <c r="I82" s="145">
        <v>7.6</v>
      </c>
    </row>
    <row r="83" spans="1:9" x14ac:dyDescent="0.2">
      <c r="A83" s="1142"/>
      <c r="B83" s="323">
        <v>45456</v>
      </c>
      <c r="C83" s="323" t="str">
        <f t="shared" si="9"/>
        <v>(木)</v>
      </c>
      <c r="D83" s="145">
        <v>18.5</v>
      </c>
      <c r="E83" s="404">
        <v>0.4</v>
      </c>
      <c r="F83" s="188">
        <v>8.2100000000000009</v>
      </c>
      <c r="G83" s="144">
        <v>17.399999999999999</v>
      </c>
      <c r="H83" s="404">
        <v>0.4</v>
      </c>
      <c r="I83" s="145">
        <v>7.5</v>
      </c>
    </row>
    <row r="84" spans="1:9" x14ac:dyDescent="0.2">
      <c r="A84" s="1142"/>
      <c r="B84" s="323">
        <v>45457</v>
      </c>
      <c r="C84" s="323" t="str">
        <f t="shared" si="9"/>
        <v>(金)</v>
      </c>
      <c r="D84" s="145">
        <v>19.100000000000001</v>
      </c>
      <c r="E84" s="404">
        <v>0.4</v>
      </c>
      <c r="F84" s="188">
        <v>8.1300000000000008</v>
      </c>
      <c r="G84" s="144">
        <v>17.3</v>
      </c>
      <c r="H84" s="404">
        <v>0.4</v>
      </c>
      <c r="I84" s="145">
        <v>7.6</v>
      </c>
    </row>
    <row r="85" spans="1:9" x14ac:dyDescent="0.2">
      <c r="A85" s="1142"/>
      <c r="B85" s="323">
        <v>45458</v>
      </c>
      <c r="C85" s="323" t="str">
        <f t="shared" si="9"/>
        <v>(土)</v>
      </c>
      <c r="D85" s="145">
        <v>18.600000000000001</v>
      </c>
      <c r="E85" s="404">
        <v>0.4</v>
      </c>
      <c r="F85" s="188">
        <v>8.1999999999999993</v>
      </c>
      <c r="G85" s="144">
        <v>16.899999999999999</v>
      </c>
      <c r="H85" s="404">
        <v>0.5</v>
      </c>
      <c r="I85" s="145">
        <v>7.5</v>
      </c>
    </row>
    <row r="86" spans="1:9" x14ac:dyDescent="0.2">
      <c r="A86" s="1142"/>
      <c r="B86" s="323">
        <v>45459</v>
      </c>
      <c r="C86" s="323" t="str">
        <f t="shared" si="9"/>
        <v>(日)</v>
      </c>
      <c r="D86" s="145">
        <v>19.3</v>
      </c>
      <c r="E86" s="404">
        <v>0.4</v>
      </c>
      <c r="F86" s="188">
        <v>8.19</v>
      </c>
      <c r="G86" s="144">
        <v>17.7</v>
      </c>
      <c r="H86" s="404">
        <v>0.5</v>
      </c>
      <c r="I86" s="145">
        <v>7.5</v>
      </c>
    </row>
    <row r="87" spans="1:9" x14ac:dyDescent="0.2">
      <c r="A87" s="1142"/>
      <c r="B87" s="323">
        <v>45460</v>
      </c>
      <c r="C87" s="323" t="str">
        <f t="shared" si="9"/>
        <v>(月)</v>
      </c>
      <c r="D87" s="145">
        <v>18.8</v>
      </c>
      <c r="E87" s="404">
        <v>0.4</v>
      </c>
      <c r="F87" s="188">
        <v>8.19</v>
      </c>
      <c r="G87" s="144">
        <v>17.5</v>
      </c>
      <c r="H87" s="404">
        <v>0.5</v>
      </c>
      <c r="I87" s="145">
        <v>7.6</v>
      </c>
    </row>
    <row r="88" spans="1:9" x14ac:dyDescent="0.2">
      <c r="A88" s="1142"/>
      <c r="B88" s="323">
        <v>45461</v>
      </c>
      <c r="C88" s="323" t="str">
        <f t="shared" si="9"/>
        <v>(火)</v>
      </c>
      <c r="D88" s="145">
        <v>19.399999999999999</v>
      </c>
      <c r="E88" s="404">
        <v>0.4</v>
      </c>
      <c r="F88" s="188">
        <v>8.14</v>
      </c>
      <c r="G88" s="144">
        <v>16.8</v>
      </c>
      <c r="H88" s="404">
        <v>0.4</v>
      </c>
      <c r="I88" s="145">
        <v>7.5</v>
      </c>
    </row>
    <row r="89" spans="1:9" x14ac:dyDescent="0.2">
      <c r="A89" s="1142"/>
      <c r="B89" s="323">
        <v>45462</v>
      </c>
      <c r="C89" s="323" t="str">
        <f t="shared" si="9"/>
        <v>(水)</v>
      </c>
      <c r="D89" s="145">
        <v>18.8</v>
      </c>
      <c r="E89" s="404">
        <v>0.4</v>
      </c>
      <c r="F89" s="188">
        <v>8.1199999999999992</v>
      </c>
      <c r="G89" s="144">
        <v>18.399999999999999</v>
      </c>
      <c r="H89" s="404">
        <v>0.4</v>
      </c>
      <c r="I89" s="145">
        <v>7.6</v>
      </c>
    </row>
    <row r="90" spans="1:9" x14ac:dyDescent="0.2">
      <c r="A90" s="1142"/>
      <c r="B90" s="323">
        <v>45463</v>
      </c>
      <c r="C90" s="323" t="str">
        <f t="shared" si="9"/>
        <v>(木)</v>
      </c>
      <c r="D90" s="145">
        <v>19.3</v>
      </c>
      <c r="E90" s="404">
        <v>0.4</v>
      </c>
      <c r="F90" s="188">
        <v>8.11</v>
      </c>
      <c r="G90" s="144">
        <v>17.899999999999999</v>
      </c>
      <c r="H90" s="404">
        <v>0.5</v>
      </c>
      <c r="I90" s="145">
        <v>7.6</v>
      </c>
    </row>
    <row r="91" spans="1:9" x14ac:dyDescent="0.2">
      <c r="A91" s="1142"/>
      <c r="B91" s="323">
        <v>45464</v>
      </c>
      <c r="C91" s="323" t="str">
        <f t="shared" si="9"/>
        <v>(金)</v>
      </c>
      <c r="D91" s="145">
        <v>18.8</v>
      </c>
      <c r="E91" s="404">
        <v>0.3</v>
      </c>
      <c r="F91" s="188">
        <v>8.2799999999999994</v>
      </c>
      <c r="G91" s="144">
        <v>17.7</v>
      </c>
      <c r="H91" s="404">
        <v>0.4</v>
      </c>
      <c r="I91" s="145">
        <v>7.6</v>
      </c>
    </row>
    <row r="92" spans="1:9" x14ac:dyDescent="0.2">
      <c r="A92" s="1142"/>
      <c r="B92" s="323">
        <v>45465</v>
      </c>
      <c r="C92" s="323" t="str">
        <f t="shared" si="9"/>
        <v>(土)</v>
      </c>
      <c r="D92" s="145">
        <v>19.399999999999999</v>
      </c>
      <c r="E92" s="404">
        <v>0.3</v>
      </c>
      <c r="F92" s="188">
        <v>8.2200000000000006</v>
      </c>
      <c r="G92" s="144">
        <v>17.5</v>
      </c>
      <c r="H92" s="404">
        <v>0.5</v>
      </c>
      <c r="I92" s="145">
        <v>7.6</v>
      </c>
    </row>
    <row r="93" spans="1:9" x14ac:dyDescent="0.2">
      <c r="A93" s="1142"/>
      <c r="B93" s="323">
        <v>45466</v>
      </c>
      <c r="C93" s="323" t="str">
        <f t="shared" si="9"/>
        <v>(日)</v>
      </c>
      <c r="D93" s="145">
        <v>18.7</v>
      </c>
      <c r="E93" s="404">
        <v>0.3</v>
      </c>
      <c r="F93" s="188">
        <v>8.3000000000000007</v>
      </c>
      <c r="G93" s="144">
        <v>17.100000000000001</v>
      </c>
      <c r="H93" s="404">
        <v>0.4</v>
      </c>
      <c r="I93" s="145">
        <v>7.5</v>
      </c>
    </row>
    <row r="94" spans="1:9" x14ac:dyDescent="0.2">
      <c r="A94" s="1142"/>
      <c r="B94" s="323">
        <v>45467</v>
      </c>
      <c r="C94" s="323" t="str">
        <f t="shared" si="9"/>
        <v>(月)</v>
      </c>
      <c r="D94" s="145">
        <v>19.3</v>
      </c>
      <c r="E94" s="404">
        <v>0.3</v>
      </c>
      <c r="F94" s="188">
        <v>8.2799999999999994</v>
      </c>
      <c r="G94" s="144">
        <v>17.5</v>
      </c>
      <c r="H94" s="404">
        <v>0.4</v>
      </c>
      <c r="I94" s="145">
        <v>7.6</v>
      </c>
    </row>
    <row r="95" spans="1:9" x14ac:dyDescent="0.2">
      <c r="A95" s="1142"/>
      <c r="B95" s="323">
        <v>45468</v>
      </c>
      <c r="C95" s="323" t="str">
        <f t="shared" si="9"/>
        <v>(火)</v>
      </c>
      <c r="D95" s="145">
        <v>18.899999999999999</v>
      </c>
      <c r="E95" s="404">
        <v>0.3</v>
      </c>
      <c r="F95" s="188">
        <v>8.2899999999999991</v>
      </c>
      <c r="G95" s="144">
        <v>17.600000000000001</v>
      </c>
      <c r="H95" s="404">
        <v>0.5</v>
      </c>
      <c r="I95" s="145">
        <v>7.6</v>
      </c>
    </row>
    <row r="96" spans="1:9" x14ac:dyDescent="0.2">
      <c r="A96" s="1142"/>
      <c r="B96" s="323">
        <v>45469</v>
      </c>
      <c r="C96" s="323" t="str">
        <f t="shared" si="9"/>
        <v>(水)</v>
      </c>
      <c r="D96" s="145">
        <v>19.7</v>
      </c>
      <c r="E96" s="404">
        <v>0.3</v>
      </c>
      <c r="F96" s="188">
        <v>8.24</v>
      </c>
      <c r="G96" s="144">
        <v>17.3</v>
      </c>
      <c r="H96" s="404">
        <v>0.5</v>
      </c>
      <c r="I96" s="145">
        <v>7.5</v>
      </c>
    </row>
    <row r="97" spans="1:11" x14ac:dyDescent="0.2">
      <c r="A97" s="1142"/>
      <c r="B97" s="323">
        <v>45470</v>
      </c>
      <c r="C97" s="323" t="str">
        <f t="shared" si="9"/>
        <v>(木)</v>
      </c>
      <c r="D97" s="145">
        <v>19.100000000000001</v>
      </c>
      <c r="E97" s="404">
        <v>0.3</v>
      </c>
      <c r="F97" s="188">
        <v>8.24</v>
      </c>
      <c r="G97" s="144">
        <v>17.3</v>
      </c>
      <c r="H97" s="404">
        <v>0.5</v>
      </c>
      <c r="I97" s="145">
        <v>7.5</v>
      </c>
    </row>
    <row r="98" spans="1:11" x14ac:dyDescent="0.2">
      <c r="A98" s="1142"/>
      <c r="B98" s="323">
        <v>45471</v>
      </c>
      <c r="C98" s="323" t="str">
        <f t="shared" si="9"/>
        <v>(金)</v>
      </c>
      <c r="D98" s="145">
        <v>19.899999999999999</v>
      </c>
      <c r="E98" s="404">
        <v>0.3</v>
      </c>
      <c r="F98" s="188">
        <v>8.2200000000000006</v>
      </c>
      <c r="G98" s="144">
        <v>17.100000000000001</v>
      </c>
      <c r="H98" s="404">
        <v>0.4</v>
      </c>
      <c r="I98" s="145">
        <v>7.4</v>
      </c>
    </row>
    <row r="99" spans="1:11" x14ac:dyDescent="0.2">
      <c r="A99" s="1142"/>
      <c r="B99" s="323">
        <v>45472</v>
      </c>
      <c r="C99" s="323" t="str">
        <f t="shared" si="9"/>
        <v>(土)</v>
      </c>
      <c r="D99" s="145">
        <v>19.100000000000001</v>
      </c>
      <c r="E99" s="404">
        <v>0.3</v>
      </c>
      <c r="F99" s="188">
        <v>8.2200000000000006</v>
      </c>
      <c r="G99" s="144">
        <v>17.2</v>
      </c>
      <c r="H99" s="404">
        <v>0.5</v>
      </c>
      <c r="I99" s="145">
        <v>7.5</v>
      </c>
    </row>
    <row r="100" spans="1:11" x14ac:dyDescent="0.2">
      <c r="A100" s="1142"/>
      <c r="B100" s="324">
        <v>45473</v>
      </c>
      <c r="C100" s="324" t="str">
        <f t="shared" si="9"/>
        <v>(日)</v>
      </c>
      <c r="D100" s="153">
        <v>19.8</v>
      </c>
      <c r="E100" s="405">
        <v>0.3</v>
      </c>
      <c r="F100" s="189">
        <v>8.26</v>
      </c>
      <c r="G100" s="155">
        <v>18.2</v>
      </c>
      <c r="H100" s="405">
        <v>0.5</v>
      </c>
      <c r="I100" s="153">
        <v>7.5</v>
      </c>
    </row>
    <row r="101" spans="1:11" ht="14.4" x14ac:dyDescent="0.2">
      <c r="A101" s="1142"/>
      <c r="B101" s="322" t="s">
        <v>239</v>
      </c>
      <c r="C101" s="321"/>
      <c r="D101" s="148">
        <f>MAX(D71:D100)</f>
        <v>19.899999999999999</v>
      </c>
      <c r="E101" s="402">
        <f t="shared" ref="E101:I101" si="10">MAX(E71:E100)</f>
        <v>0.4</v>
      </c>
      <c r="F101" s="149">
        <f t="shared" si="10"/>
        <v>8.3000000000000007</v>
      </c>
      <c r="G101" s="150">
        <f t="shared" si="10"/>
        <v>18.399999999999999</v>
      </c>
      <c r="H101" s="402">
        <f t="shared" si="10"/>
        <v>0.6</v>
      </c>
      <c r="I101" s="148">
        <f t="shared" si="10"/>
        <v>7.6</v>
      </c>
      <c r="J101" s="96"/>
      <c r="K101" s="96"/>
    </row>
    <row r="102" spans="1:11" ht="14.4" x14ac:dyDescent="0.2">
      <c r="A102" s="1142"/>
      <c r="B102" s="322" t="s">
        <v>240</v>
      </c>
      <c r="C102" s="321"/>
      <c r="D102" s="148">
        <f>MIN(D71:D100)</f>
        <v>18.100000000000001</v>
      </c>
      <c r="E102" s="402">
        <f t="shared" ref="E102:I102" si="11">MIN(E71:E100)</f>
        <v>0.3</v>
      </c>
      <c r="F102" s="149">
        <f t="shared" si="11"/>
        <v>8.11</v>
      </c>
      <c r="G102" s="150">
        <f t="shared" si="11"/>
        <v>16.8</v>
      </c>
      <c r="H102" s="402">
        <f t="shared" si="11"/>
        <v>0.4</v>
      </c>
      <c r="I102" s="148">
        <f t="shared" si="11"/>
        <v>7.4</v>
      </c>
      <c r="J102" s="96"/>
      <c r="K102" s="96"/>
    </row>
    <row r="103" spans="1:11" ht="14.4" x14ac:dyDescent="0.2">
      <c r="A103" s="1143"/>
      <c r="B103" s="322" t="s">
        <v>241</v>
      </c>
      <c r="C103" s="321"/>
      <c r="D103" s="148">
        <f>ROUND(AVERAGE(D71:D100),1)</f>
        <v>18.899999999999999</v>
      </c>
      <c r="E103" s="402">
        <f t="shared" ref="E103:I103" si="12">ROUND(AVERAGE(E71:E100),1)</f>
        <v>0.4</v>
      </c>
      <c r="F103" s="149">
        <f t="shared" si="12"/>
        <v>8.1999999999999993</v>
      </c>
      <c r="G103" s="150">
        <f t="shared" si="12"/>
        <v>17.399999999999999</v>
      </c>
      <c r="H103" s="402">
        <f t="shared" si="12"/>
        <v>0.5</v>
      </c>
      <c r="I103" s="148">
        <f t="shared" si="12"/>
        <v>7.5</v>
      </c>
      <c r="J103" s="96"/>
      <c r="K103" s="96"/>
    </row>
    <row r="104" spans="1:11" ht="14.25" customHeight="1" x14ac:dyDescent="0.2">
      <c r="A104" s="1144" t="s">
        <v>334</v>
      </c>
      <c r="B104" s="316">
        <v>45474</v>
      </c>
      <c r="C104" s="316" t="str">
        <f>IF(B104="","",IF(WEEKDAY(B104)=1,"(日)",IF(WEEKDAY(B104)=2,"(月)",IF(WEEKDAY(B104)=3,"(火)",IF(WEEKDAY(B104)=4,"(水)",IF(WEEKDAY(B104)=5,"(木)",IF(WEEKDAY(B104)=6,"(金)","(土)")))))))</f>
        <v>(月)</v>
      </c>
      <c r="D104" s="156">
        <v>19.2</v>
      </c>
      <c r="E104" s="406">
        <v>0.3</v>
      </c>
      <c r="F104" s="159">
        <v>8.2899999999999991</v>
      </c>
      <c r="G104" s="158">
        <v>18</v>
      </c>
      <c r="H104" s="406">
        <v>0.4</v>
      </c>
      <c r="I104" s="156">
        <v>7.5</v>
      </c>
    </row>
    <row r="105" spans="1:11" x14ac:dyDescent="0.2">
      <c r="A105" s="1144"/>
      <c r="B105" s="323">
        <v>45475</v>
      </c>
      <c r="C105" s="323" t="str">
        <f t="shared" ref="C105:C134" si="13">IF(B105="","",IF(WEEKDAY(B105)=1,"(日)",IF(WEEKDAY(B105)=2,"(月)",IF(WEEKDAY(B105)=3,"(火)",IF(WEEKDAY(B105)=4,"(水)",IF(WEEKDAY(B105)=5,"(木)",IF(WEEKDAY(B105)=6,"(金)","(土)")))))))</f>
        <v>(火)</v>
      </c>
      <c r="D105" s="156">
        <v>19.8</v>
      </c>
      <c r="E105" s="406">
        <v>0.3</v>
      </c>
      <c r="F105" s="159">
        <v>8.24</v>
      </c>
      <c r="G105" s="158">
        <v>17.5</v>
      </c>
      <c r="H105" s="406">
        <v>0.4</v>
      </c>
      <c r="I105" s="156">
        <v>7.5</v>
      </c>
    </row>
    <row r="106" spans="1:11" x14ac:dyDescent="0.2">
      <c r="A106" s="1144"/>
      <c r="B106" s="323">
        <v>45476</v>
      </c>
      <c r="C106" s="323" t="str">
        <f t="shared" si="13"/>
        <v>(水)</v>
      </c>
      <c r="D106" s="156">
        <v>19.2</v>
      </c>
      <c r="E106" s="406">
        <v>0.3</v>
      </c>
      <c r="F106" s="159">
        <v>8.2200000000000006</v>
      </c>
      <c r="G106" s="158">
        <v>17.3</v>
      </c>
      <c r="H106" s="406">
        <v>0.5</v>
      </c>
      <c r="I106" s="156">
        <v>7.5</v>
      </c>
    </row>
    <row r="107" spans="1:11" x14ac:dyDescent="0.2">
      <c r="A107" s="1144"/>
      <c r="B107" s="323">
        <v>45477</v>
      </c>
      <c r="C107" s="323" t="str">
        <f t="shared" si="13"/>
        <v>(木)</v>
      </c>
      <c r="D107" s="156">
        <v>20.100000000000001</v>
      </c>
      <c r="E107" s="406">
        <v>0.3</v>
      </c>
      <c r="F107" s="159">
        <v>8.26</v>
      </c>
      <c r="G107" s="158">
        <v>16.899999999999999</v>
      </c>
      <c r="H107" s="406">
        <v>0.5</v>
      </c>
      <c r="I107" s="156">
        <v>7.5</v>
      </c>
    </row>
    <row r="108" spans="1:11" x14ac:dyDescent="0.2">
      <c r="A108" s="1144"/>
      <c r="B108" s="323">
        <v>45478</v>
      </c>
      <c r="C108" s="323" t="str">
        <f t="shared" si="13"/>
        <v>(金)</v>
      </c>
      <c r="D108" s="156">
        <v>19.399999999999999</v>
      </c>
      <c r="E108" s="406">
        <v>0.3</v>
      </c>
      <c r="F108" s="159">
        <v>8.2899999999999991</v>
      </c>
      <c r="G108" s="158">
        <v>17.8</v>
      </c>
      <c r="H108" s="406">
        <v>0.5</v>
      </c>
      <c r="I108" s="156">
        <v>7.6</v>
      </c>
    </row>
    <row r="109" spans="1:11" x14ac:dyDescent="0.2">
      <c r="A109" s="1144"/>
      <c r="B109" s="323">
        <v>45479</v>
      </c>
      <c r="C109" s="323" t="str">
        <f t="shared" si="13"/>
        <v>(土)</v>
      </c>
      <c r="D109" s="156">
        <v>20.399999999999999</v>
      </c>
      <c r="E109" s="406">
        <v>0.3</v>
      </c>
      <c r="F109" s="159">
        <v>8.26</v>
      </c>
      <c r="G109" s="158">
        <v>18.5</v>
      </c>
      <c r="H109" s="406">
        <v>0.4</v>
      </c>
      <c r="I109" s="156">
        <v>7.5</v>
      </c>
    </row>
    <row r="110" spans="1:11" x14ac:dyDescent="0.2">
      <c r="A110" s="1144"/>
      <c r="B110" s="323">
        <v>45480</v>
      </c>
      <c r="C110" s="323" t="str">
        <f t="shared" si="13"/>
        <v>(日)</v>
      </c>
      <c r="D110" s="156">
        <v>19.600000000000001</v>
      </c>
      <c r="E110" s="406">
        <v>0.3</v>
      </c>
      <c r="F110" s="159">
        <v>8.2899999999999991</v>
      </c>
      <c r="G110" s="158">
        <v>18.2</v>
      </c>
      <c r="H110" s="406">
        <v>0.5</v>
      </c>
      <c r="I110" s="156">
        <v>7.5</v>
      </c>
    </row>
    <row r="111" spans="1:11" x14ac:dyDescent="0.2">
      <c r="A111" s="1144"/>
      <c r="B111" s="323">
        <v>45481</v>
      </c>
      <c r="C111" s="323" t="str">
        <f t="shared" si="13"/>
        <v>(月)</v>
      </c>
      <c r="D111" s="156">
        <v>20.6</v>
      </c>
      <c r="E111" s="406">
        <v>0.3</v>
      </c>
      <c r="F111" s="159">
        <v>8.26</v>
      </c>
      <c r="G111" s="158">
        <v>19.100000000000001</v>
      </c>
      <c r="H111" s="406">
        <v>0.5</v>
      </c>
      <c r="I111" s="156">
        <v>7.5</v>
      </c>
    </row>
    <row r="112" spans="1:11" x14ac:dyDescent="0.2">
      <c r="A112" s="1144"/>
      <c r="B112" s="323">
        <v>45482</v>
      </c>
      <c r="C112" s="323" t="str">
        <f t="shared" si="13"/>
        <v>(火)</v>
      </c>
      <c r="D112" s="156">
        <v>19.899999999999999</v>
      </c>
      <c r="E112" s="406">
        <v>0.3</v>
      </c>
      <c r="F112" s="159">
        <v>8.27</v>
      </c>
      <c r="G112" s="158">
        <v>19.2</v>
      </c>
      <c r="H112" s="406">
        <v>0.5</v>
      </c>
      <c r="I112" s="156">
        <v>7.5</v>
      </c>
    </row>
    <row r="113" spans="1:9" x14ac:dyDescent="0.2">
      <c r="A113" s="1144"/>
      <c r="B113" s="323">
        <v>45483</v>
      </c>
      <c r="C113" s="323" t="str">
        <f t="shared" si="13"/>
        <v>(水)</v>
      </c>
      <c r="D113" s="156">
        <v>20.9</v>
      </c>
      <c r="E113" s="406">
        <v>0.4</v>
      </c>
      <c r="F113" s="159">
        <v>8.25</v>
      </c>
      <c r="G113" s="158">
        <v>18.7</v>
      </c>
      <c r="H113" s="406">
        <v>0.6</v>
      </c>
      <c r="I113" s="156">
        <v>7.6</v>
      </c>
    </row>
    <row r="114" spans="1:9" x14ac:dyDescent="0.2">
      <c r="A114" s="1144"/>
      <c r="B114" s="323">
        <v>45484</v>
      </c>
      <c r="C114" s="323" t="str">
        <f t="shared" si="13"/>
        <v>(木)</v>
      </c>
      <c r="D114" s="156">
        <v>20.2</v>
      </c>
      <c r="E114" s="406">
        <v>0.3</v>
      </c>
      <c r="F114" s="159">
        <v>8.2799999999999994</v>
      </c>
      <c r="G114" s="158">
        <v>18.8</v>
      </c>
      <c r="H114" s="406">
        <v>0.4</v>
      </c>
      <c r="I114" s="156">
        <v>7.5</v>
      </c>
    </row>
    <row r="115" spans="1:9" x14ac:dyDescent="0.2">
      <c r="A115" s="1144"/>
      <c r="B115" s="323">
        <v>45485</v>
      </c>
      <c r="C115" s="323" t="str">
        <f t="shared" si="13"/>
        <v>(金)</v>
      </c>
      <c r="D115" s="156">
        <v>20.9</v>
      </c>
      <c r="E115" s="406">
        <v>0.3</v>
      </c>
      <c r="F115" s="159">
        <v>8.26</v>
      </c>
      <c r="G115" s="158">
        <v>18.600000000000001</v>
      </c>
      <c r="H115" s="406">
        <v>0.5</v>
      </c>
      <c r="I115" s="156">
        <v>7.5</v>
      </c>
    </row>
    <row r="116" spans="1:9" x14ac:dyDescent="0.2">
      <c r="A116" s="1144"/>
      <c r="B116" s="323">
        <v>45486</v>
      </c>
      <c r="C116" s="323" t="str">
        <f t="shared" si="13"/>
        <v>(土)</v>
      </c>
      <c r="D116" s="156">
        <v>19.899999999999999</v>
      </c>
      <c r="E116" s="406">
        <v>0.3</v>
      </c>
      <c r="F116" s="159">
        <v>8.2100000000000009</v>
      </c>
      <c r="G116" s="158">
        <v>18.100000000000001</v>
      </c>
      <c r="H116" s="406">
        <v>0.4</v>
      </c>
      <c r="I116" s="156">
        <v>7.5</v>
      </c>
    </row>
    <row r="117" spans="1:9" x14ac:dyDescent="0.2">
      <c r="A117" s="1144"/>
      <c r="B117" s="323">
        <v>45487</v>
      </c>
      <c r="C117" s="323" t="str">
        <f t="shared" si="13"/>
        <v>(日)</v>
      </c>
      <c r="D117" s="156">
        <v>20.8</v>
      </c>
      <c r="E117" s="406">
        <v>0.3</v>
      </c>
      <c r="F117" s="159">
        <v>8.18</v>
      </c>
      <c r="G117" s="158">
        <v>17.600000000000001</v>
      </c>
      <c r="H117" s="406">
        <v>0.5</v>
      </c>
      <c r="I117" s="156">
        <v>7.5</v>
      </c>
    </row>
    <row r="118" spans="1:9" x14ac:dyDescent="0.2">
      <c r="A118" s="1144"/>
      <c r="B118" s="323">
        <v>45488</v>
      </c>
      <c r="C118" s="323" t="str">
        <f t="shared" si="13"/>
        <v>(月)</v>
      </c>
      <c r="D118" s="156">
        <v>19.8</v>
      </c>
      <c r="E118" s="406">
        <v>0.3</v>
      </c>
      <c r="F118" s="159">
        <v>8.1999999999999993</v>
      </c>
      <c r="G118" s="158">
        <v>18.5</v>
      </c>
      <c r="H118" s="406">
        <v>0.5</v>
      </c>
      <c r="I118" s="156">
        <v>7.5</v>
      </c>
    </row>
    <row r="119" spans="1:9" x14ac:dyDescent="0.2">
      <c r="A119" s="1144"/>
      <c r="B119" s="323">
        <v>45489</v>
      </c>
      <c r="C119" s="323" t="str">
        <f t="shared" si="13"/>
        <v>(火)</v>
      </c>
      <c r="D119" s="156">
        <v>20.6</v>
      </c>
      <c r="E119" s="406">
        <v>0.3</v>
      </c>
      <c r="F119" s="159">
        <v>8.15</v>
      </c>
      <c r="G119" s="158">
        <v>18.399999999999999</v>
      </c>
      <c r="H119" s="406">
        <v>0.4</v>
      </c>
      <c r="I119" s="156">
        <v>7.5</v>
      </c>
    </row>
    <row r="120" spans="1:9" x14ac:dyDescent="0.2">
      <c r="A120" s="1144"/>
      <c r="B120" s="323">
        <v>45490</v>
      </c>
      <c r="C120" s="323" t="str">
        <f t="shared" si="13"/>
        <v>(水)</v>
      </c>
      <c r="D120" s="156">
        <v>19.7</v>
      </c>
      <c r="E120" s="406">
        <v>0.3</v>
      </c>
      <c r="F120" s="159">
        <v>8.19</v>
      </c>
      <c r="G120" s="158">
        <v>17.5</v>
      </c>
      <c r="H120" s="406">
        <v>0.4</v>
      </c>
      <c r="I120" s="156">
        <v>7.5</v>
      </c>
    </row>
    <row r="121" spans="1:9" x14ac:dyDescent="0.2">
      <c r="A121" s="1144"/>
      <c r="B121" s="323">
        <v>45491</v>
      </c>
      <c r="C121" s="323" t="str">
        <f t="shared" si="13"/>
        <v>(木)</v>
      </c>
      <c r="D121" s="156">
        <v>20.5</v>
      </c>
      <c r="E121" s="406">
        <v>0.3</v>
      </c>
      <c r="F121" s="159">
        <v>8.2100000000000009</v>
      </c>
      <c r="G121" s="158">
        <v>16.899999999999999</v>
      </c>
      <c r="H121" s="406">
        <v>0.4</v>
      </c>
      <c r="I121" s="156">
        <v>7.5</v>
      </c>
    </row>
    <row r="122" spans="1:9" x14ac:dyDescent="0.2">
      <c r="A122" s="1144"/>
      <c r="B122" s="323">
        <v>45492</v>
      </c>
      <c r="C122" s="323" t="str">
        <f t="shared" si="13"/>
        <v>(金)</v>
      </c>
      <c r="D122" s="156">
        <v>19.8</v>
      </c>
      <c r="E122" s="406">
        <v>0.3</v>
      </c>
      <c r="F122" s="159">
        <v>8.24</v>
      </c>
      <c r="G122" s="158">
        <v>18.600000000000001</v>
      </c>
      <c r="H122" s="406">
        <v>0.4</v>
      </c>
      <c r="I122" s="156">
        <v>7.5</v>
      </c>
    </row>
    <row r="123" spans="1:9" x14ac:dyDescent="0.2">
      <c r="A123" s="1144"/>
      <c r="B123" s="323">
        <v>45493</v>
      </c>
      <c r="C123" s="323" t="str">
        <f t="shared" si="13"/>
        <v>(土)</v>
      </c>
      <c r="D123" s="156">
        <v>20.9</v>
      </c>
      <c r="E123" s="406">
        <v>0.3</v>
      </c>
      <c r="F123" s="159">
        <v>8.2899999999999991</v>
      </c>
      <c r="G123" s="158">
        <v>18.8</v>
      </c>
      <c r="H123" s="406">
        <v>0.5</v>
      </c>
      <c r="I123" s="156">
        <v>7.5</v>
      </c>
    </row>
    <row r="124" spans="1:9" x14ac:dyDescent="0.2">
      <c r="A124" s="1144"/>
      <c r="B124" s="323">
        <v>45494</v>
      </c>
      <c r="C124" s="323" t="str">
        <f t="shared" si="13"/>
        <v>(日)</v>
      </c>
      <c r="D124" s="156">
        <v>20.2</v>
      </c>
      <c r="E124" s="406">
        <v>0.3</v>
      </c>
      <c r="F124" s="159">
        <v>8.23</v>
      </c>
      <c r="G124" s="158">
        <v>18.3</v>
      </c>
      <c r="H124" s="406">
        <v>0.4</v>
      </c>
      <c r="I124" s="156">
        <v>7.5</v>
      </c>
    </row>
    <row r="125" spans="1:9" x14ac:dyDescent="0.2">
      <c r="A125" s="1144"/>
      <c r="B125" s="323">
        <v>45495</v>
      </c>
      <c r="C125" s="323" t="str">
        <f t="shared" si="13"/>
        <v>(月)</v>
      </c>
      <c r="D125" s="156">
        <v>21.1</v>
      </c>
      <c r="E125" s="406">
        <v>0.3</v>
      </c>
      <c r="F125" s="159">
        <v>8.2100000000000009</v>
      </c>
      <c r="G125" s="158">
        <v>18.399999999999999</v>
      </c>
      <c r="H125" s="406">
        <v>0.5</v>
      </c>
      <c r="I125" s="156">
        <v>7.5</v>
      </c>
    </row>
    <row r="126" spans="1:9" x14ac:dyDescent="0.2">
      <c r="A126" s="1144"/>
      <c r="B126" s="323">
        <v>45496</v>
      </c>
      <c r="C126" s="323" t="str">
        <f t="shared" si="13"/>
        <v>(火)</v>
      </c>
      <c r="D126" s="156">
        <v>20.2</v>
      </c>
      <c r="E126" s="406">
        <v>0.3</v>
      </c>
      <c r="F126" s="159">
        <v>8.25</v>
      </c>
      <c r="G126" s="158">
        <v>18</v>
      </c>
      <c r="H126" s="406">
        <v>0.5</v>
      </c>
      <c r="I126" s="156">
        <v>7.5</v>
      </c>
    </row>
    <row r="127" spans="1:9" x14ac:dyDescent="0.2">
      <c r="A127" s="1144"/>
      <c r="B127" s="323">
        <v>45497</v>
      </c>
      <c r="C127" s="323" t="str">
        <f t="shared" si="13"/>
        <v>(水)</v>
      </c>
      <c r="D127" s="156">
        <v>21.3</v>
      </c>
      <c r="E127" s="406">
        <v>0.3</v>
      </c>
      <c r="F127" s="159">
        <v>8.26</v>
      </c>
      <c r="G127" s="158">
        <v>17.8</v>
      </c>
      <c r="H127" s="406">
        <v>0.4</v>
      </c>
      <c r="I127" s="156">
        <v>7.5</v>
      </c>
    </row>
    <row r="128" spans="1:9" x14ac:dyDescent="0.2">
      <c r="A128" s="1144"/>
      <c r="B128" s="323">
        <v>45498</v>
      </c>
      <c r="C128" s="323" t="str">
        <f t="shared" si="13"/>
        <v>(木)</v>
      </c>
      <c r="D128" s="156">
        <v>20.399999999999999</v>
      </c>
      <c r="E128" s="406">
        <v>0.3</v>
      </c>
      <c r="F128" s="159">
        <v>8.26</v>
      </c>
      <c r="G128" s="158">
        <v>17.899999999999999</v>
      </c>
      <c r="H128" s="406">
        <v>0.5</v>
      </c>
      <c r="I128" s="156">
        <v>7.4</v>
      </c>
    </row>
    <row r="129" spans="1:11" x14ac:dyDescent="0.2">
      <c r="A129" s="1144"/>
      <c r="B129" s="323">
        <v>45499</v>
      </c>
      <c r="C129" s="323" t="str">
        <f t="shared" si="13"/>
        <v>(金)</v>
      </c>
      <c r="D129" s="156">
        <v>21.6</v>
      </c>
      <c r="E129" s="406">
        <v>0.3</v>
      </c>
      <c r="F129" s="159">
        <v>8.2100000000000009</v>
      </c>
      <c r="G129" s="158">
        <v>17.7</v>
      </c>
      <c r="H129" s="406">
        <v>0.4</v>
      </c>
      <c r="I129" s="156">
        <v>7.5</v>
      </c>
    </row>
    <row r="130" spans="1:11" x14ac:dyDescent="0.2">
      <c r="A130" s="1144"/>
      <c r="B130" s="323">
        <v>45500</v>
      </c>
      <c r="C130" s="323" t="str">
        <f t="shared" si="13"/>
        <v>(土)</v>
      </c>
      <c r="D130" s="156">
        <v>20.6</v>
      </c>
      <c r="E130" s="406">
        <v>0.3</v>
      </c>
      <c r="F130" s="159">
        <v>8.1999999999999993</v>
      </c>
      <c r="G130" s="158">
        <v>17.8</v>
      </c>
      <c r="H130" s="406">
        <v>0.5</v>
      </c>
      <c r="I130" s="156">
        <v>7.4</v>
      </c>
    </row>
    <row r="131" spans="1:11" x14ac:dyDescent="0.2">
      <c r="A131" s="1144"/>
      <c r="B131" s="323">
        <v>45501</v>
      </c>
      <c r="C131" s="323" t="str">
        <f t="shared" si="13"/>
        <v>(日)</v>
      </c>
      <c r="D131" s="156">
        <v>21.6</v>
      </c>
      <c r="E131" s="406">
        <v>0.3</v>
      </c>
      <c r="F131" s="159">
        <v>8.23</v>
      </c>
      <c r="G131" s="158">
        <v>18.100000000000001</v>
      </c>
      <c r="H131" s="406">
        <v>0.5</v>
      </c>
      <c r="I131" s="156">
        <v>7.5</v>
      </c>
    </row>
    <row r="132" spans="1:11" x14ac:dyDescent="0.2">
      <c r="A132" s="1144"/>
      <c r="B132" s="323">
        <v>45502</v>
      </c>
      <c r="C132" s="323" t="str">
        <f t="shared" si="13"/>
        <v>(月)</v>
      </c>
      <c r="D132" s="156">
        <v>20.8</v>
      </c>
      <c r="E132" s="406">
        <v>0.3</v>
      </c>
      <c r="F132" s="159">
        <v>8.25</v>
      </c>
      <c r="G132" s="158">
        <v>17.7</v>
      </c>
      <c r="H132" s="406">
        <v>0.5</v>
      </c>
      <c r="I132" s="156">
        <v>7.4</v>
      </c>
    </row>
    <row r="133" spans="1:11" x14ac:dyDescent="0.2">
      <c r="A133" s="1144"/>
      <c r="B133" s="323">
        <v>45503</v>
      </c>
      <c r="C133" s="424" t="str">
        <f t="shared" si="13"/>
        <v>(火)</v>
      </c>
      <c r="D133" s="156">
        <v>21.6</v>
      </c>
      <c r="E133" s="406">
        <v>0.3</v>
      </c>
      <c r="F133" s="159">
        <v>8.23</v>
      </c>
      <c r="G133" s="158">
        <v>18</v>
      </c>
      <c r="H133" s="406">
        <v>0.5</v>
      </c>
      <c r="I133" s="156">
        <v>7.5</v>
      </c>
    </row>
    <row r="134" spans="1:11" x14ac:dyDescent="0.2">
      <c r="A134" s="1144"/>
      <c r="B134" s="323">
        <v>45504</v>
      </c>
      <c r="C134" s="324" t="str">
        <f t="shared" si="13"/>
        <v>(水)</v>
      </c>
      <c r="D134" s="160">
        <v>20.6</v>
      </c>
      <c r="E134" s="407">
        <v>0.3</v>
      </c>
      <c r="F134" s="161">
        <v>8.23</v>
      </c>
      <c r="G134" s="162">
        <v>18</v>
      </c>
      <c r="H134" s="407">
        <v>0.5</v>
      </c>
      <c r="I134" s="160">
        <v>7.4</v>
      </c>
    </row>
    <row r="135" spans="1:11" ht="14.4" x14ac:dyDescent="0.2">
      <c r="A135" s="1144"/>
      <c r="B135" s="322" t="s">
        <v>239</v>
      </c>
      <c r="C135" s="321"/>
      <c r="D135" s="148">
        <f t="shared" ref="D135:I135" si="14">MAX(D104:D134)</f>
        <v>21.6</v>
      </c>
      <c r="E135" s="402">
        <f t="shared" si="14"/>
        <v>0.4</v>
      </c>
      <c r="F135" s="149">
        <f t="shared" si="14"/>
        <v>8.2899999999999991</v>
      </c>
      <c r="G135" s="150">
        <f t="shared" si="14"/>
        <v>19.2</v>
      </c>
      <c r="H135" s="402">
        <f t="shared" si="14"/>
        <v>0.6</v>
      </c>
      <c r="I135" s="148">
        <f t="shared" si="14"/>
        <v>7.6</v>
      </c>
      <c r="J135" s="96"/>
      <c r="K135" s="96"/>
    </row>
    <row r="136" spans="1:11" ht="14.4" x14ac:dyDescent="0.2">
      <c r="A136" s="1144"/>
      <c r="B136" s="322" t="s">
        <v>240</v>
      </c>
      <c r="C136" s="321"/>
      <c r="D136" s="148">
        <f t="shared" ref="D136:I136" si="15">MIN(D104:D134)</f>
        <v>19.2</v>
      </c>
      <c r="E136" s="402">
        <f t="shared" si="15"/>
        <v>0.3</v>
      </c>
      <c r="F136" s="149">
        <f t="shared" si="15"/>
        <v>8.15</v>
      </c>
      <c r="G136" s="150">
        <f t="shared" si="15"/>
        <v>16.899999999999999</v>
      </c>
      <c r="H136" s="402">
        <f t="shared" si="15"/>
        <v>0.4</v>
      </c>
      <c r="I136" s="148">
        <f t="shared" si="15"/>
        <v>7.4</v>
      </c>
      <c r="J136" s="96"/>
      <c r="K136" s="96"/>
    </row>
    <row r="137" spans="1:11" ht="14.4" x14ac:dyDescent="0.2">
      <c r="A137" s="1144"/>
      <c r="B137" s="322" t="s">
        <v>241</v>
      </c>
      <c r="C137" s="321"/>
      <c r="D137" s="148">
        <f t="shared" ref="D137:I137" si="16">ROUND(AVERAGE(D104:D134),1)</f>
        <v>20.399999999999999</v>
      </c>
      <c r="E137" s="402">
        <f t="shared" si="16"/>
        <v>0.3</v>
      </c>
      <c r="F137" s="149">
        <f t="shared" si="16"/>
        <v>8.1999999999999993</v>
      </c>
      <c r="G137" s="150">
        <f t="shared" si="16"/>
        <v>18.100000000000001</v>
      </c>
      <c r="H137" s="402">
        <f t="shared" si="16"/>
        <v>0.5</v>
      </c>
      <c r="I137" s="148">
        <f t="shared" si="16"/>
        <v>7.5</v>
      </c>
      <c r="J137" s="96"/>
      <c r="K137" s="96"/>
    </row>
    <row r="138" spans="1:11" x14ac:dyDescent="0.2">
      <c r="A138" s="1144" t="s">
        <v>333</v>
      </c>
      <c r="B138" s="316">
        <v>45505</v>
      </c>
      <c r="C138" s="316" t="str">
        <f>IF(B138="","",IF(WEEKDAY(B138)=1,"(日)",IF(WEEKDAY(B138)=2,"(月)",IF(WEEKDAY(B138)=3,"(火)",IF(WEEKDAY(B138)=4,"(水)",IF(WEEKDAY(B138)=5,"(木)",IF(WEEKDAY(B138)=6,"(金)","(土)")))))))</f>
        <v>(木)</v>
      </c>
      <c r="D138" s="163">
        <v>21.8</v>
      </c>
      <c r="E138" s="408">
        <v>0.3</v>
      </c>
      <c r="F138" s="164">
        <v>8.19</v>
      </c>
      <c r="G138" s="165">
        <v>17.8</v>
      </c>
      <c r="H138" s="408">
        <v>0.4</v>
      </c>
      <c r="I138" s="163">
        <v>7.5</v>
      </c>
    </row>
    <row r="139" spans="1:11" x14ac:dyDescent="0.2">
      <c r="A139" s="1144"/>
      <c r="B139" s="323">
        <v>45506</v>
      </c>
      <c r="C139" s="323" t="str">
        <f t="shared" ref="C139:C168" si="17">IF(B139="","",IF(WEEKDAY(B139)=1,"(日)",IF(WEEKDAY(B139)=2,"(月)",IF(WEEKDAY(B139)=3,"(火)",IF(WEEKDAY(B139)=4,"(水)",IF(WEEKDAY(B139)=5,"(木)",IF(WEEKDAY(B139)=6,"(金)","(土)")))))))</f>
        <v>(金)</v>
      </c>
      <c r="D139" s="166">
        <v>20.7</v>
      </c>
      <c r="E139" s="191">
        <v>0.3</v>
      </c>
      <c r="F139" s="167">
        <v>8.1999999999999993</v>
      </c>
      <c r="G139" s="168">
        <v>17.3</v>
      </c>
      <c r="H139" s="191">
        <v>0.4</v>
      </c>
      <c r="I139" s="166">
        <v>7.3</v>
      </c>
    </row>
    <row r="140" spans="1:11" x14ac:dyDescent="0.2">
      <c r="A140" s="1144"/>
      <c r="B140" s="323">
        <v>45507</v>
      </c>
      <c r="C140" s="323" t="str">
        <f t="shared" si="17"/>
        <v>(土)</v>
      </c>
      <c r="D140" s="166">
        <v>21.8</v>
      </c>
      <c r="E140" s="191">
        <v>0.3</v>
      </c>
      <c r="F140" s="167">
        <v>8.17</v>
      </c>
      <c r="G140" s="168">
        <v>19.8</v>
      </c>
      <c r="H140" s="191">
        <v>0.4</v>
      </c>
      <c r="I140" s="166">
        <v>7.5</v>
      </c>
    </row>
    <row r="141" spans="1:11" x14ac:dyDescent="0.2">
      <c r="A141" s="1144"/>
      <c r="B141" s="323">
        <v>45508</v>
      </c>
      <c r="C141" s="323" t="str">
        <f t="shared" si="17"/>
        <v>(日)</v>
      </c>
      <c r="D141" s="166">
        <v>20.7</v>
      </c>
      <c r="E141" s="191">
        <v>0.3</v>
      </c>
      <c r="F141" s="167">
        <v>8.18</v>
      </c>
      <c r="G141" s="168">
        <v>19</v>
      </c>
      <c r="H141" s="191">
        <v>0.5</v>
      </c>
      <c r="I141" s="166">
        <v>7.5</v>
      </c>
    </row>
    <row r="142" spans="1:11" x14ac:dyDescent="0.2">
      <c r="A142" s="1144"/>
      <c r="B142" s="323">
        <v>45509</v>
      </c>
      <c r="C142" s="323" t="str">
        <f t="shared" si="17"/>
        <v>(月)</v>
      </c>
      <c r="D142" s="166">
        <v>21.8</v>
      </c>
      <c r="E142" s="191">
        <v>0.3</v>
      </c>
      <c r="F142" s="167">
        <v>8.17</v>
      </c>
      <c r="G142" s="168">
        <v>18.2</v>
      </c>
      <c r="H142" s="191">
        <v>0.5</v>
      </c>
      <c r="I142" s="166">
        <v>7.4</v>
      </c>
    </row>
    <row r="143" spans="1:11" x14ac:dyDescent="0.2">
      <c r="A143" s="1144"/>
      <c r="B143" s="323">
        <v>45510</v>
      </c>
      <c r="C143" s="323" t="str">
        <f t="shared" si="17"/>
        <v>(火)</v>
      </c>
      <c r="D143" s="166">
        <v>21.8</v>
      </c>
      <c r="E143" s="191">
        <v>0.3</v>
      </c>
      <c r="F143" s="167">
        <v>8.18</v>
      </c>
      <c r="G143" s="168">
        <v>18</v>
      </c>
      <c r="H143" s="191">
        <v>0.5</v>
      </c>
      <c r="I143" s="166">
        <v>7.4</v>
      </c>
    </row>
    <row r="144" spans="1:11" x14ac:dyDescent="0.2">
      <c r="A144" s="1144"/>
      <c r="B144" s="323">
        <v>45511</v>
      </c>
      <c r="C144" s="323" t="str">
        <f t="shared" si="17"/>
        <v>(水)</v>
      </c>
      <c r="D144" s="166">
        <v>21</v>
      </c>
      <c r="E144" s="191">
        <v>0.3</v>
      </c>
      <c r="F144" s="167">
        <v>8.2200000000000006</v>
      </c>
      <c r="G144" s="168">
        <v>18</v>
      </c>
      <c r="H144" s="191">
        <v>0.5</v>
      </c>
      <c r="I144" s="166">
        <v>7.4</v>
      </c>
    </row>
    <row r="145" spans="1:9" x14ac:dyDescent="0.2">
      <c r="A145" s="1144"/>
      <c r="B145" s="323">
        <v>45512</v>
      </c>
      <c r="C145" s="323" t="str">
        <f t="shared" si="17"/>
        <v>(木)</v>
      </c>
      <c r="D145" s="166">
        <v>22</v>
      </c>
      <c r="E145" s="191">
        <v>0.3</v>
      </c>
      <c r="F145" s="167">
        <v>8.19</v>
      </c>
      <c r="G145" s="168">
        <v>18.600000000000001</v>
      </c>
      <c r="H145" s="191">
        <v>0.5</v>
      </c>
      <c r="I145" s="166">
        <v>7.5</v>
      </c>
    </row>
    <row r="146" spans="1:9" x14ac:dyDescent="0.2">
      <c r="A146" s="1144"/>
      <c r="B146" s="323">
        <v>45513</v>
      </c>
      <c r="C146" s="323" t="str">
        <f t="shared" si="17"/>
        <v>(金)</v>
      </c>
      <c r="D146" s="166">
        <v>20.9</v>
      </c>
      <c r="E146" s="191">
        <v>0.3</v>
      </c>
      <c r="F146" s="167">
        <v>8.2100000000000009</v>
      </c>
      <c r="G146" s="168">
        <v>17.600000000000001</v>
      </c>
      <c r="H146" s="191">
        <v>0.6</v>
      </c>
      <c r="I146" s="166">
        <v>7.5</v>
      </c>
    </row>
    <row r="147" spans="1:9" x14ac:dyDescent="0.2">
      <c r="A147" s="1144"/>
      <c r="B147" s="323">
        <v>45514</v>
      </c>
      <c r="C147" s="323" t="str">
        <f t="shared" si="17"/>
        <v>(土)</v>
      </c>
      <c r="D147" s="166">
        <v>22</v>
      </c>
      <c r="E147" s="191">
        <v>0.3</v>
      </c>
      <c r="F147" s="167">
        <v>8.2100000000000009</v>
      </c>
      <c r="G147" s="168">
        <v>18.600000000000001</v>
      </c>
      <c r="H147" s="191">
        <v>0.5</v>
      </c>
      <c r="I147" s="166">
        <v>7.5</v>
      </c>
    </row>
    <row r="148" spans="1:9" x14ac:dyDescent="0.2">
      <c r="A148" s="1144"/>
      <c r="B148" s="323">
        <v>45515</v>
      </c>
      <c r="C148" s="323" t="str">
        <f t="shared" si="17"/>
        <v>(日)</v>
      </c>
      <c r="D148" s="166">
        <v>20.8</v>
      </c>
      <c r="E148" s="191">
        <v>0.3</v>
      </c>
      <c r="F148" s="167">
        <v>8.23</v>
      </c>
      <c r="G148" s="168">
        <v>18.600000000000001</v>
      </c>
      <c r="H148" s="191">
        <v>0.4</v>
      </c>
      <c r="I148" s="166">
        <v>7.5</v>
      </c>
    </row>
    <row r="149" spans="1:9" x14ac:dyDescent="0.2">
      <c r="A149" s="1144"/>
      <c r="B149" s="323">
        <v>45516</v>
      </c>
      <c r="C149" s="323" t="str">
        <f t="shared" si="17"/>
        <v>(月)</v>
      </c>
      <c r="D149" s="166">
        <v>22</v>
      </c>
      <c r="E149" s="191">
        <v>0.3</v>
      </c>
      <c r="F149" s="167">
        <v>8.2200000000000006</v>
      </c>
      <c r="G149" s="168">
        <v>18.3</v>
      </c>
      <c r="H149" s="191">
        <v>0.5</v>
      </c>
      <c r="I149" s="166">
        <v>7.5</v>
      </c>
    </row>
    <row r="150" spans="1:9" x14ac:dyDescent="0.2">
      <c r="A150" s="1144"/>
      <c r="B150" s="323">
        <v>45517</v>
      </c>
      <c r="C150" s="323" t="str">
        <f t="shared" si="17"/>
        <v>(火)</v>
      </c>
      <c r="D150" s="166">
        <v>21.1</v>
      </c>
      <c r="E150" s="191">
        <v>0.3</v>
      </c>
      <c r="F150" s="192">
        <v>8.17</v>
      </c>
      <c r="G150" s="168">
        <v>18.3</v>
      </c>
      <c r="H150" s="191">
        <v>0.5</v>
      </c>
      <c r="I150" s="166">
        <v>7.5</v>
      </c>
    </row>
    <row r="151" spans="1:9" x14ac:dyDescent="0.2">
      <c r="A151" s="1144"/>
      <c r="B151" s="323">
        <v>45518</v>
      </c>
      <c r="C151" s="323" t="str">
        <f t="shared" si="17"/>
        <v>(水)</v>
      </c>
      <c r="D151" s="166">
        <v>22.3</v>
      </c>
      <c r="E151" s="191">
        <v>0.3</v>
      </c>
      <c r="F151" s="167">
        <v>8.15</v>
      </c>
      <c r="G151" s="168">
        <v>18.100000000000001</v>
      </c>
      <c r="H151" s="191">
        <v>0.5</v>
      </c>
      <c r="I151" s="166">
        <v>7.5</v>
      </c>
    </row>
    <row r="152" spans="1:9" x14ac:dyDescent="0.2">
      <c r="A152" s="1144"/>
      <c r="B152" s="323">
        <v>45519</v>
      </c>
      <c r="C152" s="323" t="str">
        <f t="shared" si="17"/>
        <v>(木)</v>
      </c>
      <c r="D152" s="166">
        <v>21.1</v>
      </c>
      <c r="E152" s="191">
        <v>0.3</v>
      </c>
      <c r="F152" s="167">
        <v>8.18</v>
      </c>
      <c r="G152" s="168">
        <v>18.3</v>
      </c>
      <c r="H152" s="191">
        <v>0.4</v>
      </c>
      <c r="I152" s="166">
        <v>7.5</v>
      </c>
    </row>
    <row r="153" spans="1:9" x14ac:dyDescent="0.2">
      <c r="A153" s="1144"/>
      <c r="B153" s="323">
        <v>45520</v>
      </c>
      <c r="C153" s="323" t="str">
        <f t="shared" si="17"/>
        <v>(金)</v>
      </c>
      <c r="D153" s="166">
        <v>22.3</v>
      </c>
      <c r="E153" s="191">
        <v>0.3</v>
      </c>
      <c r="F153" s="167">
        <v>8.18</v>
      </c>
      <c r="G153" s="168">
        <v>17.8</v>
      </c>
      <c r="H153" s="191">
        <v>0.4</v>
      </c>
      <c r="I153" s="166">
        <v>7.5</v>
      </c>
    </row>
    <row r="154" spans="1:9" x14ac:dyDescent="0.2">
      <c r="A154" s="1144"/>
      <c r="B154" s="323">
        <v>45521</v>
      </c>
      <c r="C154" s="323" t="str">
        <f t="shared" si="17"/>
        <v>(土)</v>
      </c>
      <c r="D154" s="166">
        <v>23.2</v>
      </c>
      <c r="E154" s="191">
        <v>0.3</v>
      </c>
      <c r="F154" s="167">
        <v>8.14</v>
      </c>
      <c r="G154" s="168">
        <v>17.899999999999999</v>
      </c>
      <c r="H154" s="191">
        <v>0.4</v>
      </c>
      <c r="I154" s="166">
        <v>7.4</v>
      </c>
    </row>
    <row r="155" spans="1:9" x14ac:dyDescent="0.2">
      <c r="A155" s="1144"/>
      <c r="B155" s="323">
        <v>45522</v>
      </c>
      <c r="C155" s="323" t="str">
        <f t="shared" si="17"/>
        <v>(日)</v>
      </c>
      <c r="D155" s="166">
        <v>21.4</v>
      </c>
      <c r="E155" s="191">
        <v>0.3</v>
      </c>
      <c r="F155" s="167">
        <v>8.18</v>
      </c>
      <c r="G155" s="168">
        <v>17.899999999999999</v>
      </c>
      <c r="H155" s="191">
        <v>0.5</v>
      </c>
      <c r="I155" s="166">
        <v>7.5</v>
      </c>
    </row>
    <row r="156" spans="1:9" x14ac:dyDescent="0.2">
      <c r="A156" s="1144"/>
      <c r="B156" s="323">
        <v>45523</v>
      </c>
      <c r="C156" s="323" t="str">
        <f t="shared" si="17"/>
        <v>(月)</v>
      </c>
      <c r="D156" s="166">
        <v>22.1</v>
      </c>
      <c r="E156" s="191">
        <v>0.3</v>
      </c>
      <c r="F156" s="167">
        <v>8.1300000000000008</v>
      </c>
      <c r="G156" s="168">
        <v>19.3</v>
      </c>
      <c r="H156" s="191">
        <v>0.5</v>
      </c>
      <c r="I156" s="166">
        <v>7.5</v>
      </c>
    </row>
    <row r="157" spans="1:9" x14ac:dyDescent="0.2">
      <c r="A157" s="1144"/>
      <c r="B157" s="323">
        <v>45524</v>
      </c>
      <c r="C157" s="323" t="str">
        <f t="shared" si="17"/>
        <v>(火)</v>
      </c>
      <c r="D157" s="166">
        <v>20.9</v>
      </c>
      <c r="E157" s="191">
        <v>0.3</v>
      </c>
      <c r="F157" s="167">
        <v>8.17</v>
      </c>
      <c r="G157" s="168">
        <v>18.100000000000001</v>
      </c>
      <c r="H157" s="191">
        <v>0.5</v>
      </c>
      <c r="I157" s="166">
        <v>7.5</v>
      </c>
    </row>
    <row r="158" spans="1:9" x14ac:dyDescent="0.2">
      <c r="A158" s="1144"/>
      <c r="B158" s="323">
        <v>45525</v>
      </c>
      <c r="C158" s="323" t="str">
        <f t="shared" si="17"/>
        <v>(水)</v>
      </c>
      <c r="D158" s="166">
        <v>22.1</v>
      </c>
      <c r="E158" s="191">
        <v>0.3</v>
      </c>
      <c r="F158" s="167">
        <v>8.19</v>
      </c>
      <c r="G158" s="168">
        <v>17.899999999999999</v>
      </c>
      <c r="H158" s="191">
        <v>0.4</v>
      </c>
      <c r="I158" s="166">
        <v>7.6</v>
      </c>
    </row>
    <row r="159" spans="1:9" x14ac:dyDescent="0.2">
      <c r="A159" s="1144"/>
      <c r="B159" s="323">
        <v>45526</v>
      </c>
      <c r="C159" s="323" t="str">
        <f t="shared" si="17"/>
        <v>(木)</v>
      </c>
      <c r="D159" s="166">
        <v>20.9</v>
      </c>
      <c r="E159" s="191">
        <v>0.3</v>
      </c>
      <c r="F159" s="167">
        <v>8.1999999999999993</v>
      </c>
      <c r="G159" s="168">
        <v>17.3</v>
      </c>
      <c r="H159" s="191">
        <v>0.5</v>
      </c>
      <c r="I159" s="166">
        <v>7.5</v>
      </c>
    </row>
    <row r="160" spans="1:9" x14ac:dyDescent="0.2">
      <c r="A160" s="1144"/>
      <c r="B160" s="323">
        <v>45527</v>
      </c>
      <c r="C160" s="323" t="str">
        <f t="shared" si="17"/>
        <v>(金)</v>
      </c>
      <c r="D160" s="166">
        <v>22</v>
      </c>
      <c r="E160" s="191">
        <v>0.3</v>
      </c>
      <c r="F160" s="167">
        <v>8.2100000000000009</v>
      </c>
      <c r="G160" s="168">
        <v>17.399999999999999</v>
      </c>
      <c r="H160" s="191">
        <v>0.5</v>
      </c>
      <c r="I160" s="166">
        <v>7.4</v>
      </c>
    </row>
    <row r="161" spans="1:14" x14ac:dyDescent="0.2">
      <c r="A161" s="1144"/>
      <c r="B161" s="323">
        <v>45528</v>
      </c>
      <c r="C161" s="323" t="str">
        <f t="shared" si="17"/>
        <v>(土)</v>
      </c>
      <c r="D161" s="166">
        <v>20.8</v>
      </c>
      <c r="E161" s="191">
        <v>0.3</v>
      </c>
      <c r="F161" s="167">
        <v>8.23</v>
      </c>
      <c r="G161" s="168">
        <v>17.600000000000001</v>
      </c>
      <c r="H161" s="191">
        <v>0.5</v>
      </c>
      <c r="I161" s="166">
        <v>7.4</v>
      </c>
    </row>
    <row r="162" spans="1:14" x14ac:dyDescent="0.2">
      <c r="A162" s="1144"/>
      <c r="B162" s="323">
        <v>45529</v>
      </c>
      <c r="C162" s="323" t="str">
        <f t="shared" si="17"/>
        <v>(日)</v>
      </c>
      <c r="D162" s="166">
        <v>21.8</v>
      </c>
      <c r="E162" s="191">
        <v>0.3</v>
      </c>
      <c r="F162" s="167">
        <v>8.17</v>
      </c>
      <c r="G162" s="168">
        <v>17.600000000000001</v>
      </c>
      <c r="H162" s="191">
        <v>0.5</v>
      </c>
      <c r="I162" s="166">
        <v>7.4</v>
      </c>
    </row>
    <row r="163" spans="1:14" x14ac:dyDescent="0.2">
      <c r="A163" s="1144"/>
      <c r="B163" s="323">
        <v>45530</v>
      </c>
      <c r="C163" s="323" t="str">
        <f t="shared" si="17"/>
        <v>(月)</v>
      </c>
      <c r="D163" s="166">
        <v>20.7</v>
      </c>
      <c r="E163" s="191">
        <v>0.3</v>
      </c>
      <c r="F163" s="167">
        <v>8.1999999999999993</v>
      </c>
      <c r="G163" s="168">
        <v>18.3</v>
      </c>
      <c r="H163" s="191">
        <v>0.4</v>
      </c>
      <c r="I163" s="166">
        <v>7.5</v>
      </c>
    </row>
    <row r="164" spans="1:14" x14ac:dyDescent="0.2">
      <c r="A164" s="1144"/>
      <c r="B164" s="323">
        <v>45531</v>
      </c>
      <c r="C164" s="323" t="str">
        <f t="shared" si="17"/>
        <v>(火)</v>
      </c>
      <c r="D164" s="166">
        <v>21.9</v>
      </c>
      <c r="E164" s="191">
        <v>0.3</v>
      </c>
      <c r="F164" s="167">
        <v>8.18</v>
      </c>
      <c r="G164" s="168">
        <v>18.7</v>
      </c>
      <c r="H164" s="191">
        <v>0.5</v>
      </c>
      <c r="I164" s="166">
        <v>7.5</v>
      </c>
    </row>
    <row r="165" spans="1:14" x14ac:dyDescent="0.2">
      <c r="A165" s="1144"/>
      <c r="B165" s="323">
        <v>45532</v>
      </c>
      <c r="C165" s="323" t="str">
        <f t="shared" si="17"/>
        <v>(水)</v>
      </c>
      <c r="D165" s="166">
        <v>20.7</v>
      </c>
      <c r="E165" s="191">
        <v>0.3</v>
      </c>
      <c r="F165" s="167">
        <v>8.2100000000000009</v>
      </c>
      <c r="G165" s="168">
        <v>18.3</v>
      </c>
      <c r="H165" s="191">
        <v>0.6</v>
      </c>
      <c r="I165" s="166">
        <v>7.5</v>
      </c>
    </row>
    <row r="166" spans="1:14" x14ac:dyDescent="0.2">
      <c r="A166" s="1144"/>
      <c r="B166" s="323">
        <v>45533</v>
      </c>
      <c r="C166" s="323" t="str">
        <f t="shared" si="17"/>
        <v>(木)</v>
      </c>
      <c r="D166" s="166">
        <v>21.9</v>
      </c>
      <c r="E166" s="191">
        <v>0.3</v>
      </c>
      <c r="F166" s="167">
        <v>8.2100000000000009</v>
      </c>
      <c r="G166" s="168">
        <v>18</v>
      </c>
      <c r="H166" s="191">
        <v>0.5</v>
      </c>
      <c r="I166" s="166">
        <v>7.5</v>
      </c>
    </row>
    <row r="167" spans="1:14" x14ac:dyDescent="0.2">
      <c r="A167" s="1144"/>
      <c r="B167" s="323">
        <v>45534</v>
      </c>
      <c r="C167" s="323" t="str">
        <f t="shared" si="17"/>
        <v>(金)</v>
      </c>
      <c r="D167" s="166">
        <v>20.9</v>
      </c>
      <c r="E167" s="191">
        <v>0.3</v>
      </c>
      <c r="F167" s="167">
        <v>8.2200000000000006</v>
      </c>
      <c r="G167" s="168">
        <v>18</v>
      </c>
      <c r="H167" s="191">
        <v>0.4</v>
      </c>
      <c r="I167" s="166">
        <v>7.5</v>
      </c>
    </row>
    <row r="168" spans="1:14" x14ac:dyDescent="0.2">
      <c r="A168" s="1144"/>
      <c r="B168" s="324">
        <v>45535</v>
      </c>
      <c r="C168" s="324" t="str">
        <f t="shared" si="17"/>
        <v>(土)</v>
      </c>
      <c r="D168" s="194">
        <v>22</v>
      </c>
      <c r="E168" s="409">
        <v>0.3</v>
      </c>
      <c r="F168" s="193">
        <v>8.2100000000000009</v>
      </c>
      <c r="G168" s="170">
        <v>18.3</v>
      </c>
      <c r="H168" s="411">
        <v>0.6</v>
      </c>
      <c r="I168" s="169">
        <v>7.4</v>
      </c>
    </row>
    <row r="169" spans="1:14" ht="14.4" x14ac:dyDescent="0.2">
      <c r="A169" s="1144"/>
      <c r="B169" s="322" t="s">
        <v>239</v>
      </c>
      <c r="C169" s="321"/>
      <c r="D169" s="148">
        <f t="shared" ref="D169:I169" si="18">MAX(D138:D168)</f>
        <v>23.2</v>
      </c>
      <c r="E169" s="402">
        <f t="shared" si="18"/>
        <v>0.3</v>
      </c>
      <c r="F169" s="149">
        <f t="shared" si="18"/>
        <v>8.23</v>
      </c>
      <c r="G169" s="150">
        <f t="shared" si="18"/>
        <v>19.8</v>
      </c>
      <c r="H169" s="402">
        <f t="shared" si="18"/>
        <v>0.6</v>
      </c>
      <c r="I169" s="148">
        <f t="shared" si="18"/>
        <v>7.6</v>
      </c>
      <c r="J169" s="96"/>
      <c r="K169" s="96"/>
    </row>
    <row r="170" spans="1:14" ht="14.4" x14ac:dyDescent="0.2">
      <c r="A170" s="1144"/>
      <c r="B170" s="322" t="s">
        <v>240</v>
      </c>
      <c r="C170" s="321"/>
      <c r="D170" s="148">
        <f t="shared" ref="D170:I170" si="19">MIN(D138:D168)</f>
        <v>20.7</v>
      </c>
      <c r="E170" s="402">
        <f t="shared" si="19"/>
        <v>0.3</v>
      </c>
      <c r="F170" s="149">
        <f t="shared" si="19"/>
        <v>8.1300000000000008</v>
      </c>
      <c r="G170" s="150">
        <f t="shared" si="19"/>
        <v>17.3</v>
      </c>
      <c r="H170" s="402">
        <f t="shared" si="19"/>
        <v>0.4</v>
      </c>
      <c r="I170" s="148">
        <f t="shared" si="19"/>
        <v>7.3</v>
      </c>
      <c r="J170" s="96"/>
      <c r="K170" s="96"/>
    </row>
    <row r="171" spans="1:14" ht="14.4" x14ac:dyDescent="0.2">
      <c r="A171" s="1144"/>
      <c r="B171" s="322" t="s">
        <v>241</v>
      </c>
      <c r="C171" s="321"/>
      <c r="D171" s="148">
        <f t="shared" ref="D171:I171" si="20">ROUND(AVERAGE(D138:D168),1)</f>
        <v>21.5</v>
      </c>
      <c r="E171" s="402">
        <f t="shared" si="20"/>
        <v>0.3</v>
      </c>
      <c r="F171" s="149">
        <f t="shared" si="20"/>
        <v>8.1999999999999993</v>
      </c>
      <c r="G171" s="150">
        <f t="shared" si="20"/>
        <v>18.2</v>
      </c>
      <c r="H171" s="402">
        <f t="shared" si="20"/>
        <v>0.5</v>
      </c>
      <c r="I171" s="148">
        <f t="shared" si="20"/>
        <v>7.5</v>
      </c>
      <c r="J171" s="96"/>
      <c r="K171" s="96"/>
    </row>
    <row r="172" spans="1:14" ht="14.25" customHeight="1" x14ac:dyDescent="0.2">
      <c r="A172" s="1144" t="s">
        <v>332</v>
      </c>
      <c r="B172" s="430">
        <v>45536</v>
      </c>
      <c r="C172" s="430" t="str">
        <f>IF(B172="","",IF(WEEKDAY(B172)=1,"(日)",IF(WEEKDAY(B172)=2,"(月)",IF(WEEKDAY(B172)=3,"(火)",IF(WEEKDAY(B172)=4,"(水)",IF(WEEKDAY(B172)=5,"(木)",IF(WEEKDAY(B172)=6,"(金)","(土)")))))))</f>
        <v>(日)</v>
      </c>
      <c r="D172" s="196">
        <v>20.7</v>
      </c>
      <c r="E172" s="410">
        <v>0.3</v>
      </c>
      <c r="F172" s="195">
        <v>8.27</v>
      </c>
      <c r="G172" s="165">
        <v>17.899999999999999</v>
      </c>
      <c r="H172" s="408">
        <v>0.5</v>
      </c>
      <c r="I172" s="163">
        <v>7.5</v>
      </c>
      <c r="K172" s="989"/>
      <c r="L172" s="989"/>
      <c r="M172" s="989"/>
      <c r="N172" s="989"/>
    </row>
    <row r="173" spans="1:14" ht="16.2" x14ac:dyDescent="0.2">
      <c r="A173" s="1144"/>
      <c r="B173" s="323">
        <v>45537</v>
      </c>
      <c r="C173" s="323" t="str">
        <f t="shared" ref="C173:C201" si="21">IF(B173="","",IF(WEEKDAY(B173)=1,"(日)",IF(WEEKDAY(B173)=2,"(月)",IF(WEEKDAY(B173)=3,"(火)",IF(WEEKDAY(B173)=4,"(水)",IF(WEEKDAY(B173)=5,"(木)",IF(WEEKDAY(B173)=6,"(金)","(土)")))))))</f>
        <v>(月)</v>
      </c>
      <c r="D173" s="166">
        <v>22</v>
      </c>
      <c r="E173" s="191">
        <v>0.3</v>
      </c>
      <c r="F173" s="171">
        <v>8.25</v>
      </c>
      <c r="G173" s="168">
        <v>17.600000000000001</v>
      </c>
      <c r="H173" s="191">
        <v>0.5</v>
      </c>
      <c r="I173" s="166">
        <v>7.5</v>
      </c>
      <c r="K173" s="989"/>
      <c r="L173" s="989"/>
      <c r="M173" s="989"/>
      <c r="N173" s="989"/>
    </row>
    <row r="174" spans="1:14" ht="16.2" x14ac:dyDescent="0.2">
      <c r="A174" s="1144"/>
      <c r="B174" s="323">
        <v>45538</v>
      </c>
      <c r="C174" s="323" t="str">
        <f t="shared" si="21"/>
        <v>(火)</v>
      </c>
      <c r="D174" s="166">
        <v>20.9</v>
      </c>
      <c r="E174" s="191">
        <v>0.3</v>
      </c>
      <c r="F174" s="171">
        <v>8.23</v>
      </c>
      <c r="G174" s="168">
        <v>17.3</v>
      </c>
      <c r="H174" s="191">
        <v>0.4</v>
      </c>
      <c r="I174" s="166">
        <v>7.5</v>
      </c>
      <c r="K174" s="989"/>
      <c r="L174" s="989"/>
      <c r="M174" s="955"/>
      <c r="N174" s="955"/>
    </row>
    <row r="175" spans="1:14" x14ac:dyDescent="0.2">
      <c r="A175" s="1144"/>
      <c r="B175" s="323">
        <v>45539</v>
      </c>
      <c r="C175" s="323" t="str">
        <f t="shared" si="21"/>
        <v>(水)</v>
      </c>
      <c r="D175" s="166">
        <v>21.8</v>
      </c>
      <c r="E175" s="191">
        <v>0.3</v>
      </c>
      <c r="F175" s="171">
        <v>8.3000000000000007</v>
      </c>
      <c r="G175" s="168">
        <v>18.5</v>
      </c>
      <c r="H175" s="191">
        <v>0.4</v>
      </c>
      <c r="I175" s="166">
        <v>7.5</v>
      </c>
      <c r="K175" s="935"/>
      <c r="L175" s="936"/>
      <c r="M175" s="937"/>
      <c r="N175" s="937"/>
    </row>
    <row r="176" spans="1:14" x14ac:dyDescent="0.2">
      <c r="A176" s="1144"/>
      <c r="B176" s="323">
        <v>45540</v>
      </c>
      <c r="C176" s="323" t="str">
        <f t="shared" si="21"/>
        <v>(木)</v>
      </c>
      <c r="D176" s="166">
        <v>20.7</v>
      </c>
      <c r="E176" s="191">
        <v>0.3</v>
      </c>
      <c r="F176" s="171">
        <v>8.32</v>
      </c>
      <c r="G176" s="168">
        <v>17.100000000000001</v>
      </c>
      <c r="H176" s="191">
        <v>0.4</v>
      </c>
      <c r="I176" s="166">
        <v>7.4</v>
      </c>
      <c r="K176" s="935"/>
      <c r="L176" s="938"/>
      <c r="M176" s="939"/>
      <c r="N176" s="939"/>
    </row>
    <row r="177" spans="1:14" x14ac:dyDescent="0.2">
      <c r="A177" s="1144"/>
      <c r="B177" s="323">
        <v>45541</v>
      </c>
      <c r="C177" s="323" t="str">
        <f t="shared" si="21"/>
        <v>(金)</v>
      </c>
      <c r="D177" s="166">
        <v>21.6</v>
      </c>
      <c r="E177" s="191">
        <v>0.3</v>
      </c>
      <c r="F177" s="171">
        <v>8.2799999999999994</v>
      </c>
      <c r="G177" s="168">
        <v>17.2</v>
      </c>
      <c r="H177" s="191">
        <v>0.5</v>
      </c>
      <c r="I177" s="166">
        <v>7.4</v>
      </c>
      <c r="K177" s="935"/>
      <c r="L177" s="938"/>
      <c r="M177" s="940"/>
      <c r="N177" s="941"/>
    </row>
    <row r="178" spans="1:14" x14ac:dyDescent="0.2">
      <c r="A178" s="1144"/>
      <c r="B178" s="323">
        <v>45542</v>
      </c>
      <c r="C178" s="323" t="str">
        <f t="shared" si="21"/>
        <v>(土)</v>
      </c>
      <c r="D178" s="166">
        <v>20.7</v>
      </c>
      <c r="E178" s="191">
        <v>0.3</v>
      </c>
      <c r="F178" s="171">
        <v>8.27</v>
      </c>
      <c r="G178" s="168">
        <v>17.2</v>
      </c>
      <c r="H178" s="191">
        <v>0.6</v>
      </c>
      <c r="I178" s="166">
        <v>7.4</v>
      </c>
      <c r="K178" s="935"/>
      <c r="L178" s="942"/>
      <c r="M178" s="939"/>
      <c r="N178" s="939"/>
    </row>
    <row r="179" spans="1:14" x14ac:dyDescent="0.2">
      <c r="A179" s="1144"/>
      <c r="B179" s="323">
        <v>45543</v>
      </c>
      <c r="C179" s="323" t="str">
        <f t="shared" si="21"/>
        <v>(日)</v>
      </c>
      <c r="D179" s="166">
        <v>21.8</v>
      </c>
      <c r="E179" s="191">
        <v>0.3</v>
      </c>
      <c r="F179" s="171">
        <v>8.25</v>
      </c>
      <c r="G179" s="168">
        <v>17.3</v>
      </c>
      <c r="H179" s="191">
        <v>0.5</v>
      </c>
      <c r="I179" s="166">
        <v>7.5</v>
      </c>
      <c r="K179" s="935"/>
      <c r="L179" s="943"/>
      <c r="M179" s="939"/>
      <c r="N179" s="939"/>
    </row>
    <row r="180" spans="1:14" x14ac:dyDescent="0.2">
      <c r="A180" s="1144"/>
      <c r="B180" s="323">
        <v>45544</v>
      </c>
      <c r="C180" s="323" t="str">
        <f t="shared" si="21"/>
        <v>(月)</v>
      </c>
      <c r="D180" s="166">
        <v>20.8</v>
      </c>
      <c r="E180" s="191">
        <v>0.3</v>
      </c>
      <c r="F180" s="171">
        <v>8.23</v>
      </c>
      <c r="G180" s="168">
        <v>18.399999999999999</v>
      </c>
      <c r="H180" s="191">
        <v>0.5</v>
      </c>
      <c r="I180" s="166">
        <v>7.5</v>
      </c>
      <c r="K180" s="935"/>
      <c r="L180" s="942"/>
      <c r="M180" s="944"/>
      <c r="N180" s="944"/>
    </row>
    <row r="181" spans="1:14" x14ac:dyDescent="0.2">
      <c r="A181" s="1144"/>
      <c r="B181" s="323">
        <v>45545</v>
      </c>
      <c r="C181" s="323" t="str">
        <f t="shared" si="21"/>
        <v>(火)</v>
      </c>
      <c r="D181" s="166">
        <v>21.9</v>
      </c>
      <c r="E181" s="191">
        <v>0.3</v>
      </c>
      <c r="F181" s="171">
        <v>8.26</v>
      </c>
      <c r="G181" s="168">
        <v>18.100000000000001</v>
      </c>
      <c r="H181" s="191">
        <v>0.5</v>
      </c>
      <c r="I181" s="166">
        <v>7.5</v>
      </c>
      <c r="K181" s="935"/>
      <c r="L181" s="942"/>
      <c r="M181" s="944"/>
      <c r="N181" s="944"/>
    </row>
    <row r="182" spans="1:14" x14ac:dyDescent="0.2">
      <c r="A182" s="1144"/>
      <c r="B182" s="323">
        <v>45546</v>
      </c>
      <c r="C182" s="323" t="str">
        <f t="shared" si="21"/>
        <v>(水)</v>
      </c>
      <c r="D182" s="166">
        <v>20.9</v>
      </c>
      <c r="E182" s="191">
        <v>0.3</v>
      </c>
      <c r="F182" s="171">
        <v>8.26</v>
      </c>
      <c r="G182" s="168">
        <v>17.399999999999999</v>
      </c>
      <c r="H182" s="191">
        <v>0.4</v>
      </c>
      <c r="I182" s="166">
        <v>7.5</v>
      </c>
      <c r="K182" s="935"/>
      <c r="L182" s="942"/>
      <c r="M182" s="944"/>
      <c r="N182" s="944"/>
    </row>
    <row r="183" spans="1:14" x14ac:dyDescent="0.2">
      <c r="A183" s="1144"/>
      <c r="B183" s="323">
        <v>45547</v>
      </c>
      <c r="C183" s="323" t="str">
        <f t="shared" si="21"/>
        <v>(木)</v>
      </c>
      <c r="D183" s="166">
        <v>22.1</v>
      </c>
      <c r="E183" s="191">
        <v>0.3</v>
      </c>
      <c r="F183" s="171">
        <v>8.17</v>
      </c>
      <c r="G183" s="168">
        <v>17.2</v>
      </c>
      <c r="H183" s="191">
        <v>0.6</v>
      </c>
      <c r="I183" s="166">
        <v>7.4</v>
      </c>
      <c r="K183" s="935"/>
      <c r="L183" s="942"/>
      <c r="M183" s="944"/>
      <c r="N183" s="944"/>
    </row>
    <row r="184" spans="1:14" x14ac:dyDescent="0.2">
      <c r="A184" s="1144"/>
      <c r="B184" s="323">
        <v>45548</v>
      </c>
      <c r="C184" s="323" t="str">
        <f t="shared" si="21"/>
        <v>(金)</v>
      </c>
      <c r="D184" s="166">
        <v>22.6</v>
      </c>
      <c r="E184" s="191">
        <v>0.3</v>
      </c>
      <c r="F184" s="171">
        <v>8.1999999999999993</v>
      </c>
      <c r="G184" s="168">
        <v>18.8</v>
      </c>
      <c r="H184" s="191">
        <v>0.5</v>
      </c>
      <c r="I184" s="166">
        <v>7.5</v>
      </c>
      <c r="K184" s="935"/>
      <c r="L184" s="942"/>
      <c r="M184" s="939"/>
      <c r="N184" s="939"/>
    </row>
    <row r="185" spans="1:14" x14ac:dyDescent="0.2">
      <c r="A185" s="1144"/>
      <c r="B185" s="323">
        <v>45549</v>
      </c>
      <c r="C185" s="323" t="str">
        <f t="shared" si="21"/>
        <v>(土)</v>
      </c>
      <c r="D185" s="166">
        <v>20.8</v>
      </c>
      <c r="E185" s="191">
        <v>0.3</v>
      </c>
      <c r="F185" s="171">
        <v>8.23</v>
      </c>
      <c r="G185" s="168">
        <v>17.2</v>
      </c>
      <c r="H185" s="191">
        <v>0.6</v>
      </c>
      <c r="I185" s="166">
        <v>7.4</v>
      </c>
      <c r="K185" s="935"/>
      <c r="L185" s="942"/>
      <c r="M185" s="945"/>
      <c r="N185" s="945"/>
    </row>
    <row r="186" spans="1:14" x14ac:dyDescent="0.2">
      <c r="A186" s="1144"/>
      <c r="B186" s="323">
        <v>45550</v>
      </c>
      <c r="C186" s="323" t="str">
        <f t="shared" si="21"/>
        <v>(日)</v>
      </c>
      <c r="D186" s="166">
        <v>22.2</v>
      </c>
      <c r="E186" s="191">
        <v>0.3</v>
      </c>
      <c r="F186" s="171">
        <v>8.17</v>
      </c>
      <c r="G186" s="168">
        <v>18.8</v>
      </c>
      <c r="H186" s="191">
        <v>0.5</v>
      </c>
      <c r="I186" s="166">
        <v>7.5</v>
      </c>
      <c r="K186" s="935"/>
      <c r="L186" s="942"/>
      <c r="M186" s="946"/>
      <c r="N186" s="946"/>
    </row>
    <row r="187" spans="1:14" x14ac:dyDescent="0.2">
      <c r="A187" s="1144"/>
      <c r="B187" s="323">
        <v>45551</v>
      </c>
      <c r="C187" s="323" t="str">
        <f t="shared" si="21"/>
        <v>(月)</v>
      </c>
      <c r="D187" s="166">
        <v>24.1</v>
      </c>
      <c r="E187" s="191">
        <v>0.3</v>
      </c>
      <c r="F187" s="171">
        <v>8.1300000000000008</v>
      </c>
      <c r="G187" s="168">
        <v>18.399999999999999</v>
      </c>
      <c r="H187" s="191">
        <v>0.4</v>
      </c>
      <c r="I187" s="166">
        <v>7.5</v>
      </c>
      <c r="K187" s="935"/>
      <c r="L187" s="942"/>
      <c r="M187" s="947"/>
      <c r="N187" s="947"/>
    </row>
    <row r="188" spans="1:14" x14ac:dyDescent="0.2">
      <c r="A188" s="1144"/>
      <c r="B188" s="323">
        <v>45552</v>
      </c>
      <c r="C188" s="323" t="str">
        <f t="shared" si="21"/>
        <v>(火)</v>
      </c>
      <c r="D188" s="166">
        <v>21</v>
      </c>
      <c r="E188" s="191">
        <v>0.3</v>
      </c>
      <c r="F188" s="171">
        <v>8.34</v>
      </c>
      <c r="G188" s="168">
        <v>18.2</v>
      </c>
      <c r="H188" s="191">
        <v>0.5</v>
      </c>
      <c r="I188" s="166">
        <v>7.5</v>
      </c>
      <c r="K188" s="935"/>
      <c r="L188" s="942"/>
      <c r="M188" s="948"/>
      <c r="N188" s="948"/>
    </row>
    <row r="189" spans="1:14" x14ac:dyDescent="0.2">
      <c r="A189" s="1144"/>
      <c r="B189" s="323">
        <v>45553</v>
      </c>
      <c r="C189" s="323" t="str">
        <f t="shared" si="21"/>
        <v>(水)</v>
      </c>
      <c r="D189" s="166">
        <v>22.3</v>
      </c>
      <c r="E189" s="191">
        <v>0.3</v>
      </c>
      <c r="F189" s="171">
        <v>8.25</v>
      </c>
      <c r="G189" s="168">
        <v>17.399999999999999</v>
      </c>
      <c r="H189" s="191">
        <v>0.6</v>
      </c>
      <c r="I189" s="166">
        <v>7.4</v>
      </c>
      <c r="K189" s="935"/>
      <c r="L189" s="942"/>
      <c r="M189" s="945"/>
      <c r="N189" s="949"/>
    </row>
    <row r="190" spans="1:14" x14ac:dyDescent="0.2">
      <c r="A190" s="1144"/>
      <c r="B190" s="323">
        <v>45554</v>
      </c>
      <c r="C190" s="323" t="str">
        <f t="shared" si="21"/>
        <v>(木)</v>
      </c>
      <c r="D190" s="166">
        <v>24.6</v>
      </c>
      <c r="E190" s="191">
        <v>0.3</v>
      </c>
      <c r="F190" s="171">
        <v>8.06</v>
      </c>
      <c r="G190" s="168">
        <v>17.899999999999999</v>
      </c>
      <c r="H190" s="191">
        <v>0.6</v>
      </c>
      <c r="I190" s="166">
        <v>7.5</v>
      </c>
      <c r="K190" s="935"/>
      <c r="L190" s="942"/>
      <c r="M190" s="950"/>
      <c r="N190" s="950"/>
    </row>
    <row r="191" spans="1:14" x14ac:dyDescent="0.2">
      <c r="A191" s="1144"/>
      <c r="B191" s="323">
        <v>45555</v>
      </c>
      <c r="C191" s="323" t="str">
        <f t="shared" si="21"/>
        <v>(金)</v>
      </c>
      <c r="D191" s="166">
        <v>21.5</v>
      </c>
      <c r="E191" s="191">
        <v>0.3</v>
      </c>
      <c r="F191" s="171">
        <v>8.1199999999999992</v>
      </c>
      <c r="G191" s="168">
        <v>17.5</v>
      </c>
      <c r="H191" s="191">
        <v>0.5</v>
      </c>
      <c r="I191" s="166">
        <v>7.5</v>
      </c>
      <c r="K191" s="935"/>
      <c r="L191" s="942"/>
      <c r="M191" s="948"/>
      <c r="N191" s="948"/>
    </row>
    <row r="192" spans="1:14" x14ac:dyDescent="0.2">
      <c r="A192" s="1144"/>
      <c r="B192" s="323">
        <v>45556</v>
      </c>
      <c r="C192" s="323" t="str">
        <f t="shared" si="21"/>
        <v>(土)</v>
      </c>
      <c r="D192" s="166">
        <v>22.2</v>
      </c>
      <c r="E192" s="191">
        <v>0.3</v>
      </c>
      <c r="F192" s="171">
        <v>8.07</v>
      </c>
      <c r="G192" s="168">
        <v>17.899999999999999</v>
      </c>
      <c r="H192" s="191">
        <v>0.5</v>
      </c>
      <c r="I192" s="166">
        <v>7.5</v>
      </c>
      <c r="K192" s="935"/>
      <c r="L192" s="942"/>
      <c r="M192" s="992"/>
      <c r="N192" s="992"/>
    </row>
    <row r="193" spans="1:14" x14ac:dyDescent="0.2">
      <c r="A193" s="1144"/>
      <c r="B193" s="323">
        <v>45557</v>
      </c>
      <c r="C193" s="323" t="str">
        <f t="shared" si="21"/>
        <v>(日)</v>
      </c>
      <c r="D193" s="166">
        <v>24.3</v>
      </c>
      <c r="E193" s="191">
        <v>0.3</v>
      </c>
      <c r="F193" s="171">
        <v>8.0500000000000007</v>
      </c>
      <c r="G193" s="168">
        <v>17.3</v>
      </c>
      <c r="H193" s="191">
        <v>0.6</v>
      </c>
      <c r="I193" s="166">
        <v>7.4</v>
      </c>
      <c r="K193" s="935"/>
      <c r="L193" s="942"/>
      <c r="M193" s="951"/>
      <c r="N193" s="952"/>
    </row>
    <row r="194" spans="1:14" x14ac:dyDescent="0.2">
      <c r="A194" s="1144"/>
      <c r="B194" s="323">
        <v>45558</v>
      </c>
      <c r="C194" s="323" t="str">
        <f t="shared" si="21"/>
        <v>(月)</v>
      </c>
      <c r="D194" s="166">
        <v>21.2</v>
      </c>
      <c r="E194" s="191">
        <v>0.3</v>
      </c>
      <c r="F194" s="171">
        <v>8.18</v>
      </c>
      <c r="G194" s="168">
        <v>18.600000000000001</v>
      </c>
      <c r="H194" s="191">
        <v>0.5</v>
      </c>
      <c r="I194" s="166">
        <v>7.5</v>
      </c>
      <c r="K194" s="935"/>
      <c r="L194" s="942"/>
      <c r="M194" s="953"/>
      <c r="N194" s="953"/>
    </row>
    <row r="195" spans="1:14" x14ac:dyDescent="0.2">
      <c r="A195" s="1144"/>
      <c r="B195" s="323">
        <v>45559</v>
      </c>
      <c r="C195" s="323" t="str">
        <f t="shared" si="21"/>
        <v>(火)</v>
      </c>
      <c r="D195" s="166">
        <v>22.1</v>
      </c>
      <c r="E195" s="191">
        <v>0.3</v>
      </c>
      <c r="F195" s="171">
        <v>8.3000000000000007</v>
      </c>
      <c r="G195" s="168">
        <v>18.8</v>
      </c>
      <c r="H195" s="191">
        <v>0.6</v>
      </c>
      <c r="I195" s="166">
        <v>7.5</v>
      </c>
      <c r="K195" s="935"/>
      <c r="L195" s="942"/>
      <c r="M195" s="945"/>
      <c r="N195" s="951"/>
    </row>
    <row r="196" spans="1:14" x14ac:dyDescent="0.2">
      <c r="A196" s="1144"/>
      <c r="B196" s="323">
        <v>45560</v>
      </c>
      <c r="C196" s="323" t="str">
        <f t="shared" si="21"/>
        <v>(水)</v>
      </c>
      <c r="D196" s="166">
        <v>20.8</v>
      </c>
      <c r="E196" s="191">
        <v>0.3</v>
      </c>
      <c r="F196" s="171">
        <v>8.3000000000000007</v>
      </c>
      <c r="G196" s="168">
        <v>16.7</v>
      </c>
      <c r="H196" s="191">
        <v>0.6</v>
      </c>
      <c r="I196" s="166">
        <v>7.4</v>
      </c>
      <c r="K196" s="935"/>
      <c r="L196" s="942"/>
      <c r="M196" s="948"/>
      <c r="N196" s="948"/>
    </row>
    <row r="197" spans="1:14" x14ac:dyDescent="0.2">
      <c r="A197" s="1144"/>
      <c r="B197" s="323">
        <v>45561</v>
      </c>
      <c r="C197" s="323" t="str">
        <f t="shared" si="21"/>
        <v>(木)</v>
      </c>
      <c r="D197" s="166">
        <v>21.7</v>
      </c>
      <c r="E197" s="191">
        <v>0.3</v>
      </c>
      <c r="F197" s="171">
        <v>8.31</v>
      </c>
      <c r="G197" s="168">
        <v>16.7</v>
      </c>
      <c r="H197" s="191">
        <v>0.4</v>
      </c>
      <c r="I197" s="166">
        <v>7.5</v>
      </c>
      <c r="K197" s="935"/>
      <c r="L197" s="942"/>
      <c r="M197" s="952"/>
      <c r="N197" s="949"/>
    </row>
    <row r="198" spans="1:14" x14ac:dyDescent="0.2">
      <c r="A198" s="1144"/>
      <c r="B198" s="323">
        <v>45562</v>
      </c>
      <c r="C198" s="323" t="str">
        <f t="shared" si="21"/>
        <v>(金)</v>
      </c>
      <c r="D198" s="166">
        <v>22.3</v>
      </c>
      <c r="E198" s="191">
        <v>0.3</v>
      </c>
      <c r="F198" s="171">
        <v>8.25</v>
      </c>
      <c r="G198" s="168">
        <v>16.5</v>
      </c>
      <c r="H198" s="191">
        <v>0.5</v>
      </c>
      <c r="I198" s="166">
        <v>7.5</v>
      </c>
      <c r="K198" s="935"/>
      <c r="L198" s="942"/>
      <c r="M198" s="945"/>
      <c r="N198" s="949"/>
    </row>
    <row r="199" spans="1:14" x14ac:dyDescent="0.2">
      <c r="A199" s="1144"/>
      <c r="B199" s="323">
        <v>45563</v>
      </c>
      <c r="C199" s="323" t="str">
        <f t="shared" si="21"/>
        <v>(土)</v>
      </c>
      <c r="D199" s="166">
        <v>20.6</v>
      </c>
      <c r="E199" s="191">
        <v>0.3</v>
      </c>
      <c r="F199" s="171">
        <v>8.3000000000000007</v>
      </c>
      <c r="G199" s="168">
        <v>17.3</v>
      </c>
      <c r="H199" s="191">
        <v>0.4</v>
      </c>
      <c r="I199" s="166">
        <v>7.6</v>
      </c>
      <c r="K199" s="935"/>
      <c r="L199" s="938"/>
      <c r="M199" s="954"/>
      <c r="N199" s="954"/>
    </row>
    <row r="200" spans="1:14" x14ac:dyDescent="0.2">
      <c r="A200" s="1144"/>
      <c r="B200" s="323">
        <v>45564</v>
      </c>
      <c r="C200" s="323" t="str">
        <f t="shared" si="21"/>
        <v>(日)</v>
      </c>
      <c r="D200" s="166">
        <v>21.4</v>
      </c>
      <c r="E200" s="191">
        <v>0.3</v>
      </c>
      <c r="F200" s="171">
        <v>8.33</v>
      </c>
      <c r="G200" s="168">
        <v>16.899999999999999</v>
      </c>
      <c r="H200" s="191">
        <v>0.5</v>
      </c>
      <c r="I200" s="166">
        <v>7.4</v>
      </c>
      <c r="K200" s="935"/>
      <c r="L200" s="942"/>
      <c r="M200" s="948"/>
      <c r="N200" s="948"/>
    </row>
    <row r="201" spans="1:14" x14ac:dyDescent="0.2">
      <c r="A201" s="1144"/>
      <c r="B201" s="317">
        <v>45565</v>
      </c>
      <c r="C201" s="317" t="str">
        <f t="shared" si="21"/>
        <v>(月)</v>
      </c>
      <c r="D201" s="169">
        <v>21.3</v>
      </c>
      <c r="E201" s="411">
        <v>0.3</v>
      </c>
      <c r="F201" s="172">
        <v>8.33</v>
      </c>
      <c r="G201" s="170">
        <v>17.5</v>
      </c>
      <c r="H201" s="411">
        <v>0.5</v>
      </c>
      <c r="I201" s="169">
        <v>7.5</v>
      </c>
    </row>
    <row r="202" spans="1:14" ht="14.4" x14ac:dyDescent="0.2">
      <c r="A202" s="1144"/>
      <c r="B202" s="322" t="s">
        <v>239</v>
      </c>
      <c r="C202" s="321"/>
      <c r="D202" s="148">
        <f>MAX(D172:D201)</f>
        <v>24.6</v>
      </c>
      <c r="E202" s="402">
        <f t="shared" ref="E202:I202" si="22">MAX(E172:E201)</f>
        <v>0.3</v>
      </c>
      <c r="F202" s="149">
        <f t="shared" si="22"/>
        <v>8.34</v>
      </c>
      <c r="G202" s="150">
        <f t="shared" si="22"/>
        <v>18.8</v>
      </c>
      <c r="H202" s="402">
        <f t="shared" si="22"/>
        <v>0.6</v>
      </c>
      <c r="I202" s="148">
        <f t="shared" si="22"/>
        <v>7.6</v>
      </c>
    </row>
    <row r="203" spans="1:14" ht="14.4" x14ac:dyDescent="0.2">
      <c r="A203" s="1144"/>
      <c r="B203" s="322" t="s">
        <v>240</v>
      </c>
      <c r="C203" s="321"/>
      <c r="D203" s="148">
        <f>MIN(D172:D201)</f>
        <v>20.6</v>
      </c>
      <c r="E203" s="402">
        <f t="shared" ref="E203:I203" si="23">MIN(E172:E201)</f>
        <v>0.3</v>
      </c>
      <c r="F203" s="149">
        <f t="shared" si="23"/>
        <v>8.0500000000000007</v>
      </c>
      <c r="G203" s="150">
        <f t="shared" si="23"/>
        <v>16.5</v>
      </c>
      <c r="H203" s="402">
        <f t="shared" si="23"/>
        <v>0.4</v>
      </c>
      <c r="I203" s="148">
        <f t="shared" si="23"/>
        <v>7.4</v>
      </c>
    </row>
    <row r="204" spans="1:14" ht="14.4" x14ac:dyDescent="0.2">
      <c r="A204" s="1144"/>
      <c r="B204" s="322" t="s">
        <v>241</v>
      </c>
      <c r="C204" s="321"/>
      <c r="D204" s="148">
        <f>ROUND(AVERAGE(D172:D201),1)</f>
        <v>21.8</v>
      </c>
      <c r="E204" s="402">
        <f t="shared" ref="E204:I204" si="24">ROUND(AVERAGE(E172:E201),1)</f>
        <v>0.3</v>
      </c>
      <c r="F204" s="149">
        <f t="shared" si="24"/>
        <v>8.1999999999999993</v>
      </c>
      <c r="G204" s="150">
        <f t="shared" si="24"/>
        <v>17.7</v>
      </c>
      <c r="H204" s="402">
        <f t="shared" si="24"/>
        <v>0.5</v>
      </c>
      <c r="I204" s="148">
        <f t="shared" si="24"/>
        <v>7.5</v>
      </c>
    </row>
    <row r="205" spans="1:14" ht="14.25" customHeight="1" x14ac:dyDescent="0.2">
      <c r="A205" s="1144" t="s">
        <v>331</v>
      </c>
      <c r="B205" s="444">
        <v>45566</v>
      </c>
      <c r="C205" s="430" t="str">
        <f>IF(B205="","",IF(WEEKDAY(B205)=1,"(日)",IF(WEEKDAY(B205)=2,"(月)",IF(WEEKDAY(B205)=3,"(火)",IF(WEEKDAY(B205)=4,"(水)",IF(WEEKDAY(B205)=5,"(木)",IF(WEEKDAY(B205)=6,"(金)","(土)")))))))</f>
        <v>(火)</v>
      </c>
      <c r="D205" s="993">
        <v>20.6</v>
      </c>
      <c r="E205" s="993">
        <v>0.3</v>
      </c>
      <c r="F205" s="993">
        <v>8.2799999999999994</v>
      </c>
      <c r="G205" s="993">
        <v>17.5</v>
      </c>
      <c r="H205" s="993">
        <v>0.5</v>
      </c>
      <c r="I205" s="993">
        <v>7.5</v>
      </c>
      <c r="K205" s="1146" t="s">
        <v>339</v>
      </c>
      <c r="L205" s="1147"/>
      <c r="M205" s="1147"/>
      <c r="N205" s="1148"/>
    </row>
    <row r="206" spans="1:14" ht="14.4" x14ac:dyDescent="0.2">
      <c r="A206" s="1144"/>
      <c r="B206" s="445">
        <v>45567</v>
      </c>
      <c r="C206" s="323" t="str">
        <f t="shared" ref="C206:C235" si="25">IF(B206="","",IF(WEEKDAY(B206)=1,"(日)",IF(WEEKDAY(B206)=2,"(月)",IF(WEEKDAY(B206)=3,"(火)",IF(WEEKDAY(B206)=4,"(水)",IF(WEEKDAY(B206)=5,"(木)",IF(WEEKDAY(B206)=6,"(金)","(土)")))))))</f>
        <v>(水)</v>
      </c>
      <c r="D206" s="993">
        <v>21.1</v>
      </c>
      <c r="E206" s="993">
        <v>0.3</v>
      </c>
      <c r="F206" s="993">
        <v>8.27</v>
      </c>
      <c r="G206" s="993">
        <v>17.7</v>
      </c>
      <c r="H206" s="993">
        <v>0.6</v>
      </c>
      <c r="I206" s="993">
        <v>7.5</v>
      </c>
      <c r="K206" s="1149"/>
      <c r="L206" s="1150"/>
      <c r="M206" s="1150"/>
      <c r="N206" s="1151"/>
    </row>
    <row r="207" spans="1:14" ht="16.2" x14ac:dyDescent="0.2">
      <c r="A207" s="1144"/>
      <c r="B207" s="445">
        <v>45568</v>
      </c>
      <c r="C207" s="323" t="str">
        <f t="shared" si="25"/>
        <v>(木)</v>
      </c>
      <c r="D207" s="993">
        <v>22.1</v>
      </c>
      <c r="E207" s="993">
        <v>0.3</v>
      </c>
      <c r="F207" s="993">
        <v>8.26</v>
      </c>
      <c r="G207" s="993">
        <v>17.5</v>
      </c>
      <c r="H207" s="993">
        <v>0.4</v>
      </c>
      <c r="I207" s="993">
        <v>7.5</v>
      </c>
      <c r="K207" s="1152"/>
      <c r="L207" s="1153"/>
      <c r="M207" s="458" t="s">
        <v>366</v>
      </c>
      <c r="N207" s="458" t="s">
        <v>367</v>
      </c>
    </row>
    <row r="208" spans="1:14" ht="14.4" x14ac:dyDescent="0.2">
      <c r="A208" s="1144"/>
      <c r="B208" s="445">
        <v>45569</v>
      </c>
      <c r="C208" s="323" t="str">
        <f t="shared" si="25"/>
        <v>(金)</v>
      </c>
      <c r="D208" s="993">
        <v>20.399999999999999</v>
      </c>
      <c r="E208" s="993">
        <v>0.3</v>
      </c>
      <c r="F208" s="993">
        <v>8.3000000000000007</v>
      </c>
      <c r="G208" s="993">
        <v>17.5</v>
      </c>
      <c r="H208" s="993">
        <v>0.5</v>
      </c>
      <c r="I208" s="993">
        <v>7.5</v>
      </c>
      <c r="K208" s="453" t="s">
        <v>340</v>
      </c>
      <c r="L208" s="454"/>
      <c r="M208" s="999">
        <v>45582</v>
      </c>
      <c r="N208" s="1008">
        <v>45582</v>
      </c>
    </row>
    <row r="209" spans="1:14" ht="14.4" x14ac:dyDescent="0.2">
      <c r="A209" s="1144"/>
      <c r="B209" s="445">
        <v>45570</v>
      </c>
      <c r="C209" s="323" t="str">
        <f t="shared" si="25"/>
        <v>(土)</v>
      </c>
      <c r="D209" s="993">
        <v>21.1</v>
      </c>
      <c r="E209" s="993">
        <v>0.3</v>
      </c>
      <c r="F209" s="993">
        <v>8.2799999999999994</v>
      </c>
      <c r="G209" s="993">
        <v>17.399999999999999</v>
      </c>
      <c r="H209" s="993">
        <v>0.4</v>
      </c>
      <c r="I209" s="993">
        <v>7.5</v>
      </c>
      <c r="K209" s="453" t="s">
        <v>341</v>
      </c>
      <c r="L209" s="455" t="s">
        <v>342</v>
      </c>
      <c r="M209" s="1000">
        <v>19.100000000000001</v>
      </c>
      <c r="N209" s="1009">
        <v>17.100000000000001</v>
      </c>
    </row>
    <row r="210" spans="1:14" ht="14.4" x14ac:dyDescent="0.2">
      <c r="A210" s="1144"/>
      <c r="B210" s="445">
        <v>45571</v>
      </c>
      <c r="C210" s="323" t="str">
        <f t="shared" si="25"/>
        <v>(日)</v>
      </c>
      <c r="D210" s="993">
        <v>20.3</v>
      </c>
      <c r="E210" s="993">
        <v>0.3</v>
      </c>
      <c r="F210" s="993">
        <v>8.33</v>
      </c>
      <c r="G210" s="993">
        <v>17.2</v>
      </c>
      <c r="H210" s="993">
        <v>0.4</v>
      </c>
      <c r="I210" s="993">
        <v>7.5</v>
      </c>
      <c r="K210" s="453" t="s">
        <v>343</v>
      </c>
      <c r="L210" s="455" t="s">
        <v>344</v>
      </c>
      <c r="M210" s="997">
        <v>0</v>
      </c>
      <c r="N210" s="1009">
        <v>0.2</v>
      </c>
    </row>
    <row r="211" spans="1:14" ht="14.4" x14ac:dyDescent="0.2">
      <c r="A211" s="1144"/>
      <c r="B211" s="445">
        <v>45572</v>
      </c>
      <c r="C211" s="323" t="str">
        <f t="shared" si="25"/>
        <v>(月)</v>
      </c>
      <c r="D211" s="993">
        <v>21.1</v>
      </c>
      <c r="E211" s="993">
        <v>0.3</v>
      </c>
      <c r="F211" s="993">
        <v>8.2899999999999991</v>
      </c>
      <c r="G211" s="993">
        <v>17.3</v>
      </c>
      <c r="H211" s="993">
        <v>0.4</v>
      </c>
      <c r="I211" s="993">
        <v>7.6</v>
      </c>
      <c r="K211" s="453" t="s">
        <v>12</v>
      </c>
      <c r="L211" s="456"/>
      <c r="M211" s="1000">
        <v>8.1999999999999993</v>
      </c>
      <c r="N211" s="1009">
        <v>7.5</v>
      </c>
    </row>
    <row r="212" spans="1:14" ht="14.4" x14ac:dyDescent="0.2">
      <c r="A212" s="1144"/>
      <c r="B212" s="445">
        <v>45573</v>
      </c>
      <c r="C212" s="323" t="str">
        <f t="shared" si="25"/>
        <v>(火)</v>
      </c>
      <c r="D212" s="993">
        <v>20.5</v>
      </c>
      <c r="E212" s="993">
        <v>0.3</v>
      </c>
      <c r="F212" s="993">
        <v>8.24</v>
      </c>
      <c r="G212" s="993">
        <v>16.7</v>
      </c>
      <c r="H212" s="993">
        <v>0.5</v>
      </c>
      <c r="I212" s="993">
        <v>7.5</v>
      </c>
      <c r="K212" s="453" t="s">
        <v>345</v>
      </c>
      <c r="L212" s="457" t="s">
        <v>365</v>
      </c>
      <c r="M212" s="1000">
        <v>14</v>
      </c>
      <c r="N212" s="1009">
        <v>20.3</v>
      </c>
    </row>
    <row r="213" spans="1:14" ht="14.4" x14ac:dyDescent="0.2">
      <c r="A213" s="1144"/>
      <c r="B213" s="445">
        <v>45574</v>
      </c>
      <c r="C213" s="323" t="str">
        <f t="shared" si="25"/>
        <v>(水)</v>
      </c>
      <c r="D213" s="993">
        <v>20.2</v>
      </c>
      <c r="E213" s="993">
        <v>0.3</v>
      </c>
      <c r="F213" s="993">
        <v>8.31</v>
      </c>
      <c r="G213" s="993">
        <v>16.899999999999999</v>
      </c>
      <c r="H213" s="993">
        <v>0.5</v>
      </c>
      <c r="I213" s="993">
        <v>7.6</v>
      </c>
      <c r="K213" s="453" t="s">
        <v>346</v>
      </c>
      <c r="L213" s="456" t="s">
        <v>347</v>
      </c>
      <c r="M213" s="1000">
        <v>53.4</v>
      </c>
      <c r="N213" s="1009">
        <v>42.7</v>
      </c>
    </row>
    <row r="214" spans="1:14" ht="14.4" x14ac:dyDescent="0.2">
      <c r="A214" s="1144"/>
      <c r="B214" s="445">
        <v>45575</v>
      </c>
      <c r="C214" s="323" t="str">
        <f t="shared" si="25"/>
        <v>(木)</v>
      </c>
      <c r="D214" s="993">
        <v>20.5</v>
      </c>
      <c r="E214" s="993">
        <v>0.3</v>
      </c>
      <c r="F214" s="993">
        <v>8.3800000000000008</v>
      </c>
      <c r="G214" s="993">
        <v>16.3</v>
      </c>
      <c r="H214" s="993">
        <v>0.5</v>
      </c>
      <c r="I214" s="993">
        <v>7.4</v>
      </c>
      <c r="K214" s="453" t="s">
        <v>348</v>
      </c>
      <c r="L214" s="456" t="s">
        <v>347</v>
      </c>
      <c r="M214" s="1000">
        <v>58.8</v>
      </c>
      <c r="N214" s="1009">
        <v>78.2</v>
      </c>
    </row>
    <row r="215" spans="1:14" ht="14.4" x14ac:dyDescent="0.2">
      <c r="A215" s="1144"/>
      <c r="B215" s="445">
        <v>45576</v>
      </c>
      <c r="C215" s="323" t="str">
        <f t="shared" si="25"/>
        <v>(金)</v>
      </c>
      <c r="D215" s="993">
        <v>21.4</v>
      </c>
      <c r="E215" s="993">
        <v>0.3</v>
      </c>
      <c r="F215" s="993">
        <v>8.35</v>
      </c>
      <c r="G215" s="993">
        <v>16.2</v>
      </c>
      <c r="H215" s="993">
        <v>0.8</v>
      </c>
      <c r="I215" s="993">
        <v>7.6</v>
      </c>
      <c r="K215" s="453" t="s">
        <v>349</v>
      </c>
      <c r="L215" s="456" t="s">
        <v>347</v>
      </c>
      <c r="M215" s="1000">
        <v>43.8</v>
      </c>
      <c r="N215" s="1009">
        <v>48</v>
      </c>
    </row>
    <row r="216" spans="1:14" ht="14.4" x14ac:dyDescent="0.2">
      <c r="A216" s="1144"/>
      <c r="B216" s="445">
        <v>45577</v>
      </c>
      <c r="C216" s="323" t="str">
        <f t="shared" si="25"/>
        <v>(土)</v>
      </c>
      <c r="D216" s="993">
        <v>19.399999999999999</v>
      </c>
      <c r="E216" s="993">
        <v>0.4</v>
      </c>
      <c r="F216" s="993">
        <v>8.4</v>
      </c>
      <c r="G216" s="993">
        <v>16.2</v>
      </c>
      <c r="H216" s="993">
        <v>0.5</v>
      </c>
      <c r="I216" s="993">
        <v>7.5</v>
      </c>
      <c r="K216" s="453" t="s">
        <v>350</v>
      </c>
      <c r="L216" s="456" t="s">
        <v>347</v>
      </c>
      <c r="M216" s="1000">
        <v>15</v>
      </c>
      <c r="N216" s="1009">
        <v>30.2</v>
      </c>
    </row>
    <row r="217" spans="1:14" ht="14.4" x14ac:dyDescent="0.2">
      <c r="A217" s="1144"/>
      <c r="B217" s="445">
        <v>45578</v>
      </c>
      <c r="C217" s="323" t="str">
        <f t="shared" si="25"/>
        <v>(日)</v>
      </c>
      <c r="D217" s="993">
        <v>20.2</v>
      </c>
      <c r="E217" s="993">
        <v>0.3</v>
      </c>
      <c r="F217" s="993">
        <v>8.3699999999999992</v>
      </c>
      <c r="G217" s="993">
        <v>16.8</v>
      </c>
      <c r="H217" s="993">
        <v>0.5</v>
      </c>
      <c r="I217" s="993">
        <v>7.5</v>
      </c>
      <c r="K217" s="453" t="s">
        <v>351</v>
      </c>
      <c r="L217" s="456" t="s">
        <v>347</v>
      </c>
      <c r="M217" s="1000">
        <v>5.3</v>
      </c>
      <c r="N217" s="1009">
        <v>12.5</v>
      </c>
    </row>
    <row r="218" spans="1:14" ht="14.4" x14ac:dyDescent="0.2">
      <c r="A218" s="1144"/>
      <c r="B218" s="445">
        <v>45579</v>
      </c>
      <c r="C218" s="323" t="str">
        <f t="shared" si="25"/>
        <v>(月)</v>
      </c>
      <c r="D218" s="993">
        <v>20.9</v>
      </c>
      <c r="E218" s="993">
        <v>0.3</v>
      </c>
      <c r="F218" s="993">
        <v>8.35</v>
      </c>
      <c r="G218" s="993">
        <v>16.8</v>
      </c>
      <c r="H218" s="993">
        <v>0.5</v>
      </c>
      <c r="I218" s="993">
        <v>7.5</v>
      </c>
      <c r="K218" s="453" t="s">
        <v>352</v>
      </c>
      <c r="L218" s="456" t="s">
        <v>347</v>
      </c>
      <c r="M218" s="1001">
        <v>155</v>
      </c>
      <c r="N218" s="1003">
        <v>188</v>
      </c>
    </row>
    <row r="219" spans="1:14" ht="14.4" x14ac:dyDescent="0.2">
      <c r="A219" s="1144"/>
      <c r="B219" s="445">
        <v>45580</v>
      </c>
      <c r="C219" s="323" t="str">
        <f t="shared" si="25"/>
        <v>(火)</v>
      </c>
      <c r="D219" s="993">
        <v>19.399999999999999</v>
      </c>
      <c r="E219" s="993">
        <v>0.3</v>
      </c>
      <c r="F219" s="993">
        <v>8.39</v>
      </c>
      <c r="G219" s="993">
        <v>16.600000000000001</v>
      </c>
      <c r="H219" s="993">
        <v>0.5</v>
      </c>
      <c r="I219" s="993">
        <v>7.5</v>
      </c>
      <c r="K219" s="453" t="s">
        <v>353</v>
      </c>
      <c r="L219" s="456" t="s">
        <v>347</v>
      </c>
      <c r="M219" s="995">
        <v>0</v>
      </c>
      <c r="N219" s="1010">
        <v>0.22</v>
      </c>
    </row>
    <row r="220" spans="1:14" ht="14.4" x14ac:dyDescent="0.2">
      <c r="A220" s="1144"/>
      <c r="B220" s="445">
        <v>45581</v>
      </c>
      <c r="C220" s="323" t="str">
        <f t="shared" si="25"/>
        <v>(水)</v>
      </c>
      <c r="D220" s="993">
        <v>20.3</v>
      </c>
      <c r="E220" s="993">
        <v>0.5</v>
      </c>
      <c r="F220" s="993">
        <v>8.36</v>
      </c>
      <c r="G220" s="993">
        <v>16.7</v>
      </c>
      <c r="H220" s="993">
        <v>0.5</v>
      </c>
      <c r="I220" s="993">
        <v>7.5</v>
      </c>
      <c r="K220" s="453" t="s">
        <v>354</v>
      </c>
      <c r="L220" s="456" t="s">
        <v>347</v>
      </c>
      <c r="M220" s="998">
        <v>0</v>
      </c>
      <c r="N220" s="994">
        <v>0</v>
      </c>
    </row>
    <row r="221" spans="1:14" ht="14.4" x14ac:dyDescent="0.2">
      <c r="A221" s="1144"/>
      <c r="B221" s="445">
        <v>45582</v>
      </c>
      <c r="C221" s="323" t="str">
        <f t="shared" si="25"/>
        <v>(木)</v>
      </c>
      <c r="D221" s="993">
        <v>20.8</v>
      </c>
      <c r="E221" s="993">
        <v>0.3</v>
      </c>
      <c r="F221" s="993">
        <v>8.35</v>
      </c>
      <c r="G221" s="993">
        <v>16.600000000000001</v>
      </c>
      <c r="H221" s="993">
        <v>0.6</v>
      </c>
      <c r="I221" s="993">
        <v>7.5</v>
      </c>
      <c r="K221" s="453" t="s">
        <v>355</v>
      </c>
      <c r="L221" s="456" t="s">
        <v>347</v>
      </c>
      <c r="M221" s="1001" t="s">
        <v>373</v>
      </c>
      <c r="N221" s="1003" t="s">
        <v>373</v>
      </c>
    </row>
    <row r="222" spans="1:14" ht="14.4" x14ac:dyDescent="0.2">
      <c r="A222" s="1144"/>
      <c r="B222" s="445">
        <v>45583</v>
      </c>
      <c r="C222" s="323" t="str">
        <f t="shared" si="25"/>
        <v>(金)</v>
      </c>
      <c r="D222" s="993">
        <v>19.5</v>
      </c>
      <c r="E222" s="993">
        <v>0.3</v>
      </c>
      <c r="F222" s="993">
        <v>8.02</v>
      </c>
      <c r="G222" s="993">
        <v>16.600000000000001</v>
      </c>
      <c r="H222" s="993">
        <v>0.4</v>
      </c>
      <c r="I222" s="993">
        <v>7.6</v>
      </c>
      <c r="K222" s="453" t="s">
        <v>356</v>
      </c>
      <c r="L222" s="456" t="s">
        <v>347</v>
      </c>
      <c r="M222" s="1001">
        <v>5.4</v>
      </c>
      <c r="N222" s="1011">
        <v>8.1999999999999993</v>
      </c>
    </row>
    <row r="223" spans="1:14" ht="14.4" x14ac:dyDescent="0.2">
      <c r="A223" s="1144"/>
      <c r="B223" s="445">
        <v>45584</v>
      </c>
      <c r="C223" s="323" t="str">
        <f t="shared" si="25"/>
        <v>(土)</v>
      </c>
      <c r="D223" s="993">
        <v>20.399999999999999</v>
      </c>
      <c r="E223" s="993">
        <v>0.3</v>
      </c>
      <c r="F223" s="993">
        <v>7.94</v>
      </c>
      <c r="G223" s="993">
        <v>16.600000000000001</v>
      </c>
      <c r="H223" s="993">
        <v>0.5</v>
      </c>
      <c r="I223" s="993">
        <v>7.5</v>
      </c>
      <c r="K223" s="453" t="s">
        <v>29</v>
      </c>
      <c r="L223" s="456" t="s">
        <v>347</v>
      </c>
      <c r="M223" s="1002">
        <v>0.01</v>
      </c>
      <c r="N223" s="996">
        <v>0</v>
      </c>
    </row>
    <row r="224" spans="1:14" ht="14.4" x14ac:dyDescent="0.2">
      <c r="A224" s="1144"/>
      <c r="B224" s="445">
        <v>45585</v>
      </c>
      <c r="C224" s="323" t="str">
        <f t="shared" si="25"/>
        <v>(日)</v>
      </c>
      <c r="D224" s="993">
        <v>20</v>
      </c>
      <c r="E224" s="993">
        <v>0.3</v>
      </c>
      <c r="F224" s="993">
        <v>7.99</v>
      </c>
      <c r="G224" s="993">
        <v>17.100000000000001</v>
      </c>
      <c r="H224" s="993">
        <v>0.4</v>
      </c>
      <c r="I224" s="993">
        <v>7.6</v>
      </c>
      <c r="K224" s="453" t="s">
        <v>16</v>
      </c>
      <c r="L224" s="456" t="s">
        <v>347</v>
      </c>
      <c r="M224" s="1001" t="s">
        <v>373</v>
      </c>
      <c r="N224" s="1003" t="s">
        <v>373</v>
      </c>
    </row>
    <row r="225" spans="1:14" ht="14.4" x14ac:dyDescent="0.2">
      <c r="A225" s="1144"/>
      <c r="B225" s="445">
        <v>45586</v>
      </c>
      <c r="C225" s="323" t="str">
        <f t="shared" si="25"/>
        <v>(月)</v>
      </c>
      <c r="D225" s="993">
        <v>19.5</v>
      </c>
      <c r="E225" s="993">
        <v>0.3</v>
      </c>
      <c r="F225" s="993">
        <v>8.01</v>
      </c>
      <c r="G225" s="993">
        <v>17.100000000000001</v>
      </c>
      <c r="H225" s="993">
        <v>0.5</v>
      </c>
      <c r="I225" s="993">
        <v>7.6</v>
      </c>
      <c r="K225" s="453" t="s">
        <v>357</v>
      </c>
      <c r="L225" s="456" t="s">
        <v>347</v>
      </c>
      <c r="M225" s="1004">
        <v>0</v>
      </c>
      <c r="N225" s="1005">
        <v>0</v>
      </c>
    </row>
    <row r="226" spans="1:14" ht="14.4" x14ac:dyDescent="0.2">
      <c r="A226" s="1144"/>
      <c r="B226" s="445">
        <v>45587</v>
      </c>
      <c r="C226" s="323" t="str">
        <f t="shared" si="25"/>
        <v>(火)</v>
      </c>
      <c r="D226" s="993">
        <v>19.899999999999999</v>
      </c>
      <c r="E226" s="993">
        <v>0.3</v>
      </c>
      <c r="F226" s="993">
        <v>8.0500000000000007</v>
      </c>
      <c r="G226" s="993">
        <v>16.600000000000001</v>
      </c>
      <c r="H226" s="993">
        <v>0.5</v>
      </c>
      <c r="I226" s="993">
        <v>7.5</v>
      </c>
      <c r="K226" s="453" t="s">
        <v>358</v>
      </c>
      <c r="L226" s="456" t="s">
        <v>347</v>
      </c>
      <c r="M226" s="1001">
        <v>0.2</v>
      </c>
      <c r="N226" s="1003">
        <v>18.7</v>
      </c>
    </row>
    <row r="227" spans="1:14" ht="14.4" x14ac:dyDescent="0.2">
      <c r="A227" s="1144"/>
      <c r="B227" s="445">
        <v>45588</v>
      </c>
      <c r="C227" s="323" t="str">
        <f t="shared" si="25"/>
        <v>(水)</v>
      </c>
      <c r="D227" s="993">
        <v>19.5</v>
      </c>
      <c r="E227" s="993">
        <v>0.3</v>
      </c>
      <c r="F227" s="993">
        <v>8.01</v>
      </c>
      <c r="G227" s="993">
        <v>16.5</v>
      </c>
      <c r="H227" s="993">
        <v>0.5</v>
      </c>
      <c r="I227" s="993">
        <v>7.5</v>
      </c>
      <c r="K227" s="453" t="s">
        <v>359</v>
      </c>
      <c r="L227" s="456" t="s">
        <v>347</v>
      </c>
      <c r="M227" s="1006">
        <v>0</v>
      </c>
      <c r="N227" s="1012">
        <v>5</v>
      </c>
    </row>
    <row r="228" spans="1:14" ht="14.4" x14ac:dyDescent="0.2">
      <c r="A228" s="1144"/>
      <c r="B228" s="445">
        <v>45589</v>
      </c>
      <c r="C228" s="323" t="str">
        <f t="shared" si="25"/>
        <v>(木)</v>
      </c>
      <c r="D228" s="993">
        <v>21.1</v>
      </c>
      <c r="E228" s="993">
        <v>0.3</v>
      </c>
      <c r="F228" s="993">
        <v>7.92</v>
      </c>
      <c r="G228" s="993">
        <v>16.600000000000001</v>
      </c>
      <c r="H228" s="993">
        <v>0.4</v>
      </c>
      <c r="I228" s="993">
        <v>7.5</v>
      </c>
      <c r="K228" s="453" t="s">
        <v>360</v>
      </c>
      <c r="L228" s="456" t="s">
        <v>347</v>
      </c>
      <c r="M228" s="1001">
        <v>0.12</v>
      </c>
      <c r="N228" s="1003">
        <v>0.12</v>
      </c>
    </row>
    <row r="229" spans="1:14" ht="14.4" x14ac:dyDescent="0.2">
      <c r="A229" s="1144"/>
      <c r="B229" s="445">
        <v>45590</v>
      </c>
      <c r="C229" s="323" t="str">
        <f t="shared" si="25"/>
        <v>(金)</v>
      </c>
      <c r="D229" s="993">
        <v>20.2</v>
      </c>
      <c r="E229" s="993">
        <v>0.3</v>
      </c>
      <c r="F229" s="993">
        <v>7.97</v>
      </c>
      <c r="G229" s="993">
        <v>16.5</v>
      </c>
      <c r="H229" s="993">
        <v>0.4</v>
      </c>
      <c r="I229" s="993">
        <v>7.6</v>
      </c>
      <c r="K229" s="453" t="s">
        <v>361</v>
      </c>
      <c r="L229" s="456" t="s">
        <v>347</v>
      </c>
      <c r="M229" s="1001" t="s">
        <v>373</v>
      </c>
      <c r="N229" s="1003" t="s">
        <v>373</v>
      </c>
    </row>
    <row r="230" spans="1:14" ht="14.4" x14ac:dyDescent="0.2">
      <c r="A230" s="1144"/>
      <c r="B230" s="445">
        <v>45591</v>
      </c>
      <c r="C230" s="323" t="str">
        <f t="shared" si="25"/>
        <v>(土)</v>
      </c>
      <c r="D230" s="993">
        <v>19.3</v>
      </c>
      <c r="E230" s="993">
        <v>0.3</v>
      </c>
      <c r="F230" s="993">
        <v>8.01</v>
      </c>
      <c r="G230" s="993">
        <v>16.5</v>
      </c>
      <c r="H230" s="993">
        <v>0.4</v>
      </c>
      <c r="I230" s="993">
        <v>7.6</v>
      </c>
      <c r="K230" s="453" t="s">
        <v>362</v>
      </c>
      <c r="L230" s="456" t="s">
        <v>347</v>
      </c>
      <c r="M230" s="1001">
        <v>9.6999999999999993</v>
      </c>
      <c r="N230" s="1003">
        <v>17.899999999999999</v>
      </c>
    </row>
    <row r="231" spans="1:14" ht="14.4" x14ac:dyDescent="0.2">
      <c r="A231" s="1144"/>
      <c r="B231" s="445">
        <v>45592</v>
      </c>
      <c r="C231" s="323" t="str">
        <f t="shared" si="25"/>
        <v>(日)</v>
      </c>
      <c r="D231" s="993">
        <v>20.7</v>
      </c>
      <c r="E231" s="993">
        <v>0.3</v>
      </c>
      <c r="F231" s="993">
        <v>7.95</v>
      </c>
      <c r="G231" s="993">
        <v>16.5</v>
      </c>
      <c r="H231" s="993">
        <v>0.5</v>
      </c>
      <c r="I231" s="993">
        <v>7.6</v>
      </c>
      <c r="K231" s="453" t="s">
        <v>17</v>
      </c>
      <c r="L231" s="456" t="s">
        <v>347</v>
      </c>
      <c r="M231" s="1001">
        <v>48.4</v>
      </c>
      <c r="N231" s="1012">
        <v>55</v>
      </c>
    </row>
    <row r="232" spans="1:14" ht="14.4" x14ac:dyDescent="0.2">
      <c r="A232" s="1144"/>
      <c r="B232" s="445">
        <v>45593</v>
      </c>
      <c r="C232" s="323" t="str">
        <f t="shared" si="25"/>
        <v>(月)</v>
      </c>
      <c r="D232" s="993">
        <v>20</v>
      </c>
      <c r="E232" s="993">
        <v>0.3</v>
      </c>
      <c r="F232" s="993">
        <v>7.93</v>
      </c>
      <c r="G232" s="993">
        <v>16.8</v>
      </c>
      <c r="H232" s="993">
        <v>0.5</v>
      </c>
      <c r="I232" s="993">
        <v>7.5</v>
      </c>
      <c r="K232" s="453" t="s">
        <v>363</v>
      </c>
      <c r="L232" s="455" t="s">
        <v>344</v>
      </c>
      <c r="M232" s="1007">
        <v>0</v>
      </c>
      <c r="N232" s="1003">
        <v>2</v>
      </c>
    </row>
    <row r="233" spans="1:14" ht="14.4" x14ac:dyDescent="0.2">
      <c r="A233" s="1144"/>
      <c r="B233" s="445">
        <v>45594</v>
      </c>
      <c r="C233" s="323" t="str">
        <f t="shared" si="25"/>
        <v>(火)</v>
      </c>
      <c r="D233" s="993">
        <v>19.100000000000001</v>
      </c>
      <c r="E233" s="993">
        <v>0.3</v>
      </c>
      <c r="F233" s="993">
        <v>8.01</v>
      </c>
      <c r="G233" s="993">
        <v>16.5</v>
      </c>
      <c r="H233" s="993">
        <v>0.5</v>
      </c>
      <c r="I233" s="993">
        <v>7.5</v>
      </c>
      <c r="K233" s="453" t="s">
        <v>364</v>
      </c>
      <c r="L233" s="456" t="s">
        <v>347</v>
      </c>
      <c r="M233" s="1001" t="s">
        <v>374</v>
      </c>
      <c r="N233" s="1003" t="s">
        <v>373</v>
      </c>
    </row>
    <row r="234" spans="1:14" ht="14.4" x14ac:dyDescent="0.2">
      <c r="A234" s="1144"/>
      <c r="B234" s="445">
        <v>45595</v>
      </c>
      <c r="C234" s="317" t="str">
        <f t="shared" si="25"/>
        <v>(水)</v>
      </c>
      <c r="D234" s="993">
        <v>19.600000000000001</v>
      </c>
      <c r="E234" s="993">
        <v>0.9</v>
      </c>
      <c r="F234" s="993">
        <v>8</v>
      </c>
      <c r="G234" s="993">
        <v>16.399999999999999</v>
      </c>
      <c r="H234" s="993">
        <v>0.5</v>
      </c>
      <c r="I234" s="993">
        <v>7.5</v>
      </c>
    </row>
    <row r="235" spans="1:14" ht="14.4" x14ac:dyDescent="0.2">
      <c r="A235" s="1144"/>
      <c r="B235" s="446">
        <v>45596</v>
      </c>
      <c r="C235" s="317" t="str">
        <f t="shared" si="25"/>
        <v>(木)</v>
      </c>
      <c r="D235" s="993">
        <v>20.100000000000001</v>
      </c>
      <c r="E235" s="993">
        <v>0.3</v>
      </c>
      <c r="F235" s="993">
        <v>7.98</v>
      </c>
      <c r="G235" s="993">
        <v>16.3</v>
      </c>
      <c r="H235" s="993">
        <v>0.4</v>
      </c>
      <c r="I235" s="993">
        <v>7.6</v>
      </c>
    </row>
    <row r="236" spans="1:14" ht="14.4" x14ac:dyDescent="0.2">
      <c r="A236" s="1144"/>
      <c r="B236" s="322" t="s">
        <v>239</v>
      </c>
      <c r="C236" s="321"/>
      <c r="D236" s="148">
        <f t="shared" ref="D236:I236" si="26">MAX(D205:D235)</f>
        <v>22.1</v>
      </c>
      <c r="E236" s="402">
        <f t="shared" si="26"/>
        <v>0.9</v>
      </c>
      <c r="F236" s="149">
        <f t="shared" si="26"/>
        <v>8.4</v>
      </c>
      <c r="G236" s="150">
        <f t="shared" si="26"/>
        <v>17.7</v>
      </c>
      <c r="H236" s="402">
        <f t="shared" si="26"/>
        <v>0.8</v>
      </c>
      <c r="I236" s="148">
        <f t="shared" si="26"/>
        <v>7.6</v>
      </c>
    </row>
    <row r="237" spans="1:14" ht="14.4" x14ac:dyDescent="0.2">
      <c r="A237" s="1144"/>
      <c r="B237" s="322" t="s">
        <v>240</v>
      </c>
      <c r="C237" s="321"/>
      <c r="D237" s="148">
        <f t="shared" ref="D237:I237" si="27">MIN(D205:D235)</f>
        <v>19.100000000000001</v>
      </c>
      <c r="E237" s="402">
        <f t="shared" si="27"/>
        <v>0.3</v>
      </c>
      <c r="F237" s="149">
        <f t="shared" si="27"/>
        <v>7.92</v>
      </c>
      <c r="G237" s="150">
        <f t="shared" si="27"/>
        <v>16.2</v>
      </c>
      <c r="H237" s="402">
        <f t="shared" si="27"/>
        <v>0.4</v>
      </c>
      <c r="I237" s="148">
        <f t="shared" si="27"/>
        <v>7.4</v>
      </c>
    </row>
    <row r="238" spans="1:14" ht="14.4" x14ac:dyDescent="0.2">
      <c r="A238" s="1144"/>
      <c r="B238" s="322" t="s">
        <v>241</v>
      </c>
      <c r="C238" s="321"/>
      <c r="D238" s="148">
        <f t="shared" ref="D238:I238" si="28">ROUND(AVERAGE(D205:D235),1)</f>
        <v>20.3</v>
      </c>
      <c r="E238" s="402">
        <f t="shared" si="28"/>
        <v>0.3</v>
      </c>
      <c r="F238" s="149">
        <f t="shared" si="28"/>
        <v>8.1999999999999993</v>
      </c>
      <c r="G238" s="150">
        <f t="shared" si="28"/>
        <v>16.8</v>
      </c>
      <c r="H238" s="402">
        <f t="shared" si="28"/>
        <v>0.5</v>
      </c>
      <c r="I238" s="148">
        <f t="shared" si="28"/>
        <v>7.5</v>
      </c>
    </row>
    <row r="239" spans="1:14" ht="17.25" customHeight="1" x14ac:dyDescent="0.2">
      <c r="A239" s="1144" t="s">
        <v>330</v>
      </c>
      <c r="B239" s="444">
        <v>45597</v>
      </c>
      <c r="C239" s="316" t="str">
        <f>IF(B239="","",IF(WEEKDAY(B239)=1,"(日)",IF(WEEKDAY(B239)=2,"(月)",IF(WEEKDAY(B239)=3,"(火)",IF(WEEKDAY(B239)=4,"(水)",IF(WEEKDAY(B239)=5,"(木)",IF(WEEKDAY(B239)=6,"(金)","(土)")))))))</f>
        <v>(金)</v>
      </c>
      <c r="D239" s="449">
        <v>18.8</v>
      </c>
      <c r="E239" s="450">
        <v>0.3</v>
      </c>
      <c r="F239" s="964">
        <v>8.02</v>
      </c>
      <c r="G239" s="965">
        <v>16.3</v>
      </c>
      <c r="H239" s="450">
        <v>0.5</v>
      </c>
      <c r="I239" s="449">
        <v>7.6</v>
      </c>
      <c r="K239" s="956"/>
      <c r="L239" s="956"/>
      <c r="M239" s="956"/>
      <c r="N239" s="956"/>
    </row>
    <row r="240" spans="1:14" ht="17.25" customHeight="1" x14ac:dyDescent="0.2">
      <c r="A240" s="1144"/>
      <c r="B240" s="445">
        <v>45598</v>
      </c>
      <c r="C240" s="323" t="str">
        <f t="shared" ref="C240:C268" si="29">IF(B240="","",IF(WEEKDAY(B240)=1,"(日)",IF(WEEKDAY(B240)=2,"(月)",IF(WEEKDAY(B240)=3,"(火)",IF(WEEKDAY(B240)=4,"(水)",IF(WEEKDAY(B240)=5,"(木)",IF(WEEKDAY(B240)=6,"(金)","(土)")))))))</f>
        <v>(土)</v>
      </c>
      <c r="D240" s="156">
        <v>19.2</v>
      </c>
      <c r="E240" s="406">
        <v>0.3</v>
      </c>
      <c r="F240" s="157">
        <v>8</v>
      </c>
      <c r="G240" s="158">
        <v>16.2</v>
      </c>
      <c r="H240" s="406">
        <v>0.5</v>
      </c>
      <c r="I240" s="156">
        <v>7.5</v>
      </c>
      <c r="K240" s="956"/>
      <c r="L240" s="956"/>
      <c r="M240" s="956"/>
      <c r="N240" s="956"/>
    </row>
    <row r="241" spans="1:14" ht="14.25" customHeight="1" x14ac:dyDescent="0.2">
      <c r="A241" s="1144"/>
      <c r="B241" s="445">
        <v>45599</v>
      </c>
      <c r="C241" s="323" t="str">
        <f t="shared" si="29"/>
        <v>(日)</v>
      </c>
      <c r="D241" s="156">
        <v>19.600000000000001</v>
      </c>
      <c r="E241" s="406">
        <v>0.3</v>
      </c>
      <c r="F241" s="157">
        <v>7.98</v>
      </c>
      <c r="G241" s="158">
        <v>16.2</v>
      </c>
      <c r="H241" s="406">
        <v>0.5</v>
      </c>
      <c r="I241" s="156">
        <v>7.5</v>
      </c>
      <c r="K241" s="1145"/>
      <c r="L241" s="1145"/>
      <c r="M241" s="955"/>
      <c r="N241" s="955"/>
    </row>
    <row r="242" spans="1:14" ht="14.25" customHeight="1" x14ac:dyDescent="0.2">
      <c r="A242" s="1144"/>
      <c r="B242" s="445">
        <v>45600</v>
      </c>
      <c r="C242" s="323" t="str">
        <f t="shared" si="29"/>
        <v>(月)</v>
      </c>
      <c r="D242" s="156">
        <v>18.600000000000001</v>
      </c>
      <c r="E242" s="406">
        <v>0.3</v>
      </c>
      <c r="F242" s="157">
        <v>8.0299999999999994</v>
      </c>
      <c r="G242" s="158">
        <v>16.399999999999999</v>
      </c>
      <c r="H242" s="406">
        <v>0.5</v>
      </c>
      <c r="I242" s="156">
        <v>7.6</v>
      </c>
      <c r="K242" s="935"/>
      <c r="L242" s="936"/>
      <c r="M242" s="937"/>
      <c r="N242" s="937"/>
    </row>
    <row r="243" spans="1:14" ht="14.4" x14ac:dyDescent="0.2">
      <c r="A243" s="1144"/>
      <c r="B243" s="445">
        <v>45601</v>
      </c>
      <c r="C243" s="323" t="str">
        <f t="shared" si="29"/>
        <v>(火)</v>
      </c>
      <c r="D243" s="156">
        <v>19.2</v>
      </c>
      <c r="E243" s="406">
        <v>0.3</v>
      </c>
      <c r="F243" s="157">
        <v>7.99</v>
      </c>
      <c r="G243" s="158">
        <v>16.3</v>
      </c>
      <c r="H243" s="406">
        <v>0.4</v>
      </c>
      <c r="I243" s="156">
        <v>7.6</v>
      </c>
      <c r="K243" s="935"/>
      <c r="L243" s="938"/>
      <c r="M243" s="939"/>
      <c r="N243" s="939"/>
    </row>
    <row r="244" spans="1:14" ht="14.4" x14ac:dyDescent="0.2">
      <c r="A244" s="1144"/>
      <c r="B244" s="445">
        <v>45602</v>
      </c>
      <c r="C244" s="323" t="str">
        <f t="shared" si="29"/>
        <v>(水)</v>
      </c>
      <c r="D244" s="156">
        <v>19.399999999999999</v>
      </c>
      <c r="E244" s="406">
        <v>0.3</v>
      </c>
      <c r="F244" s="157">
        <v>7.96</v>
      </c>
      <c r="G244" s="158">
        <v>16.2</v>
      </c>
      <c r="H244" s="406">
        <v>0.4</v>
      </c>
      <c r="I244" s="156">
        <v>7.6</v>
      </c>
      <c r="K244" s="935"/>
      <c r="L244" s="938"/>
      <c r="M244" s="940"/>
      <c r="N244" s="941"/>
    </row>
    <row r="245" spans="1:14" ht="14.4" x14ac:dyDescent="0.2">
      <c r="A245" s="1144"/>
      <c r="B245" s="445">
        <v>45603</v>
      </c>
      <c r="C245" s="323" t="str">
        <f t="shared" si="29"/>
        <v>(木)</v>
      </c>
      <c r="D245" s="156">
        <v>18</v>
      </c>
      <c r="E245" s="406">
        <v>0.3</v>
      </c>
      <c r="F245" s="157">
        <v>8.02</v>
      </c>
      <c r="G245" s="158">
        <v>16.100000000000001</v>
      </c>
      <c r="H245" s="406">
        <v>0.4</v>
      </c>
      <c r="I245" s="156">
        <v>7.6</v>
      </c>
      <c r="K245" s="935"/>
      <c r="L245" s="942"/>
      <c r="M245" s="939"/>
      <c r="N245" s="939"/>
    </row>
    <row r="246" spans="1:14" ht="14.4" x14ac:dyDescent="0.2">
      <c r="A246" s="1144"/>
      <c r="B246" s="445">
        <v>45604</v>
      </c>
      <c r="C246" s="323" t="str">
        <f t="shared" si="29"/>
        <v>(金)</v>
      </c>
      <c r="D246" s="156">
        <v>18.7</v>
      </c>
      <c r="E246" s="406">
        <v>0.3</v>
      </c>
      <c r="F246" s="157">
        <v>8.01</v>
      </c>
      <c r="G246" s="158">
        <v>16.100000000000001</v>
      </c>
      <c r="H246" s="406">
        <v>0.4</v>
      </c>
      <c r="I246" s="156">
        <v>7.5</v>
      </c>
      <c r="K246" s="935"/>
      <c r="L246" s="943"/>
      <c r="M246" s="939"/>
      <c r="N246" s="939"/>
    </row>
    <row r="247" spans="1:14" ht="14.4" x14ac:dyDescent="0.2">
      <c r="A247" s="1144"/>
      <c r="B247" s="445">
        <v>45605</v>
      </c>
      <c r="C247" s="323" t="str">
        <f t="shared" si="29"/>
        <v>(土)</v>
      </c>
      <c r="D247" s="156">
        <v>18.5</v>
      </c>
      <c r="E247" s="406">
        <v>0.3</v>
      </c>
      <c r="F247" s="177">
        <v>8.01</v>
      </c>
      <c r="G247" s="158">
        <v>16</v>
      </c>
      <c r="H247" s="406">
        <v>0.4</v>
      </c>
      <c r="I247" s="156">
        <v>7.6</v>
      </c>
      <c r="K247" s="935"/>
      <c r="L247" s="942"/>
      <c r="M247" s="939"/>
      <c r="N247" s="939"/>
    </row>
    <row r="248" spans="1:14" ht="14.4" x14ac:dyDescent="0.2">
      <c r="A248" s="1144"/>
      <c r="B248" s="445">
        <v>45606</v>
      </c>
      <c r="C248" s="323" t="str">
        <f t="shared" si="29"/>
        <v>(日)</v>
      </c>
      <c r="D248" s="156">
        <v>18.2</v>
      </c>
      <c r="E248" s="406">
        <v>0.3</v>
      </c>
      <c r="F248" s="157">
        <v>8.0299999999999994</v>
      </c>
      <c r="G248" s="158">
        <v>15.9</v>
      </c>
      <c r="H248" s="406">
        <v>0.4</v>
      </c>
      <c r="I248" s="156">
        <v>7.6</v>
      </c>
      <c r="K248" s="935"/>
      <c r="L248" s="942"/>
      <c r="M248" s="944"/>
      <c r="N248" s="944"/>
    </row>
    <row r="249" spans="1:14" ht="14.4" x14ac:dyDescent="0.2">
      <c r="A249" s="1144"/>
      <c r="B249" s="445">
        <v>45607</v>
      </c>
      <c r="C249" s="323" t="str">
        <f t="shared" si="29"/>
        <v>(月)</v>
      </c>
      <c r="D249" s="156">
        <v>18.399999999999999</v>
      </c>
      <c r="E249" s="406">
        <v>0.3</v>
      </c>
      <c r="F249" s="157">
        <v>7.99</v>
      </c>
      <c r="G249" s="158">
        <v>16</v>
      </c>
      <c r="H249" s="406">
        <v>0.5</v>
      </c>
      <c r="I249" s="156">
        <v>7.7</v>
      </c>
      <c r="K249" s="935"/>
      <c r="L249" s="942"/>
      <c r="M249" s="944"/>
      <c r="N249" s="944"/>
    </row>
    <row r="250" spans="1:14" ht="14.4" x14ac:dyDescent="0.2">
      <c r="A250" s="1144"/>
      <c r="B250" s="445">
        <v>45608</v>
      </c>
      <c r="C250" s="323" t="str">
        <f t="shared" si="29"/>
        <v>(火)</v>
      </c>
      <c r="D250" s="156">
        <v>18.5</v>
      </c>
      <c r="E250" s="406">
        <v>0.3</v>
      </c>
      <c r="F250" s="157">
        <v>7.98</v>
      </c>
      <c r="G250" s="158">
        <v>16</v>
      </c>
      <c r="H250" s="406">
        <v>0.4</v>
      </c>
      <c r="I250" s="156">
        <v>7.7</v>
      </c>
      <c r="K250" s="935"/>
      <c r="L250" s="942"/>
      <c r="M250" s="944"/>
      <c r="N250" s="944"/>
    </row>
    <row r="251" spans="1:14" ht="14.4" x14ac:dyDescent="0.2">
      <c r="A251" s="1144"/>
      <c r="B251" s="445">
        <v>45609</v>
      </c>
      <c r="C251" s="323" t="str">
        <f t="shared" si="29"/>
        <v>(水)</v>
      </c>
      <c r="D251" s="156">
        <v>18</v>
      </c>
      <c r="E251" s="406">
        <v>0.3</v>
      </c>
      <c r="F251" s="157">
        <v>8</v>
      </c>
      <c r="G251" s="158">
        <v>15.9</v>
      </c>
      <c r="H251" s="406">
        <v>0.5</v>
      </c>
      <c r="I251" s="156">
        <v>7.6</v>
      </c>
      <c r="K251" s="935"/>
      <c r="L251" s="942"/>
      <c r="M251" s="939"/>
      <c r="N251" s="939"/>
    </row>
    <row r="252" spans="1:14" ht="14.4" x14ac:dyDescent="0.2">
      <c r="A252" s="1144"/>
      <c r="B252" s="445">
        <v>45610</v>
      </c>
      <c r="C252" s="323" t="str">
        <f t="shared" si="29"/>
        <v>(木)</v>
      </c>
      <c r="D252" s="156">
        <v>18.399999999999999</v>
      </c>
      <c r="E252" s="406">
        <v>0.3</v>
      </c>
      <c r="F252" s="157">
        <v>8</v>
      </c>
      <c r="G252" s="158">
        <v>15.9</v>
      </c>
      <c r="H252" s="406">
        <v>0.5</v>
      </c>
      <c r="I252" s="156">
        <v>7.6</v>
      </c>
      <c r="K252" s="935"/>
      <c r="L252" s="942"/>
      <c r="M252" s="945"/>
      <c r="N252" s="945"/>
    </row>
    <row r="253" spans="1:14" ht="14.4" x14ac:dyDescent="0.2">
      <c r="A253" s="1144"/>
      <c r="B253" s="445">
        <v>45611</v>
      </c>
      <c r="C253" s="323" t="str">
        <f t="shared" si="29"/>
        <v>(金)</v>
      </c>
      <c r="D253" s="156">
        <v>18.600000000000001</v>
      </c>
      <c r="E253" s="406">
        <v>0.3</v>
      </c>
      <c r="F253" s="157">
        <v>7.97</v>
      </c>
      <c r="G253" s="158">
        <v>15.9</v>
      </c>
      <c r="H253" s="406">
        <v>0.5</v>
      </c>
      <c r="I253" s="156">
        <v>7.6</v>
      </c>
      <c r="K253" s="935"/>
      <c r="L253" s="942"/>
      <c r="M253" s="946"/>
      <c r="N253" s="946"/>
    </row>
    <row r="254" spans="1:14" ht="14.4" x14ac:dyDescent="0.2">
      <c r="A254" s="1144"/>
      <c r="B254" s="445">
        <v>45612</v>
      </c>
      <c r="C254" s="323" t="str">
        <f t="shared" si="29"/>
        <v>(土)</v>
      </c>
      <c r="D254" s="156">
        <v>18</v>
      </c>
      <c r="E254" s="406">
        <v>0.3</v>
      </c>
      <c r="F254" s="157">
        <v>8.01</v>
      </c>
      <c r="G254" s="158">
        <v>15.9</v>
      </c>
      <c r="H254" s="406">
        <v>0.4</v>
      </c>
      <c r="I254" s="156">
        <v>7.6</v>
      </c>
      <c r="K254" s="935"/>
      <c r="L254" s="942"/>
      <c r="M254" s="947"/>
      <c r="N254" s="947"/>
    </row>
    <row r="255" spans="1:14" ht="14.4" x14ac:dyDescent="0.2">
      <c r="A255" s="1144"/>
      <c r="B255" s="445">
        <v>45613</v>
      </c>
      <c r="C255" s="323" t="str">
        <f t="shared" si="29"/>
        <v>(日)</v>
      </c>
      <c r="D255" s="156">
        <v>18.399999999999999</v>
      </c>
      <c r="E255" s="406">
        <v>0.3</v>
      </c>
      <c r="F255" s="157">
        <v>7.96</v>
      </c>
      <c r="G255" s="158">
        <v>15.9</v>
      </c>
      <c r="H255" s="406">
        <v>0.4</v>
      </c>
      <c r="I255" s="156">
        <v>7.5</v>
      </c>
      <c r="K255" s="935"/>
      <c r="L255" s="942"/>
      <c r="M255" s="948"/>
      <c r="N255" s="948"/>
    </row>
    <row r="256" spans="1:14" ht="14.4" x14ac:dyDescent="0.2">
      <c r="A256" s="1144"/>
      <c r="B256" s="445">
        <v>45614</v>
      </c>
      <c r="C256" s="323" t="str">
        <f t="shared" si="29"/>
        <v>(月)</v>
      </c>
      <c r="D256" s="156">
        <v>18.5</v>
      </c>
      <c r="E256" s="406">
        <v>0.3</v>
      </c>
      <c r="F256" s="157">
        <v>7.92</v>
      </c>
      <c r="G256" s="158">
        <v>16</v>
      </c>
      <c r="H256" s="406">
        <v>0.5</v>
      </c>
      <c r="I256" s="156">
        <v>7.6</v>
      </c>
      <c r="K256" s="935"/>
      <c r="L256" s="942"/>
      <c r="M256" s="945"/>
      <c r="N256" s="949"/>
    </row>
    <row r="257" spans="1:14" ht="14.4" x14ac:dyDescent="0.2">
      <c r="A257" s="1144"/>
      <c r="B257" s="445">
        <v>45615</v>
      </c>
      <c r="C257" s="323" t="str">
        <f t="shared" si="29"/>
        <v>(火)</v>
      </c>
      <c r="D257" s="156">
        <v>17.899999999999999</v>
      </c>
      <c r="E257" s="406">
        <v>0.3</v>
      </c>
      <c r="F257" s="157">
        <v>8.01</v>
      </c>
      <c r="G257" s="158">
        <v>16</v>
      </c>
      <c r="H257" s="406">
        <v>0.4</v>
      </c>
      <c r="I257" s="156">
        <v>7.6</v>
      </c>
      <c r="K257" s="935"/>
      <c r="L257" s="942"/>
      <c r="M257" s="950"/>
      <c r="N257" s="950"/>
    </row>
    <row r="258" spans="1:14" ht="14.4" x14ac:dyDescent="0.2">
      <c r="A258" s="1144"/>
      <c r="B258" s="445">
        <v>45616</v>
      </c>
      <c r="C258" s="323" t="str">
        <f t="shared" si="29"/>
        <v>(水)</v>
      </c>
      <c r="D258" s="156">
        <v>17.899999999999999</v>
      </c>
      <c r="E258" s="406">
        <v>0.3</v>
      </c>
      <c r="F258" s="157">
        <v>7.98</v>
      </c>
      <c r="G258" s="158">
        <v>15.7</v>
      </c>
      <c r="H258" s="406">
        <v>0.4</v>
      </c>
      <c r="I258" s="156">
        <v>7.6</v>
      </c>
      <c r="K258" s="935"/>
      <c r="L258" s="942"/>
      <c r="M258" s="948"/>
      <c r="N258" s="948"/>
    </row>
    <row r="259" spans="1:14" ht="14.4" x14ac:dyDescent="0.2">
      <c r="A259" s="1144"/>
      <c r="B259" s="445">
        <v>45617</v>
      </c>
      <c r="C259" s="323" t="str">
        <f t="shared" si="29"/>
        <v>(木)</v>
      </c>
      <c r="D259" s="156">
        <v>17.600000000000001</v>
      </c>
      <c r="E259" s="406">
        <v>0.4</v>
      </c>
      <c r="F259" s="157">
        <v>7.98</v>
      </c>
      <c r="G259" s="158">
        <v>15.3</v>
      </c>
      <c r="H259" s="406">
        <v>0.4</v>
      </c>
      <c r="I259" s="156">
        <v>7.6</v>
      </c>
      <c r="K259" s="935"/>
      <c r="L259" s="942"/>
      <c r="M259" s="941"/>
      <c r="N259" s="941"/>
    </row>
    <row r="260" spans="1:14" ht="14.4" x14ac:dyDescent="0.2">
      <c r="A260" s="1144"/>
      <c r="B260" s="445">
        <v>45618</v>
      </c>
      <c r="C260" s="323" t="str">
        <f t="shared" si="29"/>
        <v>(金)</v>
      </c>
      <c r="D260" s="156">
        <v>17.2</v>
      </c>
      <c r="E260" s="406">
        <v>0.4</v>
      </c>
      <c r="F260" s="157">
        <v>7.99</v>
      </c>
      <c r="G260" s="158">
        <v>15.2</v>
      </c>
      <c r="H260" s="406">
        <v>0.4</v>
      </c>
      <c r="I260" s="156">
        <v>7.6</v>
      </c>
      <c r="K260" s="935"/>
      <c r="L260" s="942"/>
      <c r="M260" s="951"/>
      <c r="N260" s="952"/>
    </row>
    <row r="261" spans="1:14" ht="14.4" x14ac:dyDescent="0.2">
      <c r="A261" s="1144"/>
      <c r="B261" s="445">
        <v>45619</v>
      </c>
      <c r="C261" s="323" t="str">
        <f t="shared" si="29"/>
        <v>(土)</v>
      </c>
      <c r="D261" s="156">
        <v>17.2</v>
      </c>
      <c r="E261" s="406">
        <v>0.4</v>
      </c>
      <c r="F261" s="157">
        <v>7.99</v>
      </c>
      <c r="G261" s="158">
        <v>15.2</v>
      </c>
      <c r="H261" s="406">
        <v>0.4</v>
      </c>
      <c r="I261" s="156">
        <v>7.6</v>
      </c>
      <c r="K261" s="935"/>
      <c r="L261" s="942"/>
      <c r="M261" s="953"/>
      <c r="N261" s="953"/>
    </row>
    <row r="262" spans="1:14" ht="14.4" x14ac:dyDescent="0.2">
      <c r="A262" s="1144"/>
      <c r="B262" s="445">
        <v>45620</v>
      </c>
      <c r="C262" s="323" t="str">
        <f t="shared" si="29"/>
        <v>(日)</v>
      </c>
      <c r="D262" s="156">
        <v>17.2</v>
      </c>
      <c r="E262" s="406">
        <v>0.4</v>
      </c>
      <c r="F262" s="157">
        <v>7.98</v>
      </c>
      <c r="G262" s="158">
        <v>15.1</v>
      </c>
      <c r="H262" s="406">
        <v>0.5</v>
      </c>
      <c r="I262" s="156">
        <v>7.6</v>
      </c>
      <c r="K262" s="935"/>
      <c r="L262" s="942"/>
      <c r="M262" s="945"/>
      <c r="N262" s="951"/>
    </row>
    <row r="263" spans="1:14" ht="14.4" x14ac:dyDescent="0.2">
      <c r="A263" s="1144"/>
      <c r="B263" s="445">
        <v>45621</v>
      </c>
      <c r="C263" s="323" t="str">
        <f t="shared" si="29"/>
        <v>(月)</v>
      </c>
      <c r="D263" s="156">
        <v>17</v>
      </c>
      <c r="E263" s="406">
        <v>0.4</v>
      </c>
      <c r="F263" s="157">
        <v>7.99</v>
      </c>
      <c r="G263" s="158">
        <v>15</v>
      </c>
      <c r="H263" s="406">
        <v>0</v>
      </c>
      <c r="I263" s="156">
        <v>7.6</v>
      </c>
      <c r="K263" s="935"/>
      <c r="L263" s="942"/>
      <c r="M263" s="948"/>
      <c r="N263" s="948"/>
    </row>
    <row r="264" spans="1:14" ht="14.4" x14ac:dyDescent="0.2">
      <c r="A264" s="1144"/>
      <c r="B264" s="445">
        <v>45622</v>
      </c>
      <c r="C264" s="323" t="str">
        <f t="shared" si="29"/>
        <v>(火)</v>
      </c>
      <c r="D264" s="156">
        <v>16.899999999999999</v>
      </c>
      <c r="E264" s="406">
        <v>0.4</v>
      </c>
      <c r="F264" s="157">
        <v>7.99</v>
      </c>
      <c r="G264" s="158">
        <v>15</v>
      </c>
      <c r="H264" s="406">
        <v>0.5</v>
      </c>
      <c r="I264" s="156">
        <v>7.6</v>
      </c>
      <c r="K264" s="935"/>
      <c r="L264" s="942"/>
      <c r="M264" s="945"/>
      <c r="N264" s="949"/>
    </row>
    <row r="265" spans="1:14" ht="14.4" x14ac:dyDescent="0.2">
      <c r="A265" s="1144"/>
      <c r="B265" s="445">
        <v>45623</v>
      </c>
      <c r="C265" s="323" t="str">
        <f t="shared" si="29"/>
        <v>(水)</v>
      </c>
      <c r="D265" s="156">
        <v>17</v>
      </c>
      <c r="E265" s="406">
        <v>0.4</v>
      </c>
      <c r="F265" s="157">
        <v>7.93</v>
      </c>
      <c r="G265" s="158">
        <v>15.1</v>
      </c>
      <c r="H265" s="406">
        <v>0.5</v>
      </c>
      <c r="I265" s="156">
        <v>7.6</v>
      </c>
      <c r="K265" s="935"/>
      <c r="L265" s="942"/>
      <c r="M265" s="945"/>
      <c r="N265" s="949"/>
    </row>
    <row r="266" spans="1:14" ht="14.4" x14ac:dyDescent="0.2">
      <c r="A266" s="1144"/>
      <c r="B266" s="445">
        <v>45624</v>
      </c>
      <c r="C266" s="323" t="str">
        <f t="shared" si="29"/>
        <v>(木)</v>
      </c>
      <c r="D266" s="156">
        <v>17</v>
      </c>
      <c r="E266" s="406">
        <v>0.3</v>
      </c>
      <c r="F266" s="157">
        <v>8.01</v>
      </c>
      <c r="G266" s="158">
        <v>15.3</v>
      </c>
      <c r="H266" s="406">
        <v>0.5</v>
      </c>
      <c r="I266" s="156">
        <v>7.5</v>
      </c>
      <c r="K266" s="935"/>
      <c r="L266" s="938"/>
      <c r="M266" s="954"/>
      <c r="N266" s="954"/>
    </row>
    <row r="267" spans="1:14" ht="14.4" x14ac:dyDescent="0.2">
      <c r="A267" s="1144"/>
      <c r="B267" s="445">
        <v>45625</v>
      </c>
      <c r="C267" s="323" t="str">
        <f t="shared" si="29"/>
        <v>(金)</v>
      </c>
      <c r="D267" s="156">
        <v>17.100000000000001</v>
      </c>
      <c r="E267" s="406">
        <v>0.3</v>
      </c>
      <c r="F267" s="157">
        <v>8</v>
      </c>
      <c r="G267" s="158">
        <v>15.4</v>
      </c>
      <c r="H267" s="406">
        <v>0.5</v>
      </c>
      <c r="I267" s="156">
        <v>7.5</v>
      </c>
      <c r="K267" s="935"/>
      <c r="L267" s="942"/>
      <c r="M267" s="948"/>
      <c r="N267" s="948"/>
    </row>
    <row r="268" spans="1:14" ht="14.4" x14ac:dyDescent="0.2">
      <c r="A268" s="1144"/>
      <c r="B268" s="446">
        <v>45626</v>
      </c>
      <c r="C268" s="317" t="str">
        <f t="shared" si="29"/>
        <v>(土)</v>
      </c>
      <c r="D268" s="174">
        <v>16.899999999999999</v>
      </c>
      <c r="E268" s="413">
        <v>0.3</v>
      </c>
      <c r="F268" s="178">
        <v>8.0299999999999994</v>
      </c>
      <c r="G268" s="179">
        <v>15.2</v>
      </c>
      <c r="H268" s="413">
        <v>0.5</v>
      </c>
      <c r="I268" s="174">
        <v>7.6</v>
      </c>
    </row>
    <row r="269" spans="1:14" ht="14.4" x14ac:dyDescent="0.2">
      <c r="A269" s="1144"/>
      <c r="B269" s="322" t="s">
        <v>239</v>
      </c>
      <c r="C269" s="321"/>
      <c r="D269" s="148">
        <f>MAX(D239:D268)</f>
        <v>19.600000000000001</v>
      </c>
      <c r="E269" s="402">
        <f t="shared" ref="E269:I269" si="30">MAX(E239:E268)</f>
        <v>0.4</v>
      </c>
      <c r="F269" s="149">
        <f t="shared" si="30"/>
        <v>8.0299999999999994</v>
      </c>
      <c r="G269" s="150">
        <f t="shared" si="30"/>
        <v>16.399999999999999</v>
      </c>
      <c r="H269" s="402">
        <f t="shared" si="30"/>
        <v>0.5</v>
      </c>
      <c r="I269" s="148">
        <f t="shared" si="30"/>
        <v>7.7</v>
      </c>
    </row>
    <row r="270" spans="1:14" ht="14.4" x14ac:dyDescent="0.2">
      <c r="A270" s="1144"/>
      <c r="B270" s="322" t="s">
        <v>240</v>
      </c>
      <c r="C270" s="321"/>
      <c r="D270" s="148">
        <f>MIN(D239:D268)</f>
        <v>16.899999999999999</v>
      </c>
      <c r="E270" s="402">
        <f t="shared" ref="E270:I270" si="31">MIN(E239:E268)</f>
        <v>0.3</v>
      </c>
      <c r="F270" s="149">
        <f t="shared" si="31"/>
        <v>7.92</v>
      </c>
      <c r="G270" s="150">
        <f t="shared" si="31"/>
        <v>15</v>
      </c>
      <c r="H270" s="402">
        <f t="shared" si="31"/>
        <v>0</v>
      </c>
      <c r="I270" s="148">
        <f t="shared" si="31"/>
        <v>7.5</v>
      </c>
    </row>
    <row r="271" spans="1:14" ht="14.4" x14ac:dyDescent="0.2">
      <c r="A271" s="1144"/>
      <c r="B271" s="322" t="s">
        <v>241</v>
      </c>
      <c r="C271" s="321"/>
      <c r="D271" s="148">
        <f>ROUND(AVERAGE(D239:D268),1)</f>
        <v>18.100000000000001</v>
      </c>
      <c r="E271" s="402">
        <f t="shared" ref="E271:I271" si="32">ROUND(AVERAGE(E239:E268),1)</f>
        <v>0.3</v>
      </c>
      <c r="F271" s="149">
        <f t="shared" si="32"/>
        <v>8</v>
      </c>
      <c r="G271" s="150">
        <f t="shared" si="32"/>
        <v>15.8</v>
      </c>
      <c r="H271" s="402">
        <f t="shared" si="32"/>
        <v>0.4</v>
      </c>
      <c r="I271" s="148">
        <f t="shared" si="32"/>
        <v>7.6</v>
      </c>
    </row>
    <row r="272" spans="1:14" ht="14.25" customHeight="1" x14ac:dyDescent="0.2">
      <c r="A272" s="1144" t="s">
        <v>329</v>
      </c>
      <c r="B272" s="444">
        <v>45627</v>
      </c>
      <c r="C272" s="316" t="str">
        <f>IF(B272="","",IF(WEEKDAY(B272)=1,"(日)",IF(WEEKDAY(B272)=2,"(月)",IF(WEEKDAY(B272)=3,"(火)",IF(WEEKDAY(B272)=4,"(水)",IF(WEEKDAY(B272)=5,"(木)",IF(WEEKDAY(B272)=6,"(金)","(土)")))))))</f>
        <v>(日)</v>
      </c>
      <c r="D272" s="449">
        <v>16.7</v>
      </c>
      <c r="E272" s="450">
        <v>0.3</v>
      </c>
      <c r="F272" s="964">
        <v>8.06</v>
      </c>
      <c r="G272" s="965">
        <v>15.1</v>
      </c>
      <c r="H272" s="450">
        <v>0.5</v>
      </c>
      <c r="I272" s="449">
        <v>7.6</v>
      </c>
    </row>
    <row r="273" spans="1:9" ht="14.4" x14ac:dyDescent="0.2">
      <c r="A273" s="1144"/>
      <c r="B273" s="445">
        <v>45628</v>
      </c>
      <c r="C273" s="323" t="str">
        <f t="shared" ref="C273:C302" si="33">IF(B273="","",IF(WEEKDAY(B273)=1,"(日)",IF(WEEKDAY(B273)=2,"(月)",IF(WEEKDAY(B273)=3,"(火)",IF(WEEKDAY(B273)=4,"(水)",IF(WEEKDAY(B273)=5,"(木)",IF(WEEKDAY(B273)=6,"(金)","(土)")))))))</f>
        <v>(月)</v>
      </c>
      <c r="D273" s="156">
        <v>16.8</v>
      </c>
      <c r="E273" s="406">
        <v>0.3</v>
      </c>
      <c r="F273" s="157">
        <v>8.08</v>
      </c>
      <c r="G273" s="158">
        <v>15</v>
      </c>
      <c r="H273" s="406">
        <v>0.5</v>
      </c>
      <c r="I273" s="156">
        <v>7.6</v>
      </c>
    </row>
    <row r="274" spans="1:9" ht="14.4" x14ac:dyDescent="0.2">
      <c r="A274" s="1144"/>
      <c r="B274" s="445">
        <v>45629</v>
      </c>
      <c r="C274" s="323" t="str">
        <f t="shared" si="33"/>
        <v>(火)</v>
      </c>
      <c r="D274" s="156">
        <v>16.7</v>
      </c>
      <c r="E274" s="406">
        <v>0.3</v>
      </c>
      <c r="F274" s="157">
        <v>8.09</v>
      </c>
      <c r="G274" s="158">
        <v>15</v>
      </c>
      <c r="H274" s="406">
        <v>0.5</v>
      </c>
      <c r="I274" s="156">
        <v>7.6</v>
      </c>
    </row>
    <row r="275" spans="1:9" ht="14.4" x14ac:dyDescent="0.2">
      <c r="A275" s="1144"/>
      <c r="B275" s="445">
        <v>45630</v>
      </c>
      <c r="C275" s="323" t="str">
        <f t="shared" si="33"/>
        <v>(水)</v>
      </c>
      <c r="D275" s="156">
        <v>16.7</v>
      </c>
      <c r="E275" s="406">
        <v>0.3</v>
      </c>
      <c r="F275" s="157">
        <v>8.0500000000000007</v>
      </c>
      <c r="G275" s="158">
        <v>15.1</v>
      </c>
      <c r="H275" s="406">
        <v>0.5</v>
      </c>
      <c r="I275" s="156">
        <v>7.6</v>
      </c>
    </row>
    <row r="276" spans="1:9" ht="14.4" x14ac:dyDescent="0.2">
      <c r="A276" s="1144"/>
      <c r="B276" s="445">
        <v>45631</v>
      </c>
      <c r="C276" s="323" t="str">
        <f t="shared" si="33"/>
        <v>(木)</v>
      </c>
      <c r="D276" s="156">
        <v>16.8</v>
      </c>
      <c r="E276" s="406">
        <v>0.3</v>
      </c>
      <c r="F276" s="157">
        <v>8.0299999999999994</v>
      </c>
      <c r="G276" s="158">
        <v>15.2</v>
      </c>
      <c r="H276" s="406">
        <v>0.5</v>
      </c>
      <c r="I276" s="156">
        <v>7.5</v>
      </c>
    </row>
    <row r="277" spans="1:9" ht="14.4" x14ac:dyDescent="0.2">
      <c r="A277" s="1144"/>
      <c r="B277" s="445">
        <v>45632</v>
      </c>
      <c r="C277" s="323" t="str">
        <f t="shared" si="33"/>
        <v>(金)</v>
      </c>
      <c r="D277" s="156">
        <v>16.7</v>
      </c>
      <c r="E277" s="406">
        <v>0.3</v>
      </c>
      <c r="F277" s="157">
        <v>8.0399999999999991</v>
      </c>
      <c r="G277" s="158">
        <v>15.2</v>
      </c>
      <c r="H277" s="406">
        <v>0.5</v>
      </c>
      <c r="I277" s="156">
        <v>7.6</v>
      </c>
    </row>
    <row r="278" spans="1:9" ht="14.4" x14ac:dyDescent="0.2">
      <c r="A278" s="1144"/>
      <c r="B278" s="445">
        <v>45633</v>
      </c>
      <c r="C278" s="323" t="str">
        <f t="shared" si="33"/>
        <v>(土)</v>
      </c>
      <c r="D278" s="156">
        <v>16.600000000000001</v>
      </c>
      <c r="E278" s="406">
        <v>0.3</v>
      </c>
      <c r="F278" s="157">
        <v>8.06</v>
      </c>
      <c r="G278" s="158">
        <v>15.1</v>
      </c>
      <c r="H278" s="406">
        <v>0.5</v>
      </c>
      <c r="I278" s="156">
        <v>7.6</v>
      </c>
    </row>
    <row r="279" spans="1:9" ht="14.4" x14ac:dyDescent="0.2">
      <c r="A279" s="1144"/>
      <c r="B279" s="445">
        <v>45634</v>
      </c>
      <c r="C279" s="323" t="str">
        <f t="shared" si="33"/>
        <v>(日)</v>
      </c>
      <c r="D279" s="156">
        <v>16.399999999999999</v>
      </c>
      <c r="E279" s="406">
        <v>0.3</v>
      </c>
      <c r="F279" s="157">
        <v>8.0399999999999991</v>
      </c>
      <c r="G279" s="158">
        <v>15</v>
      </c>
      <c r="H279" s="406">
        <v>0.5</v>
      </c>
      <c r="I279" s="156">
        <v>7.6</v>
      </c>
    </row>
    <row r="280" spans="1:9" ht="14.4" x14ac:dyDescent="0.2">
      <c r="A280" s="1144"/>
      <c r="B280" s="445">
        <v>45635</v>
      </c>
      <c r="C280" s="323" t="str">
        <f t="shared" si="33"/>
        <v>(月)</v>
      </c>
      <c r="D280" s="156">
        <v>16.2</v>
      </c>
      <c r="E280" s="406">
        <v>0.3</v>
      </c>
      <c r="F280" s="157">
        <v>8.07</v>
      </c>
      <c r="G280" s="158">
        <v>14.7</v>
      </c>
      <c r="H280" s="406">
        <v>0.5</v>
      </c>
      <c r="I280" s="156">
        <v>7.6</v>
      </c>
    </row>
    <row r="281" spans="1:9" ht="14.4" x14ac:dyDescent="0.2">
      <c r="A281" s="1144"/>
      <c r="B281" s="445">
        <v>45636</v>
      </c>
      <c r="C281" s="323" t="str">
        <f t="shared" si="33"/>
        <v>(火)</v>
      </c>
      <c r="D281" s="156">
        <v>16</v>
      </c>
      <c r="E281" s="406">
        <v>0.3</v>
      </c>
      <c r="F281" s="157">
        <v>8.08</v>
      </c>
      <c r="G281" s="158">
        <v>14.7</v>
      </c>
      <c r="H281" s="406">
        <v>0.5</v>
      </c>
      <c r="I281" s="156">
        <v>7.6</v>
      </c>
    </row>
    <row r="282" spans="1:9" ht="14.4" x14ac:dyDescent="0.2">
      <c r="A282" s="1144"/>
      <c r="B282" s="445">
        <v>45637</v>
      </c>
      <c r="C282" s="323" t="str">
        <f t="shared" si="33"/>
        <v>(水)</v>
      </c>
      <c r="D282" s="156">
        <v>15.8</v>
      </c>
      <c r="E282" s="406">
        <v>0.4</v>
      </c>
      <c r="F282" s="157">
        <v>8.06</v>
      </c>
      <c r="G282" s="158">
        <v>14.8</v>
      </c>
      <c r="H282" s="406">
        <v>0.5</v>
      </c>
      <c r="I282" s="156">
        <v>7.6</v>
      </c>
    </row>
    <row r="283" spans="1:9" ht="14.4" x14ac:dyDescent="0.2">
      <c r="A283" s="1144"/>
      <c r="B283" s="445">
        <v>45638</v>
      </c>
      <c r="C283" s="323" t="str">
        <f t="shared" si="33"/>
        <v>(木)</v>
      </c>
      <c r="D283" s="156">
        <v>15.8</v>
      </c>
      <c r="E283" s="406">
        <v>0.4</v>
      </c>
      <c r="F283" s="157">
        <v>8.07</v>
      </c>
      <c r="G283" s="158">
        <v>14.7</v>
      </c>
      <c r="H283" s="406">
        <v>0.5</v>
      </c>
      <c r="I283" s="156">
        <v>7.6</v>
      </c>
    </row>
    <row r="284" spans="1:9" ht="14.4" x14ac:dyDescent="0.2">
      <c r="A284" s="1144"/>
      <c r="B284" s="445">
        <v>45639</v>
      </c>
      <c r="C284" s="323" t="str">
        <f t="shared" si="33"/>
        <v>(金)</v>
      </c>
      <c r="D284" s="156">
        <v>15.5</v>
      </c>
      <c r="E284" s="406">
        <v>0.4</v>
      </c>
      <c r="F284" s="157">
        <v>8.08</v>
      </c>
      <c r="G284" s="158">
        <v>14.5</v>
      </c>
      <c r="H284" s="406">
        <v>0.5</v>
      </c>
      <c r="I284" s="156">
        <v>7.6</v>
      </c>
    </row>
    <row r="285" spans="1:9" ht="14.4" x14ac:dyDescent="0.2">
      <c r="A285" s="1144"/>
      <c r="B285" s="445">
        <v>45640</v>
      </c>
      <c r="C285" s="323" t="str">
        <f t="shared" si="33"/>
        <v>(土)</v>
      </c>
      <c r="D285" s="156">
        <v>15.2</v>
      </c>
      <c r="E285" s="406">
        <v>0.4</v>
      </c>
      <c r="F285" s="157">
        <v>8.0500000000000007</v>
      </c>
      <c r="G285" s="158">
        <v>14.4</v>
      </c>
      <c r="H285" s="406">
        <v>0.5</v>
      </c>
      <c r="I285" s="156">
        <v>7.6</v>
      </c>
    </row>
    <row r="286" spans="1:9" ht="14.4" x14ac:dyDescent="0.2">
      <c r="A286" s="1144"/>
      <c r="B286" s="445">
        <v>45641</v>
      </c>
      <c r="C286" s="323" t="str">
        <f t="shared" si="33"/>
        <v>(日)</v>
      </c>
      <c r="D286" s="156">
        <v>15.2</v>
      </c>
      <c r="E286" s="406">
        <v>0.4</v>
      </c>
      <c r="F286" s="157">
        <v>8.06</v>
      </c>
      <c r="G286" s="158">
        <v>14.3</v>
      </c>
      <c r="H286" s="406">
        <v>0.5</v>
      </c>
      <c r="I286" s="156">
        <v>7.6</v>
      </c>
    </row>
    <row r="287" spans="1:9" ht="14.4" x14ac:dyDescent="0.2">
      <c r="A287" s="1144"/>
      <c r="B287" s="445">
        <v>45642</v>
      </c>
      <c r="C287" s="323" t="str">
        <f t="shared" si="33"/>
        <v>(月)</v>
      </c>
      <c r="D287" s="156">
        <v>15.1</v>
      </c>
      <c r="E287" s="406">
        <v>0.4</v>
      </c>
      <c r="F287" s="157">
        <v>8.07</v>
      </c>
      <c r="G287" s="158">
        <v>14.1</v>
      </c>
      <c r="H287" s="406">
        <v>0.5</v>
      </c>
      <c r="I287" s="156">
        <v>7.6</v>
      </c>
    </row>
    <row r="288" spans="1:9" ht="14.4" x14ac:dyDescent="0.2">
      <c r="A288" s="1144"/>
      <c r="B288" s="445">
        <v>45643</v>
      </c>
      <c r="C288" s="323" t="str">
        <f t="shared" si="33"/>
        <v>(火)</v>
      </c>
      <c r="D288" s="156">
        <v>15</v>
      </c>
      <c r="E288" s="406">
        <v>0.4</v>
      </c>
      <c r="F288" s="157">
        <v>8.0500000000000007</v>
      </c>
      <c r="G288" s="158">
        <v>14</v>
      </c>
      <c r="H288" s="406">
        <v>0.5</v>
      </c>
      <c r="I288" s="156">
        <v>7.6</v>
      </c>
    </row>
    <row r="289" spans="1:9" ht="14.4" x14ac:dyDescent="0.2">
      <c r="A289" s="1144"/>
      <c r="B289" s="445">
        <v>45644</v>
      </c>
      <c r="C289" s="323" t="str">
        <f t="shared" si="33"/>
        <v>(水)</v>
      </c>
      <c r="D289" s="156">
        <v>15.1</v>
      </c>
      <c r="E289" s="406">
        <v>0.4</v>
      </c>
      <c r="F289" s="157">
        <v>8.0399999999999991</v>
      </c>
      <c r="G289" s="158">
        <v>14.3</v>
      </c>
      <c r="H289" s="406">
        <v>0.5</v>
      </c>
      <c r="I289" s="156">
        <v>7.6</v>
      </c>
    </row>
    <row r="290" spans="1:9" ht="14.4" x14ac:dyDescent="0.2">
      <c r="A290" s="1144"/>
      <c r="B290" s="445">
        <v>45645</v>
      </c>
      <c r="C290" s="323" t="str">
        <f t="shared" si="33"/>
        <v>(木)</v>
      </c>
      <c r="D290" s="156">
        <v>15</v>
      </c>
      <c r="E290" s="406">
        <v>0.4</v>
      </c>
      <c r="F290" s="157">
        <v>8.0500000000000007</v>
      </c>
      <c r="G290" s="158">
        <v>14.2</v>
      </c>
      <c r="H290" s="406">
        <v>0.5</v>
      </c>
      <c r="I290" s="156">
        <v>7.6</v>
      </c>
    </row>
    <row r="291" spans="1:9" ht="14.4" x14ac:dyDescent="0.2">
      <c r="A291" s="1144"/>
      <c r="B291" s="445">
        <v>45646</v>
      </c>
      <c r="C291" s="323" t="str">
        <f t="shared" si="33"/>
        <v>(金)</v>
      </c>
      <c r="D291" s="156">
        <v>14.8</v>
      </c>
      <c r="E291" s="406">
        <v>0.3</v>
      </c>
      <c r="F291" s="157">
        <v>8.06</v>
      </c>
      <c r="G291" s="158">
        <v>14.2</v>
      </c>
      <c r="H291" s="406">
        <v>0.5</v>
      </c>
      <c r="I291" s="156">
        <v>7.7</v>
      </c>
    </row>
    <row r="292" spans="1:9" ht="14.4" x14ac:dyDescent="0.2">
      <c r="A292" s="1144"/>
      <c r="B292" s="445">
        <v>45647</v>
      </c>
      <c r="C292" s="323" t="str">
        <f t="shared" si="33"/>
        <v>(土)</v>
      </c>
      <c r="D292" s="156">
        <v>13.6</v>
      </c>
      <c r="E292" s="406">
        <v>0.6</v>
      </c>
      <c r="F292" s="157">
        <v>8.07</v>
      </c>
      <c r="G292" s="158">
        <v>14.4</v>
      </c>
      <c r="H292" s="406">
        <v>0.5</v>
      </c>
      <c r="I292" s="156">
        <v>7.7</v>
      </c>
    </row>
    <row r="293" spans="1:9" ht="14.4" x14ac:dyDescent="0.2">
      <c r="A293" s="1144"/>
      <c r="B293" s="445">
        <v>45648</v>
      </c>
      <c r="C293" s="323" t="str">
        <f t="shared" si="33"/>
        <v>(日)</v>
      </c>
      <c r="D293" s="156">
        <v>13.9</v>
      </c>
      <c r="E293" s="406">
        <v>0.4</v>
      </c>
      <c r="F293" s="157">
        <v>8.02</v>
      </c>
      <c r="G293" s="158">
        <v>14.2</v>
      </c>
      <c r="H293" s="406">
        <v>0.5</v>
      </c>
      <c r="I293" s="156">
        <v>7.6</v>
      </c>
    </row>
    <row r="294" spans="1:9" ht="14.4" x14ac:dyDescent="0.2">
      <c r="A294" s="1144"/>
      <c r="B294" s="445">
        <v>45649</v>
      </c>
      <c r="C294" s="323" t="str">
        <f t="shared" si="33"/>
        <v>(月)</v>
      </c>
      <c r="D294" s="156">
        <v>13.8</v>
      </c>
      <c r="E294" s="406">
        <v>0.6</v>
      </c>
      <c r="F294" s="157">
        <v>8.08</v>
      </c>
      <c r="G294" s="158">
        <v>14.1</v>
      </c>
      <c r="H294" s="406">
        <v>0.5</v>
      </c>
      <c r="I294" s="156">
        <v>7.7</v>
      </c>
    </row>
    <row r="295" spans="1:9" ht="14.4" x14ac:dyDescent="0.2">
      <c r="A295" s="1144"/>
      <c r="B295" s="445">
        <v>45650</v>
      </c>
      <c r="C295" s="323" t="str">
        <f t="shared" si="33"/>
        <v>(火)</v>
      </c>
      <c r="D295" s="156">
        <v>13.5</v>
      </c>
      <c r="E295" s="406">
        <v>0.4</v>
      </c>
      <c r="F295" s="157">
        <v>8.08</v>
      </c>
      <c r="G295" s="158">
        <v>14</v>
      </c>
      <c r="H295" s="406">
        <v>0.5</v>
      </c>
      <c r="I295" s="156">
        <v>7.7</v>
      </c>
    </row>
    <row r="296" spans="1:9" ht="14.4" x14ac:dyDescent="0.2">
      <c r="A296" s="1144"/>
      <c r="B296" s="445">
        <v>45651</v>
      </c>
      <c r="C296" s="323" t="str">
        <f t="shared" si="33"/>
        <v>(水)</v>
      </c>
      <c r="D296" s="156">
        <v>13.5</v>
      </c>
      <c r="E296" s="406">
        <v>0.6</v>
      </c>
      <c r="F296" s="157">
        <v>8.08</v>
      </c>
      <c r="G296" s="158">
        <v>14</v>
      </c>
      <c r="H296" s="406">
        <v>0.5</v>
      </c>
      <c r="I296" s="156">
        <v>7.7</v>
      </c>
    </row>
    <row r="297" spans="1:9" ht="14.4" x14ac:dyDescent="0.2">
      <c r="A297" s="1144"/>
      <c r="B297" s="445">
        <v>45652</v>
      </c>
      <c r="C297" s="323" t="str">
        <f t="shared" si="33"/>
        <v>(木)</v>
      </c>
      <c r="D297" s="156">
        <v>14.3</v>
      </c>
      <c r="E297" s="406">
        <v>0.4</v>
      </c>
      <c r="F297" s="157">
        <v>8.08</v>
      </c>
      <c r="G297" s="158">
        <v>14.1</v>
      </c>
      <c r="H297" s="406">
        <v>0.5</v>
      </c>
      <c r="I297" s="156">
        <v>7.7</v>
      </c>
    </row>
    <row r="298" spans="1:9" ht="14.4" x14ac:dyDescent="0.2">
      <c r="A298" s="1144"/>
      <c r="B298" s="445">
        <v>45653</v>
      </c>
      <c r="C298" s="323" t="str">
        <f t="shared" si="33"/>
        <v>(金)</v>
      </c>
      <c r="D298" s="156">
        <v>13.9</v>
      </c>
      <c r="E298" s="406">
        <v>1.3</v>
      </c>
      <c r="F298" s="157">
        <v>8.01</v>
      </c>
      <c r="G298" s="158">
        <v>14.3</v>
      </c>
      <c r="H298" s="406">
        <v>0.5</v>
      </c>
      <c r="I298" s="156">
        <v>7.6</v>
      </c>
    </row>
    <row r="299" spans="1:9" ht="14.4" x14ac:dyDescent="0.2">
      <c r="A299" s="1144"/>
      <c r="B299" s="445">
        <v>45654</v>
      </c>
      <c r="C299" s="323" t="str">
        <f t="shared" si="33"/>
        <v>(土)</v>
      </c>
      <c r="D299" s="156">
        <v>13.9</v>
      </c>
      <c r="E299" s="406">
        <v>0.7</v>
      </c>
      <c r="F299" s="157">
        <v>8.02</v>
      </c>
      <c r="G299" s="158">
        <v>14.4</v>
      </c>
      <c r="H299" s="406">
        <v>0.5</v>
      </c>
      <c r="I299" s="156">
        <v>7.6</v>
      </c>
    </row>
    <row r="300" spans="1:9" ht="14.4" x14ac:dyDescent="0.2">
      <c r="A300" s="1144"/>
      <c r="B300" s="445">
        <v>45655</v>
      </c>
      <c r="C300" s="323" t="str">
        <f t="shared" si="33"/>
        <v>(日)</v>
      </c>
      <c r="D300" s="156">
        <v>13.6</v>
      </c>
      <c r="E300" s="406">
        <v>0.4</v>
      </c>
      <c r="F300" s="157">
        <v>8.0500000000000007</v>
      </c>
      <c r="G300" s="158">
        <v>14.1</v>
      </c>
      <c r="H300" s="406">
        <v>0.5</v>
      </c>
      <c r="I300" s="156">
        <v>7.7</v>
      </c>
    </row>
    <row r="301" spans="1:9" ht="14.4" x14ac:dyDescent="0.2">
      <c r="A301" s="1144"/>
      <c r="B301" s="445">
        <v>45656</v>
      </c>
      <c r="C301" s="318" t="str">
        <f t="shared" si="33"/>
        <v>(月)</v>
      </c>
      <c r="D301" s="156">
        <v>13.4</v>
      </c>
      <c r="E301" s="406">
        <v>0.4</v>
      </c>
      <c r="F301" s="157">
        <v>8.07</v>
      </c>
      <c r="G301" s="158">
        <v>13.9</v>
      </c>
      <c r="H301" s="406">
        <v>0.5</v>
      </c>
      <c r="I301" s="156">
        <v>7.7</v>
      </c>
    </row>
    <row r="302" spans="1:9" ht="14.4" x14ac:dyDescent="0.2">
      <c r="A302" s="1144"/>
      <c r="B302" s="446">
        <v>45657</v>
      </c>
      <c r="C302" s="324" t="str">
        <f t="shared" si="33"/>
        <v>(火)</v>
      </c>
      <c r="D302" s="174">
        <v>13.3</v>
      </c>
      <c r="E302" s="413">
        <v>0.4</v>
      </c>
      <c r="F302" s="178">
        <v>8.02</v>
      </c>
      <c r="G302" s="179">
        <v>13.8</v>
      </c>
      <c r="H302" s="413">
        <v>0.5</v>
      </c>
      <c r="I302" s="174">
        <v>7.7</v>
      </c>
    </row>
    <row r="303" spans="1:9" ht="14.4" x14ac:dyDescent="0.2">
      <c r="A303" s="1144"/>
      <c r="B303" s="322" t="s">
        <v>239</v>
      </c>
      <c r="C303" s="321"/>
      <c r="D303" s="148">
        <f t="shared" ref="D303:I303" si="34">MAX(D272:D302)</f>
        <v>16.8</v>
      </c>
      <c r="E303" s="402">
        <f t="shared" si="34"/>
        <v>1.3</v>
      </c>
      <c r="F303" s="149">
        <f t="shared" si="34"/>
        <v>8.09</v>
      </c>
      <c r="G303" s="150">
        <f t="shared" si="34"/>
        <v>15.2</v>
      </c>
      <c r="H303" s="402">
        <f t="shared" si="34"/>
        <v>0.5</v>
      </c>
      <c r="I303" s="148">
        <f t="shared" si="34"/>
        <v>7.7</v>
      </c>
    </row>
    <row r="304" spans="1:9" ht="14.4" x14ac:dyDescent="0.2">
      <c r="A304" s="1144"/>
      <c r="B304" s="322" t="s">
        <v>240</v>
      </c>
      <c r="C304" s="321"/>
      <c r="D304" s="148">
        <f t="shared" ref="D304:I304" si="35">MIN(D272:D302)</f>
        <v>13.3</v>
      </c>
      <c r="E304" s="402">
        <f t="shared" si="35"/>
        <v>0.3</v>
      </c>
      <c r="F304" s="149">
        <f t="shared" si="35"/>
        <v>8.01</v>
      </c>
      <c r="G304" s="150">
        <f t="shared" si="35"/>
        <v>13.8</v>
      </c>
      <c r="H304" s="402">
        <f t="shared" si="35"/>
        <v>0.5</v>
      </c>
      <c r="I304" s="148">
        <f t="shared" si="35"/>
        <v>7.5</v>
      </c>
    </row>
    <row r="305" spans="1:9" ht="14.4" x14ac:dyDescent="0.2">
      <c r="A305" s="1144"/>
      <c r="B305" s="322" t="s">
        <v>241</v>
      </c>
      <c r="C305" s="321"/>
      <c r="D305" s="148">
        <f t="shared" ref="D305:I305" si="36">ROUND(AVERAGE(D272:D302),1)</f>
        <v>15.1</v>
      </c>
      <c r="E305" s="402">
        <f t="shared" si="36"/>
        <v>0.4</v>
      </c>
      <c r="F305" s="149">
        <f t="shared" si="36"/>
        <v>8.1</v>
      </c>
      <c r="G305" s="150">
        <f t="shared" si="36"/>
        <v>14.5</v>
      </c>
      <c r="H305" s="402">
        <f t="shared" si="36"/>
        <v>0.5</v>
      </c>
      <c r="I305" s="148">
        <f t="shared" si="36"/>
        <v>7.6</v>
      </c>
    </row>
    <row r="306" spans="1:9" ht="14.4" x14ac:dyDescent="0.2">
      <c r="A306" s="1144" t="s">
        <v>328</v>
      </c>
      <c r="B306" s="444">
        <v>45658</v>
      </c>
      <c r="C306" s="430" t="str">
        <f>IF(B306="","",IF(WEEKDAY(B306)=1,"(日)",IF(WEEKDAY(B306)=2,"(月)",IF(WEEKDAY(B306)=3,"(火)",IF(WEEKDAY(B306)=4,"(水)",IF(WEEKDAY(B306)=5,"(木)",IF(WEEKDAY(B306)=6,"(金)","(土)")))))))</f>
        <v>(水)</v>
      </c>
      <c r="D306" s="449">
        <v>13.5</v>
      </c>
      <c r="E306" s="450">
        <v>0.4</v>
      </c>
      <c r="F306" s="964">
        <v>8.0399999999999991</v>
      </c>
      <c r="G306" s="965">
        <v>13.5</v>
      </c>
      <c r="H306" s="450">
        <v>0.5</v>
      </c>
      <c r="I306" s="449">
        <v>7.7</v>
      </c>
    </row>
    <row r="307" spans="1:9" ht="14.4" x14ac:dyDescent="0.2">
      <c r="A307" s="1144"/>
      <c r="B307" s="445">
        <v>45659</v>
      </c>
      <c r="C307" s="323" t="str">
        <f t="shared" ref="C307:C336" si="37">IF(B307="","",IF(WEEKDAY(B307)=1,"(日)",IF(WEEKDAY(B307)=2,"(月)",IF(WEEKDAY(B307)=3,"(火)",IF(WEEKDAY(B307)=4,"(水)",IF(WEEKDAY(B307)=5,"(木)",IF(WEEKDAY(B307)=6,"(金)","(土)")))))))</f>
        <v>(木)</v>
      </c>
      <c r="D307" s="156">
        <v>14</v>
      </c>
      <c r="E307" s="406">
        <v>0.5</v>
      </c>
      <c r="F307" s="157">
        <v>8.02</v>
      </c>
      <c r="G307" s="158">
        <v>13.6</v>
      </c>
      <c r="H307" s="406">
        <v>0.5</v>
      </c>
      <c r="I307" s="156">
        <v>7.7</v>
      </c>
    </row>
    <row r="308" spans="1:9" ht="14.4" x14ac:dyDescent="0.2">
      <c r="A308" s="1144"/>
      <c r="B308" s="445">
        <v>45660</v>
      </c>
      <c r="C308" s="323" t="str">
        <f t="shared" si="37"/>
        <v>(金)</v>
      </c>
      <c r="D308" s="156">
        <v>13.9</v>
      </c>
      <c r="E308" s="406">
        <v>0.5</v>
      </c>
      <c r="F308" s="157">
        <v>8</v>
      </c>
      <c r="G308" s="158">
        <v>13.8</v>
      </c>
      <c r="H308" s="406">
        <v>0.5</v>
      </c>
      <c r="I308" s="156">
        <v>7.7</v>
      </c>
    </row>
    <row r="309" spans="1:9" ht="14.4" x14ac:dyDescent="0.2">
      <c r="A309" s="1144"/>
      <c r="B309" s="445">
        <v>45661</v>
      </c>
      <c r="C309" s="323" t="str">
        <f t="shared" si="37"/>
        <v>(土)</v>
      </c>
      <c r="D309" s="156">
        <v>13.7</v>
      </c>
      <c r="E309" s="406">
        <v>0.4</v>
      </c>
      <c r="F309" s="157">
        <v>8.0299999999999994</v>
      </c>
      <c r="G309" s="158">
        <v>13.5</v>
      </c>
      <c r="H309" s="406">
        <v>0.5</v>
      </c>
      <c r="I309" s="156">
        <v>7.7</v>
      </c>
    </row>
    <row r="310" spans="1:9" ht="14.4" x14ac:dyDescent="0.2">
      <c r="A310" s="1144"/>
      <c r="B310" s="445">
        <v>45662</v>
      </c>
      <c r="C310" s="323" t="str">
        <f t="shared" si="37"/>
        <v>(日)</v>
      </c>
      <c r="D310" s="156">
        <v>13.8</v>
      </c>
      <c r="E310" s="406">
        <v>0.4</v>
      </c>
      <c r="F310" s="157">
        <v>8.07</v>
      </c>
      <c r="G310" s="158">
        <v>13.5</v>
      </c>
      <c r="H310" s="406">
        <v>0.5</v>
      </c>
      <c r="I310" s="156">
        <v>7.7</v>
      </c>
    </row>
    <row r="311" spans="1:9" ht="14.4" x14ac:dyDescent="0.2">
      <c r="A311" s="1144"/>
      <c r="B311" s="445">
        <v>45663</v>
      </c>
      <c r="C311" s="323" t="str">
        <f t="shared" si="37"/>
        <v>(月)</v>
      </c>
      <c r="D311" s="156">
        <v>13.7</v>
      </c>
      <c r="E311" s="406">
        <v>0.4</v>
      </c>
      <c r="F311" s="157">
        <v>8.0399999999999991</v>
      </c>
      <c r="G311" s="158">
        <v>13.3</v>
      </c>
      <c r="H311" s="406">
        <v>0.5</v>
      </c>
      <c r="I311" s="156">
        <v>7.8</v>
      </c>
    </row>
    <row r="312" spans="1:9" ht="14.4" x14ac:dyDescent="0.2">
      <c r="A312" s="1144"/>
      <c r="B312" s="445">
        <v>45664</v>
      </c>
      <c r="C312" s="323" t="str">
        <f t="shared" si="37"/>
        <v>(火)</v>
      </c>
      <c r="D312" s="156">
        <v>13.8</v>
      </c>
      <c r="E312" s="406">
        <v>0.4</v>
      </c>
      <c r="F312" s="157">
        <v>7.98</v>
      </c>
      <c r="G312" s="158">
        <v>13.5</v>
      </c>
      <c r="H312" s="406">
        <v>0.5</v>
      </c>
      <c r="I312" s="156">
        <v>7.7</v>
      </c>
    </row>
    <row r="313" spans="1:9" ht="14.4" x14ac:dyDescent="0.2">
      <c r="A313" s="1144"/>
      <c r="B313" s="445">
        <v>45665</v>
      </c>
      <c r="C313" s="323" t="str">
        <f t="shared" si="37"/>
        <v>(水)</v>
      </c>
      <c r="D313" s="156">
        <v>13.6</v>
      </c>
      <c r="E313" s="406">
        <v>0.4</v>
      </c>
      <c r="F313" s="157">
        <v>7.97</v>
      </c>
      <c r="G313" s="158">
        <v>13.9</v>
      </c>
      <c r="H313" s="406">
        <v>0.5</v>
      </c>
      <c r="I313" s="156">
        <v>7.7</v>
      </c>
    </row>
    <row r="314" spans="1:9" ht="14.4" x14ac:dyDescent="0.2">
      <c r="A314" s="1144"/>
      <c r="B314" s="445">
        <v>45666</v>
      </c>
      <c r="C314" s="323" t="str">
        <f t="shared" si="37"/>
        <v>(木)</v>
      </c>
      <c r="D314" s="156">
        <v>13.8</v>
      </c>
      <c r="E314" s="406">
        <v>0.4</v>
      </c>
      <c r="F314" s="157">
        <v>8</v>
      </c>
      <c r="G314" s="158">
        <v>13.9</v>
      </c>
      <c r="H314" s="406">
        <v>0.5</v>
      </c>
      <c r="I314" s="156">
        <v>7.7</v>
      </c>
    </row>
    <row r="315" spans="1:9" ht="14.4" x14ac:dyDescent="0.2">
      <c r="A315" s="1144"/>
      <c r="B315" s="445">
        <v>45667</v>
      </c>
      <c r="C315" s="323" t="str">
        <f t="shared" si="37"/>
        <v>(金)</v>
      </c>
      <c r="D315" s="156">
        <v>13.7</v>
      </c>
      <c r="E315" s="406">
        <v>0.4</v>
      </c>
      <c r="F315" s="157">
        <v>7.99</v>
      </c>
      <c r="G315" s="158">
        <v>13.9</v>
      </c>
      <c r="H315" s="406">
        <v>0.5</v>
      </c>
      <c r="I315" s="156">
        <v>7.7</v>
      </c>
    </row>
    <row r="316" spans="1:9" ht="14.4" x14ac:dyDescent="0.2">
      <c r="A316" s="1144"/>
      <c r="B316" s="445">
        <v>45668</v>
      </c>
      <c r="C316" s="323" t="str">
        <f t="shared" si="37"/>
        <v>(土)</v>
      </c>
      <c r="D316" s="156">
        <v>13.5</v>
      </c>
      <c r="E316" s="406">
        <v>0.4</v>
      </c>
      <c r="F316" s="157">
        <v>8.0299999999999994</v>
      </c>
      <c r="G316" s="158">
        <v>13.9</v>
      </c>
      <c r="H316" s="406">
        <v>0.5</v>
      </c>
      <c r="I316" s="156">
        <v>7.7</v>
      </c>
    </row>
    <row r="317" spans="1:9" ht="14.4" x14ac:dyDescent="0.2">
      <c r="A317" s="1144"/>
      <c r="B317" s="445">
        <v>45669</v>
      </c>
      <c r="C317" s="323" t="str">
        <f t="shared" si="37"/>
        <v>(日)</v>
      </c>
      <c r="D317" s="156">
        <v>13.7</v>
      </c>
      <c r="E317" s="406">
        <v>0.4</v>
      </c>
      <c r="F317" s="157">
        <v>8.0399999999999991</v>
      </c>
      <c r="G317" s="158">
        <v>13.8</v>
      </c>
      <c r="H317" s="406">
        <v>0.5</v>
      </c>
      <c r="I317" s="156">
        <v>7.7</v>
      </c>
    </row>
    <row r="318" spans="1:9" ht="14.4" x14ac:dyDescent="0.2">
      <c r="A318" s="1144"/>
      <c r="B318" s="445">
        <v>45670</v>
      </c>
      <c r="C318" s="323" t="str">
        <f t="shared" si="37"/>
        <v>(月)</v>
      </c>
      <c r="D318" s="156">
        <v>13.5</v>
      </c>
      <c r="E318" s="406">
        <v>0.4</v>
      </c>
      <c r="F318" s="157">
        <v>8</v>
      </c>
      <c r="G318" s="158">
        <v>13.4</v>
      </c>
      <c r="H318" s="406">
        <v>0.5</v>
      </c>
      <c r="I318" s="156">
        <v>7.7</v>
      </c>
    </row>
    <row r="319" spans="1:9" ht="14.4" x14ac:dyDescent="0.2">
      <c r="A319" s="1144"/>
      <c r="B319" s="445">
        <v>45671</v>
      </c>
      <c r="C319" s="323" t="str">
        <f t="shared" si="37"/>
        <v>(火)</v>
      </c>
      <c r="D319" s="156">
        <v>13.6</v>
      </c>
      <c r="E319" s="406">
        <v>0.4</v>
      </c>
      <c r="F319" s="157">
        <v>8.02</v>
      </c>
      <c r="G319" s="158">
        <v>13.6</v>
      </c>
      <c r="H319" s="406">
        <v>1.8</v>
      </c>
      <c r="I319" s="156">
        <v>7.7</v>
      </c>
    </row>
    <row r="320" spans="1:9" ht="14.4" x14ac:dyDescent="0.2">
      <c r="A320" s="1144"/>
      <c r="B320" s="445">
        <v>45672</v>
      </c>
      <c r="C320" s="323" t="str">
        <f t="shared" si="37"/>
        <v>(水)</v>
      </c>
      <c r="D320" s="156">
        <v>13.6</v>
      </c>
      <c r="E320" s="406">
        <v>0.5</v>
      </c>
      <c r="F320" s="157">
        <v>7.99</v>
      </c>
      <c r="G320" s="158">
        <v>13.7</v>
      </c>
      <c r="H320" s="406">
        <v>0.7</v>
      </c>
      <c r="I320" s="156">
        <v>7.8</v>
      </c>
    </row>
    <row r="321" spans="1:9" ht="14.4" x14ac:dyDescent="0.2">
      <c r="A321" s="1144"/>
      <c r="B321" s="445">
        <v>45673</v>
      </c>
      <c r="C321" s="323" t="str">
        <f t="shared" si="37"/>
        <v>(木)</v>
      </c>
      <c r="D321" s="156">
        <v>13.6</v>
      </c>
      <c r="E321" s="406">
        <v>0.4</v>
      </c>
      <c r="F321" s="157">
        <v>7.99</v>
      </c>
      <c r="G321" s="158">
        <v>14</v>
      </c>
      <c r="H321" s="406">
        <v>0.5</v>
      </c>
      <c r="I321" s="156">
        <v>7.7</v>
      </c>
    </row>
    <row r="322" spans="1:9" ht="14.4" x14ac:dyDescent="0.2">
      <c r="A322" s="1144"/>
      <c r="B322" s="445">
        <v>45674</v>
      </c>
      <c r="C322" s="323" t="str">
        <f t="shared" si="37"/>
        <v>(金)</v>
      </c>
      <c r="D322" s="156">
        <v>13.7</v>
      </c>
      <c r="E322" s="406">
        <v>0.5</v>
      </c>
      <c r="F322" s="157">
        <v>8</v>
      </c>
      <c r="G322" s="158">
        <v>13.9</v>
      </c>
      <c r="H322" s="406">
        <v>0.5</v>
      </c>
      <c r="I322" s="156">
        <v>7.7</v>
      </c>
    </row>
    <row r="323" spans="1:9" ht="14.4" x14ac:dyDescent="0.2">
      <c r="A323" s="1144"/>
      <c r="B323" s="445">
        <v>45675</v>
      </c>
      <c r="C323" s="323" t="str">
        <f t="shared" si="37"/>
        <v>(土)</v>
      </c>
      <c r="D323" s="156">
        <v>13.5</v>
      </c>
      <c r="E323" s="406">
        <v>0.4</v>
      </c>
      <c r="F323" s="157">
        <v>8.0399999999999991</v>
      </c>
      <c r="G323" s="158">
        <v>13.9</v>
      </c>
      <c r="H323" s="406">
        <v>0.5</v>
      </c>
      <c r="I323" s="156">
        <v>7.7</v>
      </c>
    </row>
    <row r="324" spans="1:9" ht="14.4" x14ac:dyDescent="0.2">
      <c r="A324" s="1144"/>
      <c r="B324" s="445">
        <v>45676</v>
      </c>
      <c r="C324" s="323" t="str">
        <f t="shared" si="37"/>
        <v>(日)</v>
      </c>
      <c r="D324" s="156">
        <v>13.7</v>
      </c>
      <c r="E324" s="406">
        <v>0.4</v>
      </c>
      <c r="F324" s="157">
        <v>8.0299999999999994</v>
      </c>
      <c r="G324" s="158">
        <v>13.8</v>
      </c>
      <c r="H324" s="406">
        <v>0.4</v>
      </c>
      <c r="I324" s="156">
        <v>7.7</v>
      </c>
    </row>
    <row r="325" spans="1:9" ht="14.4" x14ac:dyDescent="0.2">
      <c r="A325" s="1144"/>
      <c r="B325" s="445">
        <v>45677</v>
      </c>
      <c r="C325" s="323" t="str">
        <f t="shared" si="37"/>
        <v>(月)</v>
      </c>
      <c r="D325" s="156">
        <v>13.4</v>
      </c>
      <c r="E325" s="406">
        <v>0.5</v>
      </c>
      <c r="F325" s="157">
        <v>7.96</v>
      </c>
      <c r="G325" s="158">
        <v>13.5</v>
      </c>
      <c r="H325" s="406">
        <v>0.5</v>
      </c>
      <c r="I325" s="156">
        <v>7.7</v>
      </c>
    </row>
    <row r="326" spans="1:9" ht="14.4" x14ac:dyDescent="0.2">
      <c r="A326" s="1144"/>
      <c r="B326" s="445">
        <v>45678</v>
      </c>
      <c r="C326" s="323" t="str">
        <f t="shared" si="37"/>
        <v>(火)</v>
      </c>
      <c r="D326" s="156">
        <v>13.8</v>
      </c>
      <c r="E326" s="406">
        <v>0.4</v>
      </c>
      <c r="F326" s="157">
        <v>7.96</v>
      </c>
      <c r="G326" s="158">
        <v>13.8</v>
      </c>
      <c r="H326" s="406">
        <v>0.5</v>
      </c>
      <c r="I326" s="156">
        <v>7.7</v>
      </c>
    </row>
    <row r="327" spans="1:9" ht="14.4" x14ac:dyDescent="0.2">
      <c r="A327" s="1144"/>
      <c r="B327" s="445">
        <v>45679</v>
      </c>
      <c r="C327" s="323" t="str">
        <f t="shared" si="37"/>
        <v>(水)</v>
      </c>
      <c r="D327" s="156">
        <v>13.7</v>
      </c>
      <c r="E327" s="406">
        <v>0.5</v>
      </c>
      <c r="F327" s="157">
        <v>7.95</v>
      </c>
      <c r="G327" s="158">
        <v>14</v>
      </c>
      <c r="H327" s="406">
        <v>0.4</v>
      </c>
      <c r="I327" s="156">
        <v>7.7</v>
      </c>
    </row>
    <row r="328" spans="1:9" ht="14.4" x14ac:dyDescent="0.2">
      <c r="A328" s="1144"/>
      <c r="B328" s="445">
        <v>45680</v>
      </c>
      <c r="C328" s="323" t="str">
        <f t="shared" si="37"/>
        <v>(木)</v>
      </c>
      <c r="D328" s="156">
        <v>13.6</v>
      </c>
      <c r="E328" s="406">
        <v>0.5</v>
      </c>
      <c r="F328" s="157">
        <v>7.99</v>
      </c>
      <c r="G328" s="158">
        <v>14</v>
      </c>
      <c r="H328" s="406">
        <v>0.7</v>
      </c>
      <c r="I328" s="156">
        <v>7.6</v>
      </c>
    </row>
    <row r="329" spans="1:9" ht="14.4" x14ac:dyDescent="0.2">
      <c r="A329" s="1144"/>
      <c r="B329" s="445">
        <v>45681</v>
      </c>
      <c r="C329" s="323" t="str">
        <f t="shared" si="37"/>
        <v>(金)</v>
      </c>
      <c r="D329" s="156">
        <v>13.7</v>
      </c>
      <c r="E329" s="406">
        <v>0.3</v>
      </c>
      <c r="F329" s="157">
        <v>8.08</v>
      </c>
      <c r="G329" s="158">
        <v>14.2</v>
      </c>
      <c r="H329" s="406">
        <v>0.4</v>
      </c>
      <c r="I329" s="156">
        <v>7.6</v>
      </c>
    </row>
    <row r="330" spans="1:9" ht="14.4" x14ac:dyDescent="0.2">
      <c r="A330" s="1144"/>
      <c r="B330" s="445">
        <v>45682</v>
      </c>
      <c r="C330" s="323" t="str">
        <f t="shared" si="37"/>
        <v>(土)</v>
      </c>
      <c r="D330" s="156">
        <v>13.9</v>
      </c>
      <c r="E330" s="406">
        <v>0.4</v>
      </c>
      <c r="F330" s="157">
        <v>8.08</v>
      </c>
      <c r="G330" s="158">
        <v>14.3</v>
      </c>
      <c r="H330" s="406">
        <v>0.4</v>
      </c>
      <c r="I330" s="156">
        <v>7.6</v>
      </c>
    </row>
    <row r="331" spans="1:9" ht="14.4" x14ac:dyDescent="0.2">
      <c r="A331" s="1144"/>
      <c r="B331" s="445">
        <v>45683</v>
      </c>
      <c r="C331" s="323" t="str">
        <f t="shared" si="37"/>
        <v>(日)</v>
      </c>
      <c r="D331" s="156">
        <v>13.6</v>
      </c>
      <c r="E331" s="406">
        <v>0.4</v>
      </c>
      <c r="F331" s="157">
        <v>8.07</v>
      </c>
      <c r="G331" s="158">
        <v>13.8</v>
      </c>
      <c r="H331" s="406">
        <v>0.3</v>
      </c>
      <c r="I331" s="156">
        <v>7.6</v>
      </c>
    </row>
    <row r="332" spans="1:9" ht="14.4" x14ac:dyDescent="0.2">
      <c r="A332" s="1144"/>
      <c r="B332" s="445">
        <v>45684</v>
      </c>
      <c r="C332" s="323" t="str">
        <f t="shared" si="37"/>
        <v>(月)</v>
      </c>
      <c r="D332" s="156">
        <v>13.9</v>
      </c>
      <c r="E332" s="406">
        <v>0.4</v>
      </c>
      <c r="F332" s="157">
        <v>8.0500000000000007</v>
      </c>
      <c r="G332" s="158">
        <v>13.7</v>
      </c>
      <c r="H332" s="406">
        <v>0.3</v>
      </c>
      <c r="I332" s="156">
        <v>7.6</v>
      </c>
    </row>
    <row r="333" spans="1:9" ht="14.4" x14ac:dyDescent="0.2">
      <c r="A333" s="1144"/>
      <c r="B333" s="445">
        <v>45685</v>
      </c>
      <c r="C333" s="323" t="str">
        <f t="shared" si="37"/>
        <v>(火)</v>
      </c>
      <c r="D333" s="160">
        <v>13.8</v>
      </c>
      <c r="E333" s="407">
        <v>0.4</v>
      </c>
      <c r="F333" s="180">
        <v>8.07</v>
      </c>
      <c r="G333" s="162">
        <v>13.9</v>
      </c>
      <c r="H333" s="407">
        <v>0.3</v>
      </c>
      <c r="I333" s="160">
        <v>7.6</v>
      </c>
    </row>
    <row r="334" spans="1:9" ht="14.4" x14ac:dyDescent="0.2">
      <c r="A334" s="1144"/>
      <c r="B334" s="445">
        <v>45686</v>
      </c>
      <c r="C334" s="323" t="str">
        <f t="shared" si="37"/>
        <v>(水)</v>
      </c>
      <c r="D334" s="156">
        <v>14</v>
      </c>
      <c r="E334" s="406">
        <v>0.4</v>
      </c>
      <c r="F334" s="157">
        <v>7.96</v>
      </c>
      <c r="G334" s="158">
        <v>14.1</v>
      </c>
      <c r="H334" s="406">
        <v>0.3</v>
      </c>
      <c r="I334" s="156">
        <v>7.6</v>
      </c>
    </row>
    <row r="335" spans="1:9" ht="14.4" x14ac:dyDescent="0.2">
      <c r="A335" s="1144"/>
      <c r="B335" s="445">
        <v>45687</v>
      </c>
      <c r="C335" s="318" t="str">
        <f t="shared" si="37"/>
        <v>(木)</v>
      </c>
      <c r="D335" s="156">
        <v>14</v>
      </c>
      <c r="E335" s="406">
        <v>0.4</v>
      </c>
      <c r="F335" s="157">
        <v>8.0299999999999994</v>
      </c>
      <c r="G335" s="158">
        <v>14.1</v>
      </c>
      <c r="H335" s="406">
        <v>0.4</v>
      </c>
      <c r="I335" s="156">
        <v>7.6</v>
      </c>
    </row>
    <row r="336" spans="1:9" ht="14.4" x14ac:dyDescent="0.2">
      <c r="A336" s="1144"/>
      <c r="B336" s="445">
        <v>45688</v>
      </c>
      <c r="C336" s="324" t="str">
        <f t="shared" si="37"/>
        <v>(金)</v>
      </c>
      <c r="D336" s="156">
        <v>14.1</v>
      </c>
      <c r="E336" s="406">
        <v>0.4</v>
      </c>
      <c r="F336" s="157">
        <v>8.0399999999999991</v>
      </c>
      <c r="G336" s="158">
        <v>14.2</v>
      </c>
      <c r="H336" s="406">
        <v>0.4</v>
      </c>
      <c r="I336" s="156">
        <v>7.6</v>
      </c>
    </row>
    <row r="337" spans="1:9" ht="14.4" x14ac:dyDescent="0.2">
      <c r="A337" s="1144"/>
      <c r="B337" s="322" t="s">
        <v>239</v>
      </c>
      <c r="C337" s="321"/>
      <c r="D337" s="148">
        <f t="shared" ref="D337:I337" si="38">MAX(D306:D336)</f>
        <v>14.1</v>
      </c>
      <c r="E337" s="402">
        <f t="shared" si="38"/>
        <v>0.5</v>
      </c>
      <c r="F337" s="149">
        <f t="shared" si="38"/>
        <v>8.08</v>
      </c>
      <c r="G337" s="150">
        <f t="shared" si="38"/>
        <v>14.3</v>
      </c>
      <c r="H337" s="402">
        <f t="shared" si="38"/>
        <v>1.8</v>
      </c>
      <c r="I337" s="148">
        <f t="shared" si="38"/>
        <v>7.8</v>
      </c>
    </row>
    <row r="338" spans="1:9" ht="14.4" x14ac:dyDescent="0.2">
      <c r="A338" s="1144"/>
      <c r="B338" s="322" t="s">
        <v>240</v>
      </c>
      <c r="C338" s="321"/>
      <c r="D338" s="148">
        <f t="shared" ref="D338:I338" si="39">MIN(D306:D336)</f>
        <v>13.4</v>
      </c>
      <c r="E338" s="402">
        <f t="shared" si="39"/>
        <v>0.3</v>
      </c>
      <c r="F338" s="149">
        <f t="shared" si="39"/>
        <v>7.95</v>
      </c>
      <c r="G338" s="150">
        <f t="shared" si="39"/>
        <v>13.3</v>
      </c>
      <c r="H338" s="402">
        <f t="shared" si="39"/>
        <v>0.3</v>
      </c>
      <c r="I338" s="148">
        <f t="shared" si="39"/>
        <v>7.6</v>
      </c>
    </row>
    <row r="339" spans="1:9" ht="14.4" x14ac:dyDescent="0.2">
      <c r="A339" s="1144"/>
      <c r="B339" s="322" t="s">
        <v>241</v>
      </c>
      <c r="C339" s="321"/>
      <c r="D339" s="148">
        <f t="shared" ref="D339:I339" si="40">ROUND(AVERAGE(D306:D336),1)</f>
        <v>13.7</v>
      </c>
      <c r="E339" s="402">
        <f t="shared" si="40"/>
        <v>0.4</v>
      </c>
      <c r="F339" s="149">
        <f t="shared" si="40"/>
        <v>8</v>
      </c>
      <c r="G339" s="150">
        <f t="shared" si="40"/>
        <v>13.8</v>
      </c>
      <c r="H339" s="402">
        <f t="shared" si="40"/>
        <v>0.5</v>
      </c>
      <c r="I339" s="148">
        <f t="shared" si="40"/>
        <v>7.7</v>
      </c>
    </row>
    <row r="340" spans="1:9" ht="14.25" customHeight="1" x14ac:dyDescent="0.2">
      <c r="A340" s="1144" t="s">
        <v>327</v>
      </c>
      <c r="B340" s="444">
        <v>45689</v>
      </c>
      <c r="C340" s="430" t="str">
        <f>IF(B340="","",IF(WEEKDAY(B340)=1,"(日)",IF(WEEKDAY(B340)=2,"(月)",IF(WEEKDAY(B340)=3,"(火)",IF(WEEKDAY(B340)=4,"(水)",IF(WEEKDAY(B340)=5,"(木)",IF(WEEKDAY(B340)=6,"(金)","(土)")))))))</f>
        <v>(土)</v>
      </c>
      <c r="D340" s="156">
        <v>14</v>
      </c>
      <c r="E340" s="406">
        <v>0.4</v>
      </c>
      <c r="F340" s="157">
        <v>8.0500000000000007</v>
      </c>
      <c r="G340" s="158">
        <v>14.2</v>
      </c>
      <c r="H340" s="406">
        <v>0.36399999999999999</v>
      </c>
      <c r="I340" s="156">
        <v>7.6</v>
      </c>
    </row>
    <row r="341" spans="1:9" ht="14.4" x14ac:dyDescent="0.2">
      <c r="A341" s="1144"/>
      <c r="B341" s="445">
        <v>45690</v>
      </c>
      <c r="C341" s="323" t="str">
        <f t="shared" ref="C341:C366" si="41">IF(B341="","",IF(WEEKDAY(B341)=1,"(日)",IF(WEEKDAY(B341)=2,"(月)",IF(WEEKDAY(B341)=3,"(火)",IF(WEEKDAY(B341)=4,"(水)",IF(WEEKDAY(B341)=5,"(木)",IF(WEEKDAY(B341)=6,"(金)","(土)")))))))</f>
        <v>(日)</v>
      </c>
      <c r="D341" s="156">
        <v>14.1</v>
      </c>
      <c r="E341" s="406">
        <v>0.3</v>
      </c>
      <c r="F341" s="157">
        <v>8.0299999999999994</v>
      </c>
      <c r="G341" s="158">
        <v>13.9</v>
      </c>
      <c r="H341" s="406">
        <v>0.35899999999999999</v>
      </c>
      <c r="I341" s="156">
        <v>7.6</v>
      </c>
    </row>
    <row r="342" spans="1:9" ht="14.4" x14ac:dyDescent="0.2">
      <c r="A342" s="1144"/>
      <c r="B342" s="445">
        <v>45691</v>
      </c>
      <c r="C342" s="323" t="str">
        <f t="shared" si="41"/>
        <v>(月)</v>
      </c>
      <c r="D342" s="156">
        <v>13.7</v>
      </c>
      <c r="E342" s="406">
        <v>0.4</v>
      </c>
      <c r="F342" s="157">
        <v>8.02</v>
      </c>
      <c r="G342" s="158">
        <v>13.8</v>
      </c>
      <c r="H342" s="406">
        <v>0.35399999999999998</v>
      </c>
      <c r="I342" s="156">
        <v>7.6</v>
      </c>
    </row>
    <row r="343" spans="1:9" ht="14.4" x14ac:dyDescent="0.2">
      <c r="A343" s="1144"/>
      <c r="B343" s="445">
        <v>45692</v>
      </c>
      <c r="C343" s="323" t="str">
        <f t="shared" si="41"/>
        <v>(火)</v>
      </c>
      <c r="D343" s="156">
        <v>13.5</v>
      </c>
      <c r="E343" s="406">
        <v>0.4</v>
      </c>
      <c r="F343" s="157">
        <v>8.0299999999999994</v>
      </c>
      <c r="G343" s="158">
        <v>13.8</v>
      </c>
      <c r="H343" s="406">
        <v>0.35199999999999998</v>
      </c>
      <c r="I343" s="156">
        <v>7.6</v>
      </c>
    </row>
    <row r="344" spans="1:9" ht="14.4" x14ac:dyDescent="0.2">
      <c r="A344" s="1144"/>
      <c r="B344" s="445">
        <v>45693</v>
      </c>
      <c r="C344" s="323" t="str">
        <f t="shared" si="41"/>
        <v>(水)</v>
      </c>
      <c r="D344" s="156">
        <v>13.8</v>
      </c>
      <c r="E344" s="406">
        <v>0.4</v>
      </c>
      <c r="F344" s="157">
        <v>8.0500000000000007</v>
      </c>
      <c r="G344" s="158">
        <v>13.9</v>
      </c>
      <c r="H344" s="406">
        <v>0.34599999999999997</v>
      </c>
      <c r="I344" s="156">
        <v>7.6</v>
      </c>
    </row>
    <row r="345" spans="1:9" ht="14.4" x14ac:dyDescent="0.2">
      <c r="A345" s="1144"/>
      <c r="B345" s="445">
        <v>45694</v>
      </c>
      <c r="C345" s="323" t="str">
        <f t="shared" si="41"/>
        <v>(木)</v>
      </c>
      <c r="D345" s="156">
        <v>13.7</v>
      </c>
      <c r="E345" s="406">
        <v>0.3</v>
      </c>
      <c r="F345" s="157">
        <v>8.0399999999999991</v>
      </c>
      <c r="G345" s="158">
        <v>13.9</v>
      </c>
      <c r="H345" s="406">
        <v>0.34799999999999998</v>
      </c>
      <c r="I345" s="156">
        <v>7.6</v>
      </c>
    </row>
    <row r="346" spans="1:9" ht="14.4" x14ac:dyDescent="0.2">
      <c r="A346" s="1144"/>
      <c r="B346" s="445">
        <v>45695</v>
      </c>
      <c r="C346" s="323" t="str">
        <f t="shared" si="41"/>
        <v>(金)</v>
      </c>
      <c r="D346" s="156">
        <v>13.8</v>
      </c>
      <c r="E346" s="406">
        <v>0.4</v>
      </c>
      <c r="F346" s="157">
        <v>8.0299999999999994</v>
      </c>
      <c r="G346" s="158">
        <v>13.8</v>
      </c>
      <c r="H346" s="406">
        <v>0.34499999999999997</v>
      </c>
      <c r="I346" s="156">
        <v>7.6</v>
      </c>
    </row>
    <row r="347" spans="1:9" ht="14.4" x14ac:dyDescent="0.2">
      <c r="A347" s="1144"/>
      <c r="B347" s="445">
        <v>45696</v>
      </c>
      <c r="C347" s="323" t="str">
        <f t="shared" si="41"/>
        <v>(土)</v>
      </c>
      <c r="D347" s="156">
        <v>13.7</v>
      </c>
      <c r="E347" s="406">
        <v>0.4</v>
      </c>
      <c r="F347" s="157">
        <v>8.01</v>
      </c>
      <c r="G347" s="158">
        <v>13.9</v>
      </c>
      <c r="H347" s="406">
        <v>0.35</v>
      </c>
      <c r="I347" s="156">
        <v>7.6</v>
      </c>
    </row>
    <row r="348" spans="1:9" ht="14.4" x14ac:dyDescent="0.2">
      <c r="A348" s="1144"/>
      <c r="B348" s="445">
        <v>45697</v>
      </c>
      <c r="C348" s="323" t="str">
        <f t="shared" si="41"/>
        <v>(日)</v>
      </c>
      <c r="D348" s="156">
        <v>13.6</v>
      </c>
      <c r="E348" s="406">
        <v>0.4</v>
      </c>
      <c r="F348" s="157">
        <v>8.0299999999999994</v>
      </c>
      <c r="G348" s="158">
        <v>13.8</v>
      </c>
      <c r="H348" s="406">
        <v>0.34</v>
      </c>
      <c r="I348" s="156">
        <v>7.6</v>
      </c>
    </row>
    <row r="349" spans="1:9" ht="14.4" x14ac:dyDescent="0.2">
      <c r="A349" s="1144"/>
      <c r="B349" s="445">
        <v>45698</v>
      </c>
      <c r="C349" s="323" t="str">
        <f t="shared" si="41"/>
        <v>(月)</v>
      </c>
      <c r="D349" s="156">
        <v>13.8</v>
      </c>
      <c r="E349" s="406">
        <v>0.4</v>
      </c>
      <c r="F349" s="157">
        <v>8.0500000000000007</v>
      </c>
      <c r="G349" s="158">
        <v>13.8</v>
      </c>
      <c r="H349" s="406">
        <v>0.34799999999999998</v>
      </c>
      <c r="I349" s="156">
        <v>7.6</v>
      </c>
    </row>
    <row r="350" spans="1:9" ht="14.4" x14ac:dyDescent="0.2">
      <c r="A350" s="1144"/>
      <c r="B350" s="445">
        <v>45699</v>
      </c>
      <c r="C350" s="323" t="str">
        <f t="shared" si="41"/>
        <v>(火)</v>
      </c>
      <c r="D350" s="156">
        <v>13.7</v>
      </c>
      <c r="E350" s="406">
        <v>0.4</v>
      </c>
      <c r="F350" s="157">
        <v>8.0500000000000007</v>
      </c>
      <c r="G350" s="158">
        <v>13.9</v>
      </c>
      <c r="H350" s="406">
        <v>0.34</v>
      </c>
      <c r="I350" s="156">
        <v>7.6</v>
      </c>
    </row>
    <row r="351" spans="1:9" ht="14.4" x14ac:dyDescent="0.2">
      <c r="A351" s="1144"/>
      <c r="B351" s="445">
        <v>45700</v>
      </c>
      <c r="C351" s="323" t="str">
        <f t="shared" si="41"/>
        <v>(水)</v>
      </c>
      <c r="D351" s="156">
        <v>13.5</v>
      </c>
      <c r="E351" s="406">
        <v>0.4</v>
      </c>
      <c r="F351" s="157">
        <v>8.06</v>
      </c>
      <c r="G351" s="158">
        <v>14</v>
      </c>
      <c r="H351" s="406">
        <v>0.34399999999999997</v>
      </c>
      <c r="I351" s="156">
        <v>7.6</v>
      </c>
    </row>
    <row r="352" spans="1:9" ht="14.4" x14ac:dyDescent="0.2">
      <c r="A352" s="1144"/>
      <c r="B352" s="445">
        <v>45701</v>
      </c>
      <c r="C352" s="323" t="str">
        <f t="shared" si="41"/>
        <v>(木)</v>
      </c>
      <c r="D352" s="156">
        <v>13.8</v>
      </c>
      <c r="E352" s="406">
        <v>0.3</v>
      </c>
      <c r="F352" s="157">
        <v>8.0500000000000007</v>
      </c>
      <c r="G352" s="158">
        <v>14</v>
      </c>
      <c r="H352" s="406">
        <v>0.57799999999999996</v>
      </c>
      <c r="I352" s="156">
        <v>7.6</v>
      </c>
    </row>
    <row r="353" spans="1:9" ht="14.4" x14ac:dyDescent="0.2">
      <c r="A353" s="1144"/>
      <c r="B353" s="445">
        <v>45702</v>
      </c>
      <c r="C353" s="323" t="str">
        <f t="shared" si="41"/>
        <v>(金)</v>
      </c>
      <c r="D353" s="156">
        <v>14</v>
      </c>
      <c r="E353" s="406">
        <v>0.3</v>
      </c>
      <c r="F353" s="157">
        <v>8.0399999999999991</v>
      </c>
      <c r="G353" s="158">
        <v>14.2</v>
      </c>
      <c r="H353" s="406">
        <v>0.504</v>
      </c>
      <c r="I353" s="156">
        <v>7.6</v>
      </c>
    </row>
    <row r="354" spans="1:9" ht="14.4" x14ac:dyDescent="0.2">
      <c r="A354" s="1144"/>
      <c r="B354" s="445">
        <v>45703</v>
      </c>
      <c r="C354" s="323" t="str">
        <f t="shared" si="41"/>
        <v>(土)</v>
      </c>
      <c r="D354" s="156">
        <v>13.8</v>
      </c>
      <c r="E354" s="406">
        <v>0.4</v>
      </c>
      <c r="F354" s="157">
        <v>8.0399999999999991</v>
      </c>
      <c r="G354" s="158">
        <v>14.5</v>
      </c>
      <c r="H354" s="406">
        <v>0.54700000000000004</v>
      </c>
      <c r="I354" s="156">
        <v>7.6</v>
      </c>
    </row>
    <row r="355" spans="1:9" ht="14.4" x14ac:dyDescent="0.2">
      <c r="A355" s="1144"/>
      <c r="B355" s="445">
        <v>45704</v>
      </c>
      <c r="C355" s="323" t="str">
        <f t="shared" si="41"/>
        <v>(日)</v>
      </c>
      <c r="D355" s="156">
        <v>13.9</v>
      </c>
      <c r="E355" s="406">
        <v>0.3</v>
      </c>
      <c r="F355" s="157">
        <v>8.0500000000000007</v>
      </c>
      <c r="G355" s="158">
        <v>14.6</v>
      </c>
      <c r="H355" s="406">
        <v>0.54200000000000004</v>
      </c>
      <c r="I355" s="156">
        <v>7.6</v>
      </c>
    </row>
    <row r="356" spans="1:9" ht="14.4" x14ac:dyDescent="0.2">
      <c r="A356" s="1144"/>
      <c r="B356" s="445">
        <v>45705</v>
      </c>
      <c r="C356" s="323" t="str">
        <f t="shared" si="41"/>
        <v>(月)</v>
      </c>
      <c r="D356" s="156">
        <v>14.5</v>
      </c>
      <c r="E356" s="406">
        <v>0.3</v>
      </c>
      <c r="F356" s="157">
        <v>8.07</v>
      </c>
      <c r="G356" s="158">
        <v>14.6</v>
      </c>
      <c r="H356" s="406">
        <v>0.59799999999999998</v>
      </c>
      <c r="I356" s="156">
        <v>7.6</v>
      </c>
    </row>
    <row r="357" spans="1:9" ht="14.4" x14ac:dyDescent="0.2">
      <c r="A357" s="1144"/>
      <c r="B357" s="445">
        <v>45706</v>
      </c>
      <c r="C357" s="323" t="str">
        <f t="shared" si="41"/>
        <v>(火)</v>
      </c>
      <c r="D357" s="156">
        <v>14.4</v>
      </c>
      <c r="E357" s="406">
        <v>0.3</v>
      </c>
      <c r="F357" s="157">
        <v>8.0299999999999994</v>
      </c>
      <c r="G357" s="158">
        <v>14.7</v>
      </c>
      <c r="H357" s="406">
        <v>0.49099999999999999</v>
      </c>
      <c r="I357" s="156">
        <v>7.6</v>
      </c>
    </row>
    <row r="358" spans="1:9" ht="14.4" x14ac:dyDescent="0.2">
      <c r="A358" s="1144"/>
      <c r="B358" s="445">
        <v>45707</v>
      </c>
      <c r="C358" s="323" t="str">
        <f t="shared" si="41"/>
        <v>(水)</v>
      </c>
      <c r="D358" s="156">
        <v>14.4</v>
      </c>
      <c r="E358" s="406">
        <v>0.3</v>
      </c>
      <c r="F358" s="157">
        <v>8.02</v>
      </c>
      <c r="G358" s="158">
        <v>14.5</v>
      </c>
      <c r="H358" s="406">
        <v>0.56999999999999995</v>
      </c>
      <c r="I358" s="156">
        <v>7.5</v>
      </c>
    </row>
    <row r="359" spans="1:9" ht="14.4" x14ac:dyDescent="0.2">
      <c r="A359" s="1144"/>
      <c r="B359" s="445">
        <v>45708</v>
      </c>
      <c r="C359" s="323" t="str">
        <f t="shared" si="41"/>
        <v>(木)</v>
      </c>
      <c r="D359" s="156">
        <v>14.1</v>
      </c>
      <c r="E359" s="406">
        <v>0.3</v>
      </c>
      <c r="F359" s="157">
        <v>8.0299999999999994</v>
      </c>
      <c r="G359" s="158">
        <v>14.4</v>
      </c>
      <c r="H359" s="406">
        <v>0.50700000000000001</v>
      </c>
      <c r="I359" s="156">
        <v>7.6</v>
      </c>
    </row>
    <row r="360" spans="1:9" ht="14.4" x14ac:dyDescent="0.2">
      <c r="A360" s="1144"/>
      <c r="B360" s="445">
        <v>45709</v>
      </c>
      <c r="C360" s="323" t="str">
        <f t="shared" si="41"/>
        <v>(金)</v>
      </c>
      <c r="D360" s="156">
        <v>14.1</v>
      </c>
      <c r="E360" s="406">
        <v>0.3</v>
      </c>
      <c r="F360" s="157">
        <v>8.1199999999999992</v>
      </c>
      <c r="G360" s="158">
        <v>14.3</v>
      </c>
      <c r="H360" s="406">
        <v>0.47599999999999998</v>
      </c>
      <c r="I360" s="156">
        <v>7.7</v>
      </c>
    </row>
    <row r="361" spans="1:9" ht="14.4" x14ac:dyDescent="0.2">
      <c r="A361" s="1144"/>
      <c r="B361" s="445">
        <v>45710</v>
      </c>
      <c r="C361" s="323" t="str">
        <f t="shared" si="41"/>
        <v>(土)</v>
      </c>
      <c r="D361" s="156">
        <v>14</v>
      </c>
      <c r="E361" s="406">
        <v>0.3</v>
      </c>
      <c r="F361" s="157">
        <v>8.11</v>
      </c>
      <c r="G361" s="158">
        <v>14.2</v>
      </c>
      <c r="H361" s="406">
        <v>0.47499999999999998</v>
      </c>
      <c r="I361" s="156">
        <v>7.6</v>
      </c>
    </row>
    <row r="362" spans="1:9" ht="14.4" x14ac:dyDescent="0.2">
      <c r="A362" s="1144"/>
      <c r="B362" s="445">
        <v>45711</v>
      </c>
      <c r="C362" s="323" t="str">
        <f t="shared" si="41"/>
        <v>(日)</v>
      </c>
      <c r="D362" s="156">
        <v>14</v>
      </c>
      <c r="E362" s="406">
        <v>0.3</v>
      </c>
      <c r="F362" s="157">
        <v>8.1199999999999992</v>
      </c>
      <c r="G362" s="158">
        <v>14.1</v>
      </c>
      <c r="H362" s="406">
        <v>0.58799999999999997</v>
      </c>
      <c r="I362" s="156">
        <v>7.6</v>
      </c>
    </row>
    <row r="363" spans="1:9" ht="14.4" x14ac:dyDescent="0.2">
      <c r="A363" s="1144"/>
      <c r="B363" s="445">
        <v>45712</v>
      </c>
      <c r="C363" s="323" t="str">
        <f t="shared" si="41"/>
        <v>(月)</v>
      </c>
      <c r="D363" s="173">
        <v>13.8</v>
      </c>
      <c r="E363" s="412">
        <v>0.3</v>
      </c>
      <c r="F363" s="175">
        <v>8.09</v>
      </c>
      <c r="G363" s="176">
        <v>13.9</v>
      </c>
      <c r="H363" s="412">
        <v>0.40899999999999997</v>
      </c>
      <c r="I363" s="173">
        <v>7.7</v>
      </c>
    </row>
    <row r="364" spans="1:9" ht="14.4" x14ac:dyDescent="0.2">
      <c r="A364" s="1144"/>
      <c r="B364" s="445">
        <v>45713</v>
      </c>
      <c r="C364" s="323" t="str">
        <f t="shared" si="41"/>
        <v>(火)</v>
      </c>
      <c r="D364" s="156">
        <v>14</v>
      </c>
      <c r="E364" s="406">
        <v>0.3</v>
      </c>
      <c r="F364" s="157">
        <v>8.1199999999999992</v>
      </c>
      <c r="G364" s="158">
        <v>14.2</v>
      </c>
      <c r="H364" s="406">
        <v>0.495</v>
      </c>
      <c r="I364" s="156">
        <v>7.6</v>
      </c>
    </row>
    <row r="365" spans="1:9" ht="14.4" x14ac:dyDescent="0.2">
      <c r="A365" s="1144"/>
      <c r="B365" s="445">
        <v>45714</v>
      </c>
      <c r="C365" s="323" t="str">
        <f t="shared" si="41"/>
        <v>(水)</v>
      </c>
      <c r="D365" s="156">
        <v>14.2</v>
      </c>
      <c r="E365" s="406">
        <v>0.3</v>
      </c>
      <c r="F365" s="157">
        <v>8.1300000000000008</v>
      </c>
      <c r="G365" s="158">
        <v>14</v>
      </c>
      <c r="H365" s="406">
        <v>0.44400000000000001</v>
      </c>
      <c r="I365" s="156">
        <v>7.7</v>
      </c>
    </row>
    <row r="366" spans="1:9" ht="14.4" x14ac:dyDescent="0.2">
      <c r="A366" s="1144"/>
      <c r="B366" s="445">
        <v>45715</v>
      </c>
      <c r="C366" s="323" t="str">
        <f t="shared" si="41"/>
        <v>(木)</v>
      </c>
      <c r="D366" s="156">
        <v>14.3</v>
      </c>
      <c r="E366" s="406">
        <v>0.3</v>
      </c>
      <c r="F366" s="157">
        <v>8.11</v>
      </c>
      <c r="G366" s="158">
        <v>14.3</v>
      </c>
      <c r="H366" s="406">
        <v>0.55800000000000005</v>
      </c>
      <c r="I366" s="156">
        <v>7.6</v>
      </c>
    </row>
    <row r="367" spans="1:9" ht="14.4" x14ac:dyDescent="0.2">
      <c r="A367" s="1144"/>
      <c r="B367" s="445">
        <v>45716</v>
      </c>
      <c r="C367" s="323" t="str">
        <f t="shared" ref="C367" si="42">IF(B367="","",IF(WEEKDAY(B367)=1,"(日)",IF(WEEKDAY(B367)=2,"(月)",IF(WEEKDAY(B367)=3,"(火)",IF(WEEKDAY(B367)=4,"(水)",IF(WEEKDAY(B367)=5,"(木)",IF(WEEKDAY(B367)=6,"(金)","(土)")))))))</f>
        <v>(金)</v>
      </c>
      <c r="D367" s="156">
        <v>14.5</v>
      </c>
      <c r="E367" s="406">
        <v>0.3</v>
      </c>
      <c r="F367" s="157">
        <v>8.09</v>
      </c>
      <c r="G367" s="158">
        <v>14.5</v>
      </c>
      <c r="H367" s="406">
        <v>0.52</v>
      </c>
      <c r="I367" s="156">
        <v>7.7</v>
      </c>
    </row>
    <row r="368" spans="1:9" ht="14.4" x14ac:dyDescent="0.2">
      <c r="A368" s="1144"/>
      <c r="B368" s="322" t="s">
        <v>239</v>
      </c>
      <c r="C368" s="321"/>
      <c r="D368" s="148">
        <f t="shared" ref="D368:I368" si="43">MAX(D340:D367)</f>
        <v>14.5</v>
      </c>
      <c r="E368" s="402">
        <f t="shared" si="43"/>
        <v>0.4</v>
      </c>
      <c r="F368" s="149">
        <f t="shared" si="43"/>
        <v>8.1300000000000008</v>
      </c>
      <c r="G368" s="150">
        <f t="shared" si="43"/>
        <v>14.7</v>
      </c>
      <c r="H368" s="402">
        <f t="shared" si="43"/>
        <v>0.59799999999999998</v>
      </c>
      <c r="I368" s="148">
        <f t="shared" si="43"/>
        <v>7.7</v>
      </c>
    </row>
    <row r="369" spans="1:9" ht="14.4" x14ac:dyDescent="0.2">
      <c r="A369" s="1144"/>
      <c r="B369" s="322" t="s">
        <v>240</v>
      </c>
      <c r="C369" s="321"/>
      <c r="D369" s="148">
        <f t="shared" ref="D369:I369" si="44">MIN(D340:D367)</f>
        <v>13.5</v>
      </c>
      <c r="E369" s="402">
        <f t="shared" si="44"/>
        <v>0.3</v>
      </c>
      <c r="F369" s="149">
        <f t="shared" si="44"/>
        <v>8.01</v>
      </c>
      <c r="G369" s="150">
        <f t="shared" si="44"/>
        <v>13.8</v>
      </c>
      <c r="H369" s="402">
        <f t="shared" si="44"/>
        <v>0.34</v>
      </c>
      <c r="I369" s="148">
        <f t="shared" si="44"/>
        <v>7.5</v>
      </c>
    </row>
    <row r="370" spans="1:9" ht="14.4" x14ac:dyDescent="0.2">
      <c r="A370" s="1144"/>
      <c r="B370" s="322" t="s">
        <v>241</v>
      </c>
      <c r="C370" s="321"/>
      <c r="D370" s="148">
        <f t="shared" ref="D370:I370" si="45">ROUND(AVERAGE(D340:D367),1)</f>
        <v>14</v>
      </c>
      <c r="E370" s="402">
        <f t="shared" si="45"/>
        <v>0.3</v>
      </c>
      <c r="F370" s="149">
        <f t="shared" si="45"/>
        <v>8.1</v>
      </c>
      <c r="G370" s="150">
        <f t="shared" si="45"/>
        <v>14.1</v>
      </c>
      <c r="H370" s="402">
        <f t="shared" si="45"/>
        <v>0.4</v>
      </c>
      <c r="I370" s="148">
        <f t="shared" si="45"/>
        <v>7.6</v>
      </c>
    </row>
    <row r="371" spans="1:9" ht="14.25" customHeight="1" x14ac:dyDescent="0.2">
      <c r="A371" s="1144" t="s">
        <v>326</v>
      </c>
      <c r="B371" s="818">
        <v>45717</v>
      </c>
      <c r="C371" s="430" t="str">
        <f>IF(B371="","",IF(WEEKDAY(B371)=1,"(日)",IF(WEEKDAY(B371)=2,"(月)",IF(WEEKDAY(B371)=3,"(火)",IF(WEEKDAY(B371)=4,"(水)",IF(WEEKDAY(B371)=5,"(木)",IF(WEEKDAY(B371)=6,"(金)","(土)")))))))</f>
        <v>(土)</v>
      </c>
      <c r="D371" s="156">
        <v>14.8</v>
      </c>
      <c r="E371" s="406">
        <v>0.3</v>
      </c>
      <c r="F371" s="157">
        <v>8.15</v>
      </c>
      <c r="G371" s="158">
        <v>14.818350000000001</v>
      </c>
      <c r="H371" s="406">
        <v>0.66902660000000003</v>
      </c>
      <c r="I371" s="156">
        <v>7.6009229999999999</v>
      </c>
    </row>
    <row r="372" spans="1:9" ht="14.4" x14ac:dyDescent="0.2">
      <c r="A372" s="1144"/>
      <c r="B372" s="445">
        <v>45718</v>
      </c>
      <c r="C372" s="323" t="str">
        <f t="shared" ref="C372:C401" si="46">IF(B372="","",IF(WEEKDAY(B372)=1,"(日)",IF(WEEKDAY(B372)=2,"(月)",IF(WEEKDAY(B372)=3,"(火)",IF(WEEKDAY(B372)=4,"(水)",IF(WEEKDAY(B372)=5,"(木)",IF(WEEKDAY(B372)=6,"(金)","(土)")))))))</f>
        <v>(日)</v>
      </c>
      <c r="D372" s="156">
        <v>15.2</v>
      </c>
      <c r="E372" s="406">
        <v>0.3</v>
      </c>
      <c r="F372" s="157">
        <v>8.1</v>
      </c>
      <c r="G372" s="158">
        <v>14.707879999999999</v>
      </c>
      <c r="H372" s="406">
        <v>0.73259410000000003</v>
      </c>
      <c r="I372" s="156">
        <v>7.6228689999999997</v>
      </c>
    </row>
    <row r="373" spans="1:9" ht="14.4" x14ac:dyDescent="0.2">
      <c r="A373" s="1144"/>
      <c r="B373" s="445">
        <v>45719</v>
      </c>
      <c r="C373" s="323" t="str">
        <f t="shared" si="46"/>
        <v>(月)</v>
      </c>
      <c r="D373" s="156">
        <v>15</v>
      </c>
      <c r="E373" s="406">
        <v>0.3</v>
      </c>
      <c r="F373" s="157">
        <v>8.08</v>
      </c>
      <c r="G373" s="158">
        <v>14.944369999999999</v>
      </c>
      <c r="H373" s="406">
        <v>0.76365000000000005</v>
      </c>
      <c r="I373" s="156">
        <v>7.6010730000000004</v>
      </c>
    </row>
    <row r="374" spans="1:9" ht="14.4" x14ac:dyDescent="0.2">
      <c r="A374" s="1144"/>
      <c r="B374" s="445">
        <v>45720</v>
      </c>
      <c r="C374" s="323" t="str">
        <f t="shared" si="46"/>
        <v>(火)</v>
      </c>
      <c r="D374" s="156">
        <v>14.2</v>
      </c>
      <c r="E374" s="406">
        <v>0.3</v>
      </c>
      <c r="F374" s="157">
        <v>8.09</v>
      </c>
      <c r="G374" s="158">
        <v>14.578379999999999</v>
      </c>
      <c r="H374" s="406">
        <v>0.66223030000000005</v>
      </c>
      <c r="I374" s="156">
        <v>7.6162150000000004</v>
      </c>
    </row>
    <row r="375" spans="1:9" ht="14.4" x14ac:dyDescent="0.2">
      <c r="A375" s="1144"/>
      <c r="B375" s="445">
        <v>45721</v>
      </c>
      <c r="C375" s="323" t="str">
        <f t="shared" si="46"/>
        <v>(水)</v>
      </c>
      <c r="D375" s="156">
        <v>14.2</v>
      </c>
      <c r="E375" s="406">
        <v>0.3</v>
      </c>
      <c r="F375" s="157">
        <v>8.08</v>
      </c>
      <c r="G375" s="158">
        <v>14.37734</v>
      </c>
      <c r="H375" s="406">
        <v>0.61146449999999997</v>
      </c>
      <c r="I375" s="156">
        <v>7.6072119999999996</v>
      </c>
    </row>
    <row r="376" spans="1:9" ht="14.4" x14ac:dyDescent="0.2">
      <c r="A376" s="1144"/>
      <c r="B376" s="445">
        <v>45722</v>
      </c>
      <c r="C376" s="323" t="str">
        <f t="shared" si="46"/>
        <v>(木)</v>
      </c>
      <c r="D376" s="156">
        <v>14</v>
      </c>
      <c r="E376" s="406">
        <v>0.4</v>
      </c>
      <c r="F376" s="157">
        <v>8.08</v>
      </c>
      <c r="G376" s="158">
        <v>14.378030000000001</v>
      </c>
      <c r="H376" s="406">
        <v>0.62149739999999998</v>
      </c>
      <c r="I376" s="156">
        <v>7.6136759999999999</v>
      </c>
    </row>
    <row r="377" spans="1:9" ht="14.4" x14ac:dyDescent="0.2">
      <c r="A377" s="1144"/>
      <c r="B377" s="445">
        <v>45723</v>
      </c>
      <c r="C377" s="323" t="str">
        <f t="shared" si="46"/>
        <v>(金)</v>
      </c>
      <c r="D377" s="156">
        <v>14.1</v>
      </c>
      <c r="E377" s="406">
        <v>0.4</v>
      </c>
      <c r="F377" s="157">
        <v>8.11</v>
      </c>
      <c r="G377" s="158">
        <v>14.44824</v>
      </c>
      <c r="H377" s="406">
        <v>0.64875419999999995</v>
      </c>
      <c r="I377" s="156">
        <v>7.6081349999999999</v>
      </c>
    </row>
    <row r="378" spans="1:9" ht="14.4" x14ac:dyDescent="0.2">
      <c r="A378" s="1144"/>
      <c r="B378" s="445">
        <v>45724</v>
      </c>
      <c r="C378" s="323" t="str">
        <f t="shared" si="46"/>
        <v>(土)</v>
      </c>
      <c r="D378" s="156">
        <v>13.8</v>
      </c>
      <c r="E378" s="406">
        <v>0.4</v>
      </c>
      <c r="F378" s="157">
        <v>8.1199999999999992</v>
      </c>
      <c r="G378" s="158">
        <v>14.34262</v>
      </c>
      <c r="H378" s="406">
        <v>0.64119459999999995</v>
      </c>
      <c r="I378" s="156">
        <v>7.6418900000000001</v>
      </c>
    </row>
    <row r="379" spans="1:9" ht="14.4" x14ac:dyDescent="0.2">
      <c r="A379" s="1144"/>
      <c r="B379" s="445">
        <v>45725</v>
      </c>
      <c r="C379" s="323" t="str">
        <f t="shared" si="46"/>
        <v>(日)</v>
      </c>
      <c r="D379" s="156">
        <v>13.7</v>
      </c>
      <c r="E379" s="406">
        <v>0.4</v>
      </c>
      <c r="F379" s="157">
        <v>8.1199999999999992</v>
      </c>
      <c r="G379" s="158">
        <v>14.051130000000001</v>
      </c>
      <c r="H379" s="406">
        <v>0.60434869999999996</v>
      </c>
      <c r="I379" s="156">
        <v>7.6571759999999998</v>
      </c>
    </row>
    <row r="380" spans="1:9" ht="14.4" x14ac:dyDescent="0.2">
      <c r="A380" s="1144"/>
      <c r="B380" s="445">
        <v>45726</v>
      </c>
      <c r="C380" s="323" t="str">
        <f t="shared" si="46"/>
        <v>(月)</v>
      </c>
      <c r="D380" s="156">
        <v>14.1</v>
      </c>
      <c r="E380" s="406">
        <v>0.3</v>
      </c>
      <c r="F380" s="157">
        <v>8.02</v>
      </c>
      <c r="G380" s="158">
        <v>14.11957</v>
      </c>
      <c r="H380" s="406">
        <v>0.55510959999999998</v>
      </c>
      <c r="I380" s="156">
        <v>7.6097130000000002</v>
      </c>
    </row>
    <row r="381" spans="1:9" ht="14.4" x14ac:dyDescent="0.2">
      <c r="A381" s="1144"/>
      <c r="B381" s="445">
        <v>45727</v>
      </c>
      <c r="C381" s="323" t="str">
        <f t="shared" si="46"/>
        <v>(火)</v>
      </c>
      <c r="D381" s="156">
        <v>14.3</v>
      </c>
      <c r="E381" s="406">
        <v>0.3</v>
      </c>
      <c r="F381" s="157">
        <v>8.01</v>
      </c>
      <c r="G381" s="158">
        <v>14.379849999999999</v>
      </c>
      <c r="H381" s="406">
        <v>0.58331880000000003</v>
      </c>
      <c r="I381" s="156">
        <v>7.6042180000000004</v>
      </c>
    </row>
    <row r="382" spans="1:9" ht="14.4" x14ac:dyDescent="0.2">
      <c r="A382" s="1144"/>
      <c r="B382" s="445">
        <v>45728</v>
      </c>
      <c r="C382" s="323" t="str">
        <f t="shared" si="46"/>
        <v>(水)</v>
      </c>
      <c r="D382" s="156">
        <v>14.5</v>
      </c>
      <c r="E382" s="406">
        <v>0.3</v>
      </c>
      <c r="F382" s="157">
        <v>8</v>
      </c>
      <c r="G382" s="158">
        <v>14.642609999999999</v>
      </c>
      <c r="H382" s="406">
        <v>0.62771299999999997</v>
      </c>
      <c r="I382" s="156">
        <v>7.5950360000000003</v>
      </c>
    </row>
    <row r="383" spans="1:9" ht="14.4" x14ac:dyDescent="0.2">
      <c r="A383" s="1144"/>
      <c r="B383" s="445">
        <v>45729</v>
      </c>
      <c r="C383" s="323" t="str">
        <f t="shared" si="46"/>
        <v>(木)</v>
      </c>
      <c r="D383" s="156">
        <v>14.9</v>
      </c>
      <c r="E383" s="406">
        <v>0.3</v>
      </c>
      <c r="F383" s="157">
        <v>8</v>
      </c>
      <c r="G383" s="158">
        <v>14.86608</v>
      </c>
      <c r="H383" s="406">
        <v>0.63194919999999999</v>
      </c>
      <c r="I383" s="156">
        <v>7.5947290000000001</v>
      </c>
    </row>
    <row r="384" spans="1:9" ht="14.4" x14ac:dyDescent="0.2">
      <c r="A384" s="1144"/>
      <c r="B384" s="445">
        <v>45730</v>
      </c>
      <c r="C384" s="323" t="str">
        <f t="shared" si="46"/>
        <v>(金)</v>
      </c>
      <c r="D384" s="156">
        <v>14.7</v>
      </c>
      <c r="E384" s="406">
        <v>0.4</v>
      </c>
      <c r="F384" s="157">
        <v>8.3000000000000007</v>
      </c>
      <c r="G384" s="158">
        <v>15.01787</v>
      </c>
      <c r="H384" s="406">
        <v>0.65396120000000002</v>
      </c>
      <c r="I384" s="156">
        <v>7.5707969999999998</v>
      </c>
    </row>
    <row r="385" spans="1:11" ht="14.4" x14ac:dyDescent="0.2">
      <c r="A385" s="1144"/>
      <c r="B385" s="445">
        <v>45731</v>
      </c>
      <c r="C385" s="323" t="str">
        <f t="shared" si="46"/>
        <v>(土)</v>
      </c>
      <c r="D385" s="156">
        <v>14.7</v>
      </c>
      <c r="E385" s="406">
        <v>0.4</v>
      </c>
      <c r="F385" s="157">
        <v>8.2899999999999991</v>
      </c>
      <c r="G385" s="158">
        <v>15.06819</v>
      </c>
      <c r="H385" s="406">
        <v>0.69100010000000001</v>
      </c>
      <c r="I385" s="156">
        <v>7.5589300000000001</v>
      </c>
    </row>
    <row r="386" spans="1:11" ht="14.4" x14ac:dyDescent="0.2">
      <c r="A386" s="1144"/>
      <c r="B386" s="445">
        <v>45732</v>
      </c>
      <c r="C386" s="323" t="str">
        <f t="shared" si="46"/>
        <v>(日)</v>
      </c>
      <c r="D386" s="156">
        <v>14.5</v>
      </c>
      <c r="E386" s="406">
        <v>0.4</v>
      </c>
      <c r="F386" s="157">
        <v>8.2799999999999994</v>
      </c>
      <c r="G386" s="158">
        <v>14.80325</v>
      </c>
      <c r="H386" s="406">
        <v>0.74313479999999998</v>
      </c>
      <c r="I386" s="156">
        <v>7.5896559999999997</v>
      </c>
    </row>
    <row r="387" spans="1:11" ht="14.4" x14ac:dyDescent="0.2">
      <c r="A387" s="1144"/>
      <c r="B387" s="445">
        <v>45733</v>
      </c>
      <c r="C387" s="323" t="str">
        <f t="shared" si="46"/>
        <v>(月)</v>
      </c>
      <c r="D387" s="156">
        <v>14.4</v>
      </c>
      <c r="E387" s="406">
        <v>0.4</v>
      </c>
      <c r="F387" s="157">
        <v>8.2899999999999991</v>
      </c>
      <c r="G387" s="158">
        <v>14.72785</v>
      </c>
      <c r="H387" s="406">
        <v>0.61533610000000005</v>
      </c>
      <c r="I387" s="156">
        <v>7.599628</v>
      </c>
      <c r="K387" s="123"/>
    </row>
    <row r="388" spans="1:11" ht="14.4" x14ac:dyDescent="0.2">
      <c r="A388" s="1144"/>
      <c r="B388" s="445">
        <v>45734</v>
      </c>
      <c r="C388" s="323" t="str">
        <f t="shared" si="46"/>
        <v>(火)</v>
      </c>
      <c r="D388" s="156">
        <v>14.5</v>
      </c>
      <c r="E388" s="406">
        <v>0.4</v>
      </c>
      <c r="F388" s="157">
        <v>8.2799999999999994</v>
      </c>
      <c r="G388" s="158">
        <v>14.76585</v>
      </c>
      <c r="H388" s="406">
        <v>0.67809430000000004</v>
      </c>
      <c r="I388" s="156">
        <v>7.5972210000000002</v>
      </c>
    </row>
    <row r="389" spans="1:11" ht="14.4" x14ac:dyDescent="0.2">
      <c r="A389" s="1144"/>
      <c r="B389" s="445">
        <v>45735</v>
      </c>
      <c r="C389" s="323" t="str">
        <f t="shared" si="46"/>
        <v>(水)</v>
      </c>
      <c r="D389" s="156">
        <v>14.3</v>
      </c>
      <c r="E389" s="406">
        <v>0.4</v>
      </c>
      <c r="F389" s="157">
        <v>8.27</v>
      </c>
      <c r="G389" s="158">
        <v>14.70186</v>
      </c>
      <c r="H389" s="406">
        <v>0.68563249999999998</v>
      </c>
      <c r="I389" s="156">
        <v>7.5955810000000001</v>
      </c>
    </row>
    <row r="390" spans="1:11" ht="14.4" x14ac:dyDescent="0.2">
      <c r="A390" s="1144"/>
      <c r="B390" s="445">
        <v>45736</v>
      </c>
      <c r="C390" s="323" t="str">
        <f t="shared" si="46"/>
        <v>(木)</v>
      </c>
      <c r="D390" s="156">
        <v>14</v>
      </c>
      <c r="E390" s="406">
        <v>0.4</v>
      </c>
      <c r="F390" s="157">
        <v>8.3000000000000007</v>
      </c>
      <c r="G390" s="158">
        <v>14.495139999999999</v>
      </c>
      <c r="H390" s="406">
        <v>0.65496019999999999</v>
      </c>
      <c r="I390" s="156">
        <v>7.5970209999999998</v>
      </c>
    </row>
    <row r="391" spans="1:11" ht="14.4" x14ac:dyDescent="0.2">
      <c r="A391" s="1144"/>
      <c r="B391" s="445">
        <v>45737</v>
      </c>
      <c r="C391" s="323" t="str">
        <f t="shared" si="46"/>
        <v>(金)</v>
      </c>
      <c r="D391" s="156">
        <v>14.3</v>
      </c>
      <c r="E391" s="406">
        <v>0.3</v>
      </c>
      <c r="F391" s="157">
        <v>8.3000000000000007</v>
      </c>
      <c r="G391" s="158">
        <v>14.625349999999999</v>
      </c>
      <c r="H391" s="406">
        <v>0.60141239999999996</v>
      </c>
      <c r="I391" s="156">
        <v>7.6007769999999999</v>
      </c>
    </row>
    <row r="392" spans="1:11" ht="14.4" x14ac:dyDescent="0.2">
      <c r="A392" s="1144"/>
      <c r="B392" s="445">
        <v>45738</v>
      </c>
      <c r="C392" s="323" t="str">
        <f t="shared" si="46"/>
        <v>(土)</v>
      </c>
      <c r="D392" s="156">
        <v>14.6</v>
      </c>
      <c r="E392" s="406">
        <v>0.3</v>
      </c>
      <c r="F392" s="157">
        <v>8.31</v>
      </c>
      <c r="G392" s="158">
        <v>14.82972</v>
      </c>
      <c r="H392" s="406">
        <v>0.66867069999999995</v>
      </c>
      <c r="I392" s="156">
        <v>7.5889230000000003</v>
      </c>
      <c r="K392" s="96"/>
    </row>
    <row r="393" spans="1:11" ht="14.4" x14ac:dyDescent="0.2">
      <c r="A393" s="1144"/>
      <c r="B393" s="445">
        <v>45739</v>
      </c>
      <c r="C393" s="323" t="str">
        <f t="shared" si="46"/>
        <v>(日)</v>
      </c>
      <c r="D393" s="156">
        <v>15.1</v>
      </c>
      <c r="E393" s="406">
        <v>0.3</v>
      </c>
      <c r="F393" s="157">
        <v>8.2799999999999994</v>
      </c>
      <c r="G393" s="158">
        <v>15.00775</v>
      </c>
      <c r="H393" s="406">
        <v>0.68946099999999999</v>
      </c>
      <c r="I393" s="156">
        <v>7.5883750000000001</v>
      </c>
      <c r="J393" s="96"/>
      <c r="K393" s="96"/>
    </row>
    <row r="394" spans="1:11" ht="14.4" x14ac:dyDescent="0.2">
      <c r="A394" s="1144"/>
      <c r="B394" s="445">
        <v>45740</v>
      </c>
      <c r="C394" s="323" t="str">
        <f t="shared" si="46"/>
        <v>(月)</v>
      </c>
      <c r="D394" s="156">
        <v>15.3</v>
      </c>
      <c r="E394" s="406">
        <v>0.4</v>
      </c>
      <c r="F394" s="157">
        <v>8.27</v>
      </c>
      <c r="G394" s="158">
        <v>15.237579999999999</v>
      </c>
      <c r="H394" s="406">
        <v>0.64777249999999997</v>
      </c>
      <c r="I394" s="156">
        <v>7.5818260000000004</v>
      </c>
      <c r="J394" s="96"/>
      <c r="K394" s="96"/>
    </row>
    <row r="395" spans="1:11" ht="14.4" x14ac:dyDescent="0.2">
      <c r="A395" s="1144"/>
      <c r="B395" s="445">
        <v>45741</v>
      </c>
      <c r="C395" s="323" t="str">
        <f t="shared" si="46"/>
        <v>(火)</v>
      </c>
      <c r="D395" s="156">
        <v>15.7</v>
      </c>
      <c r="E395" s="406">
        <v>0.3</v>
      </c>
      <c r="F395" s="157">
        <v>8.2899999999999991</v>
      </c>
      <c r="G395" s="158">
        <v>15.39259</v>
      </c>
      <c r="H395" s="406">
        <v>0.70247300000000001</v>
      </c>
      <c r="I395" s="156">
        <v>7.5347720000000002</v>
      </c>
      <c r="J395" s="96"/>
    </row>
    <row r="396" spans="1:11" ht="14.4" x14ac:dyDescent="0.2">
      <c r="A396" s="1144"/>
      <c r="B396" s="445">
        <v>45742</v>
      </c>
      <c r="C396" s="323" t="str">
        <f t="shared" si="46"/>
        <v>(水)</v>
      </c>
      <c r="D396" s="156">
        <v>15.7</v>
      </c>
      <c r="E396" s="406">
        <v>0.3</v>
      </c>
      <c r="F396" s="157">
        <v>8.27</v>
      </c>
      <c r="G396" s="158">
        <v>15.60303</v>
      </c>
      <c r="H396" s="406">
        <v>0.63534219999999997</v>
      </c>
      <c r="I396" s="156">
        <v>7.5191660000000002</v>
      </c>
    </row>
    <row r="397" spans="1:11" ht="14.4" x14ac:dyDescent="0.2">
      <c r="A397" s="1144"/>
      <c r="B397" s="445">
        <v>45743</v>
      </c>
      <c r="C397" s="323" t="str">
        <f t="shared" si="46"/>
        <v>(木)</v>
      </c>
      <c r="D397" s="156">
        <v>15.9</v>
      </c>
      <c r="E397" s="406">
        <v>0.3</v>
      </c>
      <c r="F397" s="157">
        <v>8.2899999999999991</v>
      </c>
      <c r="G397" s="158">
        <v>15.71374</v>
      </c>
      <c r="H397" s="406">
        <v>0.66262540000000003</v>
      </c>
      <c r="I397" s="156">
        <v>7.5032420000000002</v>
      </c>
    </row>
    <row r="398" spans="1:11" ht="14.4" x14ac:dyDescent="0.2">
      <c r="A398" s="1144"/>
      <c r="B398" s="445">
        <v>45744</v>
      </c>
      <c r="C398" s="323" t="str">
        <f t="shared" si="46"/>
        <v>(金)</v>
      </c>
      <c r="D398" s="156">
        <v>16</v>
      </c>
      <c r="E398" s="406">
        <v>0.3</v>
      </c>
      <c r="F398" s="157">
        <v>8.27</v>
      </c>
      <c r="G398" s="158">
        <v>15.78176</v>
      </c>
      <c r="H398" s="406">
        <v>0.61739460000000002</v>
      </c>
      <c r="I398" s="156">
        <v>7.5056640000000003</v>
      </c>
    </row>
    <row r="399" spans="1:11" ht="14.4" x14ac:dyDescent="0.2">
      <c r="A399" s="1144"/>
      <c r="B399" s="445">
        <v>45745</v>
      </c>
      <c r="C399" s="323" t="str">
        <f t="shared" si="46"/>
        <v>(土)</v>
      </c>
      <c r="D399" s="156">
        <v>15.7</v>
      </c>
      <c r="E399" s="406">
        <v>0.3</v>
      </c>
      <c r="F399" s="157">
        <v>8.26</v>
      </c>
      <c r="G399" s="158">
        <v>15.74103</v>
      </c>
      <c r="H399" s="406">
        <v>0.62703010000000003</v>
      </c>
      <c r="I399" s="156">
        <v>7.5136190000000003</v>
      </c>
    </row>
    <row r="400" spans="1:11" ht="14.4" x14ac:dyDescent="0.2">
      <c r="A400" s="1144"/>
      <c r="B400" s="445">
        <v>45746</v>
      </c>
      <c r="C400" s="323" t="str">
        <f t="shared" si="46"/>
        <v>(日)</v>
      </c>
      <c r="D400" s="156">
        <v>15.7</v>
      </c>
      <c r="E400" s="406">
        <v>0.3</v>
      </c>
      <c r="F400" s="157">
        <v>8.2799999999999994</v>
      </c>
      <c r="G400" s="158">
        <v>15.598050000000001</v>
      </c>
      <c r="H400" s="406">
        <v>0.65642440000000002</v>
      </c>
      <c r="I400" s="156">
        <v>7.5932250000000003</v>
      </c>
    </row>
    <row r="401" spans="1:9" ht="14.4" x14ac:dyDescent="0.2">
      <c r="A401" s="1144"/>
      <c r="B401" s="819">
        <v>45747</v>
      </c>
      <c r="C401" s="323" t="str">
        <f t="shared" si="46"/>
        <v>(月)</v>
      </c>
      <c r="D401" s="156">
        <v>15.2</v>
      </c>
      <c r="E401" s="406">
        <v>0.3</v>
      </c>
      <c r="F401" s="157">
        <v>8.2799999999999994</v>
      </c>
      <c r="G401" s="158">
        <v>15.36998</v>
      </c>
      <c r="H401" s="406">
        <v>0.56093630000000005</v>
      </c>
      <c r="I401" s="156">
        <v>7.5842869999999998</v>
      </c>
    </row>
    <row r="402" spans="1:9" ht="14.4" x14ac:dyDescent="0.2">
      <c r="A402" s="1144"/>
      <c r="B402" s="322" t="s">
        <v>239</v>
      </c>
      <c r="C402" s="321"/>
      <c r="D402" s="148">
        <f t="shared" ref="D402:I402" si="47">MAX(D371:D401)</f>
        <v>16</v>
      </c>
      <c r="E402" s="402">
        <f t="shared" si="47"/>
        <v>0.4</v>
      </c>
      <c r="F402" s="149">
        <f t="shared" si="47"/>
        <v>8.31</v>
      </c>
      <c r="G402" s="150">
        <f t="shared" si="47"/>
        <v>15.78176</v>
      </c>
      <c r="H402" s="402">
        <f t="shared" si="47"/>
        <v>0.76365000000000005</v>
      </c>
      <c r="I402" s="148">
        <f t="shared" si="47"/>
        <v>7.6571759999999998</v>
      </c>
    </row>
    <row r="403" spans="1:9" ht="14.4" x14ac:dyDescent="0.2">
      <c r="A403" s="1144"/>
      <c r="B403" s="322" t="s">
        <v>240</v>
      </c>
      <c r="C403" s="321"/>
      <c r="D403" s="148">
        <f t="shared" ref="D403:I403" si="48">MIN(D371:D401)</f>
        <v>13.7</v>
      </c>
      <c r="E403" s="402">
        <f t="shared" si="48"/>
        <v>0.3</v>
      </c>
      <c r="F403" s="149">
        <f t="shared" si="48"/>
        <v>8</v>
      </c>
      <c r="G403" s="150">
        <f t="shared" si="48"/>
        <v>14.051130000000001</v>
      </c>
      <c r="H403" s="402">
        <f t="shared" si="48"/>
        <v>0.55510959999999998</v>
      </c>
      <c r="I403" s="148">
        <f t="shared" si="48"/>
        <v>7.5032420000000002</v>
      </c>
    </row>
    <row r="404" spans="1:9" ht="14.4" x14ac:dyDescent="0.2">
      <c r="A404" s="1144"/>
      <c r="B404" s="322" t="s">
        <v>241</v>
      </c>
      <c r="C404" s="321"/>
      <c r="D404" s="148">
        <f t="shared" ref="D404:I404" si="49">ROUND(AVERAGE(D371:D401),1)</f>
        <v>14.7</v>
      </c>
      <c r="E404" s="402">
        <f t="shared" si="49"/>
        <v>0.3</v>
      </c>
      <c r="F404" s="149">
        <f t="shared" si="49"/>
        <v>8.1999999999999993</v>
      </c>
      <c r="G404" s="150">
        <f t="shared" si="49"/>
        <v>14.9</v>
      </c>
      <c r="H404" s="402">
        <f t="shared" si="49"/>
        <v>0.6</v>
      </c>
      <c r="I404" s="148">
        <f t="shared" si="49"/>
        <v>7.6</v>
      </c>
    </row>
    <row r="405" spans="1:9" x14ac:dyDescent="0.2">
      <c r="B405" s="315"/>
      <c r="C405" s="315"/>
      <c r="D405" s="190"/>
      <c r="E405" s="190"/>
      <c r="F405" s="190"/>
      <c r="G405" s="190"/>
      <c r="H405" s="190"/>
      <c r="I405" s="190"/>
    </row>
    <row r="406" spans="1:9" x14ac:dyDescent="0.2">
      <c r="B406" t="s">
        <v>248</v>
      </c>
      <c r="D406" s="190">
        <f t="shared" ref="D406:I406" si="50">MAX(D$4:D$33,D$37:D$67,D$71:D$100,D$104:D$134,D$138:D$168,D$172:D$201,D$205:D$235,D$239:D$268,D$272:D$302,D$306:D$336,D$340:D$367,D$371:D$401)</f>
        <v>24.6</v>
      </c>
      <c r="E406" s="190">
        <f t="shared" si="50"/>
        <v>1.3</v>
      </c>
      <c r="F406" s="190">
        <f t="shared" si="50"/>
        <v>8.4</v>
      </c>
      <c r="G406" s="190">
        <f t="shared" si="50"/>
        <v>19.8</v>
      </c>
      <c r="H406" s="190">
        <f t="shared" si="50"/>
        <v>1.8</v>
      </c>
      <c r="I406" s="190">
        <f t="shared" si="50"/>
        <v>7.8</v>
      </c>
    </row>
    <row r="407" spans="1:9" x14ac:dyDescent="0.2">
      <c r="B407" t="s">
        <v>249</v>
      </c>
      <c r="D407" s="190">
        <f t="shared" ref="D407:I407" si="51">MIN(D$4:D$33,D$37:D$67,D$71:D$100,D$104:D$134,D$138:D$168,D$172:D$201,D$205:D$235,D$239:D$268,D$272:D$302,D$306:D$336,D$340:D$367,D$371:D$401)</f>
        <v>13.3</v>
      </c>
      <c r="E407" s="190">
        <f t="shared" si="51"/>
        <v>0.3</v>
      </c>
      <c r="F407" s="190">
        <f t="shared" si="51"/>
        <v>7.92</v>
      </c>
      <c r="G407" s="190">
        <f t="shared" si="51"/>
        <v>13.3</v>
      </c>
      <c r="H407" s="190">
        <f t="shared" si="51"/>
        <v>0</v>
      </c>
      <c r="I407" s="190">
        <f t="shared" si="51"/>
        <v>7.3</v>
      </c>
    </row>
    <row r="408" spans="1:9" x14ac:dyDescent="0.2">
      <c r="B408" t="s">
        <v>250</v>
      </c>
      <c r="D408" s="190">
        <f t="shared" ref="D408:I408" si="52">AVERAGE(D$4:D$33,D$37:D$67,D$71:D$100,D$104:D$134,D$138:D$168,D$172:D$201,D$205:D$235,D$239:D$268,D$272:D$302,D$306:D$336,D$340:D$367,D$371:D$401)</f>
        <v>17.719726027397261</v>
      </c>
      <c r="E408" s="190">
        <f t="shared" si="52"/>
        <v>0.33726027397260239</v>
      </c>
      <c r="F408" s="190">
        <f t="shared" si="52"/>
        <v>8.1429589041096069</v>
      </c>
      <c r="G408" s="190">
        <f t="shared" si="52"/>
        <v>16.162835726027392</v>
      </c>
      <c r="H408" s="190">
        <f t="shared" si="52"/>
        <v>0.4954425008219186</v>
      </c>
      <c r="I408" s="190">
        <f t="shared" si="52"/>
        <v>7.5525906164383256</v>
      </c>
    </row>
  </sheetData>
  <mergeCells count="17">
    <mergeCell ref="K241:L241"/>
    <mergeCell ref="A272:A305"/>
    <mergeCell ref="A306:A339"/>
    <mergeCell ref="K205:N206"/>
    <mergeCell ref="K207:L207"/>
    <mergeCell ref="A138:A171"/>
    <mergeCell ref="A172:A204"/>
    <mergeCell ref="A340:A370"/>
    <mergeCell ref="A371:A404"/>
    <mergeCell ref="A205:A238"/>
    <mergeCell ref="A239:A271"/>
    <mergeCell ref="D2:F2"/>
    <mergeCell ref="G2:I2"/>
    <mergeCell ref="A37:A70"/>
    <mergeCell ref="A71:A103"/>
    <mergeCell ref="A104:A137"/>
    <mergeCell ref="A4:A36"/>
  </mergeCells>
  <phoneticPr fontId="4"/>
  <pageMargins left="0.25" right="0.25" top="0.75" bottom="0.75" header="0.3" footer="0.3"/>
  <pageSetup paperSize="9" scale="90" fitToHeight="0" orientation="portrait" r:id="rId1"/>
  <rowBreaks count="12" manualBreakCount="12">
    <brk id="36" max="16383" man="1"/>
    <brk id="70" max="16383" man="1"/>
    <brk id="103" max="16383" man="1"/>
    <brk id="137" max="16383" man="1"/>
    <brk id="171" max="16383" man="1"/>
    <brk id="204" max="16383" man="1"/>
    <brk id="238" max="16383" man="1"/>
    <brk id="271" max="16383" man="1"/>
    <brk id="305" max="16383" man="1"/>
    <brk id="339" max="16383" man="1"/>
    <brk id="370" max="16383" man="1"/>
    <brk id="40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1:L36"/>
  <sheetViews>
    <sheetView view="pageBreakPreview" zoomScale="70" zoomScaleNormal="70" zoomScaleSheetLayoutView="70" workbookViewId="0"/>
  </sheetViews>
  <sheetFormatPr defaultColWidth="9" defaultRowHeight="13.2" x14ac:dyDescent="0.2"/>
  <cols>
    <col min="1" max="1" width="1.6640625" style="18" customWidth="1"/>
    <col min="2" max="2" width="16.21875" style="18" customWidth="1"/>
    <col min="3" max="3" width="19.109375" style="18" customWidth="1"/>
    <col min="4" max="5" width="12.77734375" style="18" customWidth="1"/>
    <col min="6" max="6" width="13.44140625" style="18" customWidth="1"/>
    <col min="7" max="7" width="19.6640625" style="18" customWidth="1"/>
    <col min="8" max="8" width="15" style="18" customWidth="1"/>
    <col min="9" max="9" width="19.33203125" style="18" customWidth="1"/>
    <col min="10" max="16384" width="9" style="18"/>
  </cols>
  <sheetData>
    <row r="1" spans="2:12" ht="23.25" customHeight="1" thickBot="1" x14ac:dyDescent="0.25">
      <c r="B1" s="1156" t="s">
        <v>225</v>
      </c>
      <c r="C1" s="1156"/>
      <c r="D1" s="1156"/>
      <c r="E1" s="66"/>
      <c r="F1" s="66"/>
      <c r="G1" s="66"/>
      <c r="H1" s="66"/>
      <c r="I1" s="66"/>
    </row>
    <row r="2" spans="2:12" ht="18" customHeight="1" thickTop="1" x14ac:dyDescent="0.2">
      <c r="B2" s="1157" t="s">
        <v>36</v>
      </c>
      <c r="C2" s="1157"/>
      <c r="D2" s="1157"/>
      <c r="E2" s="1157"/>
      <c r="F2" s="1157"/>
      <c r="G2" s="1157"/>
      <c r="H2" s="1157"/>
      <c r="I2" s="1157"/>
    </row>
    <row r="3" spans="2:12" ht="18" customHeight="1" x14ac:dyDescent="0.2">
      <c r="B3" s="1157" t="s">
        <v>37</v>
      </c>
      <c r="C3" s="1157"/>
      <c r="D3" s="1157"/>
      <c r="E3" s="1157"/>
      <c r="F3" s="1157"/>
      <c r="G3" s="1157"/>
      <c r="H3" s="1157"/>
      <c r="I3" s="1157"/>
    </row>
    <row r="4" spans="2:12" ht="24.75" customHeight="1" x14ac:dyDescent="0.2">
      <c r="B4" s="67" t="s">
        <v>38</v>
      </c>
      <c r="C4" s="68" t="s">
        <v>39</v>
      </c>
      <c r="D4" s="920"/>
      <c r="E4" s="922" t="s">
        <v>379</v>
      </c>
      <c r="F4" s="921"/>
      <c r="G4" s="906" t="s">
        <v>40</v>
      </c>
      <c r="H4" s="906" t="s">
        <v>64</v>
      </c>
      <c r="I4" s="924" t="s">
        <v>41</v>
      </c>
    </row>
    <row r="5" spans="2:12" ht="37.5" customHeight="1" x14ac:dyDescent="0.2">
      <c r="B5" s="909" t="s">
        <v>42</v>
      </c>
      <c r="C5" s="911" t="s">
        <v>43</v>
      </c>
      <c r="D5" s="915"/>
      <c r="E5" s="900" t="s">
        <v>379</v>
      </c>
      <c r="F5" s="916"/>
      <c r="G5" s="901" t="s">
        <v>375</v>
      </c>
      <c r="H5" s="899" t="s">
        <v>44</v>
      </c>
      <c r="I5" s="925" t="s">
        <v>376</v>
      </c>
      <c r="J5" s="1154"/>
      <c r="K5" s="1155"/>
      <c r="L5" s="1155"/>
    </row>
    <row r="6" spans="2:12" ht="34.5" customHeight="1" x14ac:dyDescent="0.2">
      <c r="B6" s="912" t="s">
        <v>219</v>
      </c>
      <c r="C6" s="905" t="s">
        <v>220</v>
      </c>
      <c r="D6" s="918" t="s">
        <v>221</v>
      </c>
      <c r="E6" s="918"/>
      <c r="F6" s="919"/>
      <c r="G6" s="910" t="s">
        <v>222</v>
      </c>
      <c r="H6" s="903" t="s">
        <v>220</v>
      </c>
      <c r="I6" s="926" t="s">
        <v>220</v>
      </c>
    </row>
    <row r="7" spans="2:12" ht="43.5" customHeight="1" x14ac:dyDescent="0.2">
      <c r="B7" s="912" t="s">
        <v>223</v>
      </c>
      <c r="C7" s="905" t="s">
        <v>224</v>
      </c>
      <c r="D7" s="904" t="s">
        <v>383</v>
      </c>
      <c r="E7" s="69" t="s">
        <v>384</v>
      </c>
      <c r="F7" s="908" t="s">
        <v>385</v>
      </c>
      <c r="G7" s="910" t="s">
        <v>226</v>
      </c>
      <c r="H7" s="903" t="s">
        <v>227</v>
      </c>
      <c r="I7" s="963">
        <v>44729</v>
      </c>
    </row>
    <row r="8" spans="2:12" ht="43.5" customHeight="1" x14ac:dyDescent="0.2">
      <c r="B8" s="912" t="s">
        <v>377</v>
      </c>
      <c r="C8" s="905" t="s">
        <v>378</v>
      </c>
      <c r="D8" s="918" t="s">
        <v>378</v>
      </c>
      <c r="E8" s="919"/>
      <c r="F8" s="923"/>
      <c r="G8" s="910" t="s">
        <v>378</v>
      </c>
      <c r="H8" s="910" t="s">
        <v>228</v>
      </c>
      <c r="I8" s="905" t="s">
        <v>378</v>
      </c>
    </row>
    <row r="9" spans="2:12" ht="16.5" customHeight="1" x14ac:dyDescent="0.2">
      <c r="B9" s="912" t="s">
        <v>229</v>
      </c>
      <c r="C9" s="905" t="s">
        <v>45</v>
      </c>
      <c r="D9" s="1162" t="s">
        <v>372</v>
      </c>
      <c r="E9" s="1163"/>
      <c r="F9" s="908" t="s">
        <v>48</v>
      </c>
      <c r="G9" s="910" t="s">
        <v>50</v>
      </c>
      <c r="H9" s="903" t="s">
        <v>51</v>
      </c>
      <c r="I9" s="903" t="s">
        <v>388</v>
      </c>
    </row>
    <row r="10" spans="2:12" ht="16.5" customHeight="1" x14ac:dyDescent="0.2">
      <c r="B10" s="917"/>
      <c r="C10" s="900" t="s">
        <v>46</v>
      </c>
      <c r="D10" s="1164" t="s">
        <v>47</v>
      </c>
      <c r="E10" s="1165"/>
      <c r="F10" s="913" t="s">
        <v>49</v>
      </c>
      <c r="G10" s="901" t="s">
        <v>46</v>
      </c>
      <c r="H10" s="899" t="s">
        <v>52</v>
      </c>
      <c r="I10" s="899" t="s">
        <v>387</v>
      </c>
    </row>
    <row r="11" spans="2:12" ht="16.5" customHeight="1" x14ac:dyDescent="0.2">
      <c r="B11" s="917"/>
      <c r="C11" s="907"/>
      <c r="D11" s="1166"/>
      <c r="E11" s="1167"/>
      <c r="F11" s="70"/>
      <c r="G11" s="71"/>
      <c r="H11" s="72"/>
      <c r="I11" s="899"/>
    </row>
    <row r="12" spans="2:12" ht="16.5" customHeight="1" x14ac:dyDescent="0.2">
      <c r="B12" s="917"/>
      <c r="C12" s="907"/>
      <c r="D12" s="1166"/>
      <c r="E12" s="1167"/>
      <c r="F12" s="70"/>
      <c r="G12" s="71"/>
      <c r="H12" s="72"/>
      <c r="I12" s="899"/>
    </row>
    <row r="13" spans="2:12" ht="30" customHeight="1" x14ac:dyDescent="0.2">
      <c r="B13" s="912" t="s">
        <v>380</v>
      </c>
      <c r="C13" s="914" t="s">
        <v>53</v>
      </c>
      <c r="D13" s="918" t="s">
        <v>54</v>
      </c>
      <c r="E13" s="919"/>
      <c r="F13" s="908" t="s">
        <v>55</v>
      </c>
      <c r="G13" s="910" t="s">
        <v>56</v>
      </c>
      <c r="H13" s="903" t="s">
        <v>57</v>
      </c>
      <c r="I13" s="903" t="s">
        <v>389</v>
      </c>
    </row>
    <row r="14" spans="2:12" ht="16.5" customHeight="1" x14ac:dyDescent="0.2">
      <c r="B14" s="912" t="s">
        <v>381</v>
      </c>
      <c r="C14" s="914" t="s">
        <v>58</v>
      </c>
      <c r="D14" s="918" t="s">
        <v>59</v>
      </c>
      <c r="E14" s="919"/>
      <c r="F14" s="908" t="s">
        <v>59</v>
      </c>
      <c r="G14" s="910" t="s">
        <v>59</v>
      </c>
      <c r="H14" s="903" t="s">
        <v>60</v>
      </c>
      <c r="I14" s="903" t="s">
        <v>390</v>
      </c>
    </row>
    <row r="15" spans="2:12" ht="16.5" customHeight="1" x14ac:dyDescent="0.2">
      <c r="B15" s="912" t="s">
        <v>382</v>
      </c>
      <c r="C15" s="903" t="s">
        <v>62</v>
      </c>
      <c r="D15" s="1162" t="s">
        <v>386</v>
      </c>
      <c r="E15" s="1163"/>
      <c r="F15" s="908" t="s">
        <v>61</v>
      </c>
      <c r="G15" s="903" t="s">
        <v>62</v>
      </c>
      <c r="H15" s="903" t="s">
        <v>62</v>
      </c>
      <c r="I15" s="903" t="s">
        <v>391</v>
      </c>
    </row>
    <row r="16" spans="2:12" ht="71.25" customHeight="1" x14ac:dyDescent="0.2">
      <c r="B16" s="927" t="s">
        <v>63</v>
      </c>
      <c r="C16" s="928"/>
      <c r="D16" s="931"/>
      <c r="E16" s="929"/>
      <c r="F16" s="930"/>
      <c r="G16" s="929"/>
      <c r="H16" s="932"/>
      <c r="I16" s="930"/>
    </row>
    <row r="17" spans="2:9" ht="16.5" customHeight="1" x14ac:dyDescent="0.2"/>
    <row r="18" spans="2:9" ht="16.5" customHeight="1" x14ac:dyDescent="0.2"/>
    <row r="19" spans="2:9" ht="16.5" customHeight="1" x14ac:dyDescent="0.2"/>
    <row r="20" spans="2:9" ht="16.5" customHeight="1" x14ac:dyDescent="0.2">
      <c r="B20" s="73" t="s">
        <v>237</v>
      </c>
      <c r="I20" s="18" t="s">
        <v>65</v>
      </c>
    </row>
    <row r="21" spans="2:9" ht="31.5" customHeight="1" x14ac:dyDescent="0.2">
      <c r="B21" s="74" t="s">
        <v>31</v>
      </c>
      <c r="C21" s="902" t="s">
        <v>66</v>
      </c>
      <c r="D21" s="1158" t="s">
        <v>393</v>
      </c>
      <c r="E21" s="1158"/>
      <c r="F21" s="1158"/>
      <c r="G21" s="902" t="s">
        <v>67</v>
      </c>
      <c r="H21" s="902" t="s">
        <v>64</v>
      </c>
      <c r="I21" s="75" t="s">
        <v>392</v>
      </c>
    </row>
    <row r="22" spans="2:9" ht="16.5" customHeight="1" x14ac:dyDescent="0.2">
      <c r="B22" s="76" t="s">
        <v>272</v>
      </c>
      <c r="C22" s="975">
        <v>1329</v>
      </c>
      <c r="D22" s="1159">
        <v>6600</v>
      </c>
      <c r="E22" s="1160"/>
      <c r="F22" s="1161"/>
      <c r="G22" s="975">
        <v>2070</v>
      </c>
      <c r="H22" s="975">
        <v>0</v>
      </c>
      <c r="I22" s="975">
        <v>2345</v>
      </c>
    </row>
    <row r="23" spans="2:9" ht="16.5" customHeight="1" x14ac:dyDescent="0.2">
      <c r="B23" s="77" t="s">
        <v>271</v>
      </c>
      <c r="C23" s="976">
        <v>1027</v>
      </c>
      <c r="D23" s="1169">
        <v>3700</v>
      </c>
      <c r="E23" s="1170"/>
      <c r="F23" s="1171"/>
      <c r="G23" s="976">
        <v>2340</v>
      </c>
      <c r="H23" s="976">
        <v>0</v>
      </c>
      <c r="I23" s="976">
        <v>2318</v>
      </c>
    </row>
    <row r="24" spans="2:9" ht="16.5" customHeight="1" x14ac:dyDescent="0.2">
      <c r="B24" s="77" t="s">
        <v>273</v>
      </c>
      <c r="C24" s="976">
        <v>647</v>
      </c>
      <c r="D24" s="1169">
        <v>4200</v>
      </c>
      <c r="E24" s="1170"/>
      <c r="F24" s="1171"/>
      <c r="G24" s="976">
        <v>2448</v>
      </c>
      <c r="H24" s="976">
        <v>0</v>
      </c>
      <c r="I24" s="976">
        <v>2101</v>
      </c>
    </row>
    <row r="25" spans="2:9" x14ac:dyDescent="0.2">
      <c r="B25" s="76" t="s">
        <v>370</v>
      </c>
      <c r="C25" s="975">
        <v>791</v>
      </c>
      <c r="D25" s="1172">
        <v>4000</v>
      </c>
      <c r="E25" s="1172"/>
      <c r="F25" s="1172"/>
      <c r="G25" s="975">
        <v>1527</v>
      </c>
      <c r="H25" s="975">
        <v>0</v>
      </c>
      <c r="I25" s="975">
        <v>1966</v>
      </c>
    </row>
    <row r="26" spans="2:9" x14ac:dyDescent="0.2">
      <c r="B26" s="977" t="s">
        <v>399</v>
      </c>
      <c r="C26" s="978">
        <v>749</v>
      </c>
      <c r="D26" s="1173">
        <v>6600</v>
      </c>
      <c r="E26" s="1173"/>
      <c r="F26" s="1173"/>
      <c r="G26" s="978">
        <v>810</v>
      </c>
      <c r="H26" s="979">
        <v>208</v>
      </c>
      <c r="I26" s="978">
        <v>2810</v>
      </c>
    </row>
    <row r="27" spans="2:9" x14ac:dyDescent="0.2">
      <c r="B27" s="980" t="s">
        <v>406</v>
      </c>
      <c r="C27" s="981">
        <v>643</v>
      </c>
      <c r="D27" s="1175">
        <v>7683</v>
      </c>
      <c r="E27" s="1175"/>
      <c r="F27" s="1175"/>
      <c r="G27" s="981">
        <v>1448</v>
      </c>
      <c r="H27" s="982"/>
      <c r="I27" s="981"/>
    </row>
    <row r="28" spans="2:9" x14ac:dyDescent="0.2">
      <c r="B28" s="78"/>
      <c r="C28" s="198"/>
      <c r="D28" s="199"/>
      <c r="E28" s="199"/>
      <c r="F28" s="199"/>
      <c r="G28" s="198"/>
      <c r="H28" s="200"/>
      <c r="I28" s="198"/>
    </row>
    <row r="29" spans="2:9" x14ac:dyDescent="0.2">
      <c r="B29" s="78" t="s">
        <v>394</v>
      </c>
      <c r="C29" s="18" t="s">
        <v>78</v>
      </c>
    </row>
    <row r="30" spans="2:9" x14ac:dyDescent="0.2">
      <c r="C30" s="18" t="s">
        <v>203</v>
      </c>
    </row>
    <row r="31" spans="2:9" x14ac:dyDescent="0.2">
      <c r="B31" s="78" t="s">
        <v>395</v>
      </c>
      <c r="C31" s="18" t="s">
        <v>396</v>
      </c>
    </row>
    <row r="32" spans="2:9" x14ac:dyDescent="0.2">
      <c r="B32" s="112"/>
      <c r="C32" s="1174"/>
      <c r="D32" s="1174"/>
      <c r="E32" s="1174"/>
      <c r="F32" s="1174"/>
      <c r="G32" s="1174"/>
      <c r="H32" s="1174"/>
      <c r="I32" s="1174"/>
    </row>
    <row r="33" spans="2:9" x14ac:dyDescent="0.2">
      <c r="B33" s="112"/>
      <c r="C33" s="1174"/>
      <c r="D33" s="1174"/>
      <c r="E33" s="1174"/>
      <c r="F33" s="1174"/>
      <c r="G33" s="1174"/>
      <c r="H33" s="1174"/>
      <c r="I33" s="1174"/>
    </row>
    <row r="34" spans="2:9" ht="27.75" customHeight="1" x14ac:dyDescent="0.2"/>
    <row r="35" spans="2:9" ht="34.5" customHeight="1" x14ac:dyDescent="0.2">
      <c r="C35" s="1167" t="s">
        <v>202</v>
      </c>
      <c r="D35" s="1167"/>
      <c r="E35" s="1167"/>
      <c r="F35" s="1167"/>
      <c r="G35" s="1167"/>
      <c r="H35" s="1167"/>
      <c r="I35" s="1167"/>
    </row>
    <row r="36" spans="2:9" ht="14.4" x14ac:dyDescent="0.2">
      <c r="C36" s="1168" t="s">
        <v>371</v>
      </c>
      <c r="D36" s="1168"/>
      <c r="E36" s="1168"/>
      <c r="F36" s="1168"/>
    </row>
  </sheetData>
  <mergeCells count="19">
    <mergeCell ref="C36:F36"/>
    <mergeCell ref="D23:F23"/>
    <mergeCell ref="D24:F24"/>
    <mergeCell ref="D25:F25"/>
    <mergeCell ref="D26:F26"/>
    <mergeCell ref="C32:I33"/>
    <mergeCell ref="C35:I35"/>
    <mergeCell ref="D27:F27"/>
    <mergeCell ref="D22:F22"/>
    <mergeCell ref="D15:E15"/>
    <mergeCell ref="D9:E9"/>
    <mergeCell ref="D10:E10"/>
    <mergeCell ref="D11:E11"/>
    <mergeCell ref="D12:E12"/>
    <mergeCell ref="J5:L5"/>
    <mergeCell ref="B1:D1"/>
    <mergeCell ref="B2:I2"/>
    <mergeCell ref="B3:I3"/>
    <mergeCell ref="D21:F21"/>
  </mergeCells>
  <phoneticPr fontId="4"/>
  <hyperlinks>
    <hyperlink ref="C36" r:id="rId1" display="http://www.pref.chiba.lg.jp/shigen/haishutsu/juuran.html" xr:uid="{00000000-0004-0000-0800-000000000000}"/>
  </hyperlinks>
  <pageMargins left="0.70866141732283472" right="0.70866141732283472" top="0.74803149606299213" bottom="0.74803149606299213" header="0.31496062992125984" footer="0.31496062992125984"/>
  <pageSetup paperSize="9" scale="5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南八幡</vt:lpstr>
      <vt:lpstr>印旛沼</vt:lpstr>
      <vt:lpstr>郡本</vt:lpstr>
      <vt:lpstr>佐倉</vt:lpstr>
      <vt:lpstr>袖ケ浦</vt:lpstr>
      <vt:lpstr>皿木</vt:lpstr>
      <vt:lpstr>人見</vt:lpstr>
      <vt:lpstr>空港南部・横芝給水場</vt:lpstr>
      <vt:lpstr>排水・汚泥処理</vt:lpstr>
      <vt:lpstr>汚泥分析結果</vt:lpstr>
      <vt:lpstr>浄水薬品</vt:lpstr>
      <vt:lpstr>印旛沼!Print_Area</vt:lpstr>
      <vt:lpstr>空港南部・横芝給水場!Print_Area</vt:lpstr>
      <vt:lpstr>浄水薬品!Print_Area</vt:lpstr>
      <vt:lpstr>排水・汚泥処理!Print_Area</vt:lpstr>
      <vt:lpstr>印旛沼!Print_Titles</vt:lpstr>
      <vt:lpstr>空港南部・横芝給水場!Print_Titles</vt:lpstr>
      <vt:lpstr>郡本!Print_Titles</vt:lpstr>
      <vt:lpstr>佐倉!Print_Titles</vt:lpstr>
      <vt:lpstr>皿木!Print_Titles</vt:lpstr>
      <vt:lpstr>人見!Print_Titles</vt:lpstr>
      <vt:lpstr>袖ケ浦!Print_Titles</vt:lpstr>
      <vt:lpstr>南八幡!Print_Titles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2025-04-15T23:32:14Z</cp:lastPrinted>
  <dcterms:created xsi:type="dcterms:W3CDTF">2003-12-25T04:19:50Z</dcterms:created>
  <dcterms:modified xsi:type="dcterms:W3CDTF">2025-04-16T01:50:08Z</dcterms:modified>
</cp:coreProperties>
</file>